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tables/table1.xml" ContentType="application/vnd.openxmlformats-officedocument.spreadsheetml.table+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tables/table2.xml" ContentType="application/vnd.openxmlformats-officedocument.spreadsheetml.table+xml"/>
  <Override PartName="/xl/comments23.xml" ContentType="application/vnd.openxmlformats-officedocument.spreadsheetml.comments+xml"/>
  <Override PartName="/xl/comments2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R:\2024\"/>
    </mc:Choice>
  </mc:AlternateContent>
  <xr:revisionPtr revIDLastSave="0" documentId="13_ncr:1_{4397163C-E068-47E4-8BFB-6916A120E56F}" xr6:coauthVersionLast="47" xr6:coauthVersionMax="47" xr10:uidLastSave="{00000000-0000-0000-0000-000000000000}"/>
  <workbookProtection workbookAlgorithmName="SHA-512" workbookHashValue="4cAlptxkJIAMdF5eKO9DeA+TKRU1nFKKUvl+3ZvTBWinsQtt2qLehyMVVyhM1KRqbQgtX89EEDjtOu97krNIeg==" workbookSaltValue="a7chYgfNsoESJFLloEjTKA==" workbookSpinCount="100000" lockStructure="1"/>
  <bookViews>
    <workbookView xWindow="-120" yWindow="-120" windowWidth="29040" windowHeight="15840" tabRatio="964" firstSheet="8" activeTab="8" xr2:uid="{00000000-000D-0000-FFFF-FFFF00000000}"/>
  </bookViews>
  <sheets>
    <sheet name="NavigationPage" sheetId="1" r:id="rId1"/>
    <sheet name="Park Parcels" sheetId="39" r:id="rId2"/>
    <sheet name="Trail Classes" sheetId="71" r:id="rId3"/>
    <sheet name="Targeted" sheetId="63" r:id="rId4"/>
    <sheet name="ByramOwnedParcels" sheetId="53" r:id="rId5"/>
    <sheet name="ALLByramParcels" sheetId="54" r:id="rId6"/>
    <sheet name="AnnualSummary" sheetId="64" r:id="rId7"/>
    <sheet name="Operating" sheetId="65" r:id="rId8"/>
    <sheet name="P-inv-COJ" sheetId="73" r:id="rId9"/>
    <sheet name="P-Inv-Tmrk" sheetId="56" r:id="rId10"/>
    <sheet name="P-Inv-MhwkView" sheetId="57" r:id="rId11"/>
    <sheet name="P-Inv-NG" sheetId="58" r:id="rId12"/>
    <sheet name="P-Inv-Brkwd" sheetId="59" r:id="rId13"/>
    <sheet name="P-Inv-Rvrsd" sheetId="60" r:id="rId14"/>
    <sheet name="P-Inv-MtnView" sheetId="61" r:id="rId15"/>
    <sheet name="P-Inv-Trails" sheetId="42" r:id="rId16"/>
    <sheet name="FnlRptListParks" sheetId="12" r:id="rId17"/>
    <sheet name="P1" sheetId="17" r:id="rId18"/>
    <sheet name="P2" sheetId="44" r:id="rId19"/>
    <sheet name="P3" sheetId="45" r:id="rId20"/>
    <sheet name="P4" sheetId="46" r:id="rId21"/>
    <sheet name="P5" sheetId="48" r:id="rId22"/>
    <sheet name="P6" sheetId="49" r:id="rId23"/>
    <sheet name="P7" sheetId="50" r:id="rId24"/>
    <sheet name="P8" sheetId="74" r:id="rId25"/>
    <sheet name="P9" sheetId="75" r:id="rId26"/>
    <sheet name="P10" sheetId="76" r:id="rId27"/>
    <sheet name="P11" sheetId="77" r:id="rId28"/>
    <sheet name="FnlRptListTRAILS" sheetId="68" r:id="rId29"/>
    <sheet name="PTS-1" sheetId="69" r:id="rId30"/>
    <sheet name="PTS-2" sheetId="70" r:id="rId31"/>
  </sheets>
  <definedNames>
    <definedName name="_xlnm.Print_Area" localSheetId="6">AnnualSummary!$B$2:$AB$36</definedName>
    <definedName name="_xlnm.Print_Area" localSheetId="4">ByramOwnedParcels!$A$2:$Q$104</definedName>
    <definedName name="_xlnm.Print_Area" localSheetId="16">FnlRptListParks!$A$2:$J$16</definedName>
    <definedName name="_xlnm.Print_Area" localSheetId="28">Table34[#All]</definedName>
    <definedName name="_xlnm.Print_Area" localSheetId="17">'P1'!$A$2:$E$22</definedName>
    <definedName name="_xlnm.Print_Area" localSheetId="26">'P10'!$A$2:$E$22</definedName>
    <definedName name="_xlnm.Print_Area" localSheetId="27">'P11'!$A$2:$E$22</definedName>
    <definedName name="_xlnm.Print_Area" localSheetId="18">'P2'!$A$2:$E$22</definedName>
    <definedName name="_xlnm.Print_Area" localSheetId="19">'P3'!$A$2:$E$22</definedName>
    <definedName name="_xlnm.Print_Area" localSheetId="20">'P4'!$A$2:$E$22</definedName>
    <definedName name="_xlnm.Print_Area" localSheetId="21">'P5'!$A$2:$E$22</definedName>
    <definedName name="_xlnm.Print_Area" localSheetId="22">'P6'!$A$2:$E$22</definedName>
    <definedName name="_xlnm.Print_Area" localSheetId="23">'P7'!$A$2:$E$22</definedName>
    <definedName name="_xlnm.Print_Area" localSheetId="24">'P8'!$A$2:$E$22</definedName>
    <definedName name="_xlnm.Print_Area" localSheetId="25">'P9'!$A$2:$E$22</definedName>
    <definedName name="_xlnm.Print_Area" localSheetId="1">'Park Parcels'!$A$3:$E$13</definedName>
    <definedName name="_xlnm.Print_Area" localSheetId="12">'P-Inv-Brkwd'!$A$2:$H$45</definedName>
    <definedName name="_xlnm.Print_Area" localSheetId="8">'P-inv-COJ'!$A$2:$H$79</definedName>
    <definedName name="_xlnm.Print_Area" localSheetId="10">'P-Inv-MhwkView'!$A$2:$H$51</definedName>
    <definedName name="_xlnm.Print_Area" localSheetId="14">'P-Inv-MtnView'!$A$2:$H$44</definedName>
    <definedName name="_xlnm.Print_Area" localSheetId="11">'P-Inv-NG'!$A$2:$H$48</definedName>
    <definedName name="_xlnm.Print_Area" localSheetId="13">'P-Inv-Rvrsd'!$A$2:$H$51</definedName>
    <definedName name="_xlnm.Print_Area" localSheetId="9">'P-Inv-Tmrk'!$A$2:$H$47</definedName>
    <definedName name="_xlnm.Print_Area" localSheetId="15">'P-Inv-Trails'!$A$2:$H$52</definedName>
    <definedName name="_xlnm.Print_Area" localSheetId="29">'PTS-1'!$A$2:$E$22</definedName>
    <definedName name="_xlnm.Print_Area" localSheetId="30">'PTS-2'!$A$2:$E$22</definedName>
    <definedName name="_xlnm.Print_Area" localSheetId="3">Targeted!$A$2:$F$20</definedName>
    <definedName name="_xlnm.Print_Titles" localSheetId="4">ByramOwnedParcels!$2:$3</definedName>
    <definedName name="_xlnm.Print_Titles" localSheetId="17">'P1'!$A:$E</definedName>
    <definedName name="_xlnm.Print_Titles" localSheetId="26">'P10'!$A:$E</definedName>
    <definedName name="_xlnm.Print_Titles" localSheetId="27">'P11'!$A:$E</definedName>
    <definedName name="_xlnm.Print_Titles" localSheetId="18">'P2'!$A:$E</definedName>
    <definedName name="_xlnm.Print_Titles" localSheetId="19">'P3'!$A:$E</definedName>
    <definedName name="_xlnm.Print_Titles" localSheetId="20">'P4'!$A:$E</definedName>
    <definedName name="_xlnm.Print_Titles" localSheetId="21">'P5'!$A:$E</definedName>
    <definedName name="_xlnm.Print_Titles" localSheetId="22">'P6'!$A:$E</definedName>
    <definedName name="_xlnm.Print_Titles" localSheetId="23">'P7'!$A:$E</definedName>
    <definedName name="_xlnm.Print_Titles" localSheetId="24">'P8'!$A:$E</definedName>
    <definedName name="_xlnm.Print_Titles" localSheetId="25">'P9'!$A:$E</definedName>
    <definedName name="_xlnm.Print_Titles" localSheetId="12">'P-Inv-Brkwd'!$2:$5</definedName>
    <definedName name="_xlnm.Print_Titles" localSheetId="8">'P-inv-COJ'!$2:$5</definedName>
    <definedName name="_xlnm.Print_Titles" localSheetId="10">'P-Inv-MhwkView'!$2:$5</definedName>
    <definedName name="_xlnm.Print_Titles" localSheetId="14">'P-Inv-MtnView'!$2:$5</definedName>
    <definedName name="_xlnm.Print_Titles" localSheetId="11">'P-Inv-NG'!$2:$5</definedName>
    <definedName name="_xlnm.Print_Titles" localSheetId="13">'P-Inv-Rvrsd'!$2:$5</definedName>
    <definedName name="_xlnm.Print_Titles" localSheetId="9">'P-Inv-Tmrk'!$2:$5</definedName>
    <definedName name="_xlnm.Print_Titles" localSheetId="15">'P-Inv-Trails'!$2:$5</definedName>
    <definedName name="_xlnm.Print_Titles" localSheetId="29">'PTS-1'!$A:$E</definedName>
    <definedName name="_xlnm.Print_Titles" localSheetId="30">'PTS-2'!$A:$E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5" i="73" l="1"/>
  <c r="G65" i="73" s="1"/>
  <c r="H13" i="73"/>
  <c r="H9" i="73"/>
  <c r="H24" i="73"/>
  <c r="D17" i="60" l="1"/>
  <c r="H16" i="60"/>
  <c r="H15" i="60"/>
  <c r="H45" i="60"/>
  <c r="H47" i="60"/>
  <c r="H40" i="60"/>
  <c r="H19" i="60"/>
  <c r="H12" i="60"/>
  <c r="C2" i="77"/>
  <c r="C22" i="74"/>
  <c r="C22" i="77"/>
  <c r="D5" i="77"/>
  <c r="E9" i="76"/>
  <c r="D9" i="76"/>
  <c r="D7" i="76"/>
  <c r="E9" i="75"/>
  <c r="D9" i="75"/>
  <c r="D7" i="75"/>
  <c r="E9" i="74"/>
  <c r="D9" i="74"/>
  <c r="D7" i="74"/>
  <c r="D11" i="77"/>
  <c r="E9" i="77"/>
  <c r="D9" i="77"/>
  <c r="D7" i="77"/>
  <c r="D3" i="77"/>
  <c r="C22" i="76"/>
  <c r="C22" i="75"/>
  <c r="C22" i="50"/>
  <c r="C22" i="49"/>
  <c r="C22" i="48"/>
  <c r="C22" i="44"/>
  <c r="D11" i="17"/>
  <c r="D11" i="44"/>
  <c r="D11" i="45"/>
  <c r="D11" i="46"/>
  <c r="D11" i="48"/>
  <c r="D11" i="49"/>
  <c r="D11" i="50"/>
  <c r="D11" i="74"/>
  <c r="D11" i="75"/>
  <c r="D11" i="76"/>
  <c r="C2" i="76"/>
  <c r="C2" i="75"/>
  <c r="C2" i="74"/>
  <c r="C2" i="50"/>
  <c r="C2" i="49"/>
  <c r="C2" i="48"/>
  <c r="C2" i="46"/>
  <c r="C2" i="45"/>
  <c r="C2" i="44"/>
  <c r="C2" i="17"/>
  <c r="D3" i="76" l="1"/>
  <c r="D5" i="76"/>
  <c r="D5" i="75"/>
  <c r="D5" i="74"/>
  <c r="D5" i="50"/>
  <c r="D5" i="49"/>
  <c r="D5" i="48"/>
  <c r="D5" i="46"/>
  <c r="D5" i="45"/>
  <c r="D5" i="44"/>
  <c r="D3" i="75"/>
  <c r="D3" i="74"/>
  <c r="G121" i="42" l="1"/>
  <c r="G47" i="61"/>
  <c r="G120" i="42" l="1"/>
  <c r="G119" i="42"/>
  <c r="G118" i="42"/>
  <c r="G117" i="42"/>
  <c r="G115" i="42"/>
  <c r="G114" i="42"/>
  <c r="G113" i="42"/>
  <c r="G112" i="42"/>
  <c r="G109" i="42"/>
  <c r="G108" i="42"/>
  <c r="G107" i="42"/>
  <c r="G106" i="42"/>
  <c r="G105" i="42"/>
  <c r="G104" i="42"/>
  <c r="G103" i="42"/>
  <c r="G102" i="42"/>
  <c r="G101" i="42"/>
  <c r="G100" i="42"/>
  <c r="G98" i="42"/>
  <c r="G97" i="42"/>
  <c r="G94" i="42"/>
  <c r="G93" i="42"/>
  <c r="G92" i="42"/>
  <c r="I3" i="42" l="1"/>
  <c r="I3" i="61"/>
  <c r="I3" i="60"/>
  <c r="I3" i="59"/>
  <c r="I3" i="58"/>
  <c r="I3" i="57"/>
  <c r="I3" i="56"/>
  <c r="G40" i="60" l="1"/>
  <c r="G19" i="60"/>
  <c r="G87" i="42"/>
  <c r="G79" i="42"/>
  <c r="G68" i="42"/>
  <c r="G57" i="42"/>
  <c r="G46" i="42"/>
  <c r="G35" i="42"/>
  <c r="G24" i="42"/>
  <c r="G13" i="42"/>
  <c r="G95" i="42" s="1"/>
  <c r="G31" i="42"/>
  <c r="G86" i="42"/>
  <c r="G75" i="42"/>
  <c r="G67" i="42"/>
  <c r="G45" i="42"/>
  <c r="G34" i="42"/>
  <c r="G111" i="42" s="1"/>
  <c r="G23" i="42"/>
  <c r="G12" i="42"/>
  <c r="G9" i="42"/>
  <c r="G85" i="42"/>
  <c r="G74" i="42"/>
  <c r="G63" i="42"/>
  <c r="G55" i="42"/>
  <c r="G44" i="42"/>
  <c r="G22" i="42"/>
  <c r="G11" i="42"/>
  <c r="G110" i="42" s="1"/>
  <c r="G8" i="42"/>
  <c r="G84" i="42"/>
  <c r="G73" i="42"/>
  <c r="G62" i="42"/>
  <c r="G51" i="42"/>
  <c r="G43" i="42"/>
  <c r="G32" i="42"/>
  <c r="G10" i="42"/>
  <c r="G116" i="42" s="1"/>
  <c r="G20" i="42"/>
  <c r="G83" i="42"/>
  <c r="G72" i="42"/>
  <c r="G61" i="42"/>
  <c r="G50" i="42"/>
  <c r="G39" i="42"/>
  <c r="G82" i="42"/>
  <c r="G71" i="42"/>
  <c r="G60" i="42"/>
  <c r="G49" i="42"/>
  <c r="G38" i="42"/>
  <c r="G27" i="42"/>
  <c r="G19" i="42"/>
  <c r="G14" i="42"/>
  <c r="G70" i="42"/>
  <c r="G59" i="42"/>
  <c r="G48" i="42"/>
  <c r="G37" i="42"/>
  <c r="G26" i="42"/>
  <c r="G15" i="42"/>
  <c r="G80" i="42"/>
  <c r="G58" i="42"/>
  <c r="G47" i="42"/>
  <c r="G36" i="42"/>
  <c r="G25" i="42"/>
  <c r="P7" i="56"/>
  <c r="O7" i="56"/>
  <c r="N7" i="56"/>
  <c r="M7" i="56"/>
  <c r="L7" i="56"/>
  <c r="C9" i="56" s="1"/>
  <c r="G7" i="73"/>
  <c r="D7" i="56"/>
  <c r="G7" i="56" s="1"/>
  <c r="D8" i="56"/>
  <c r="D11" i="56"/>
  <c r="D25" i="56"/>
  <c r="D30" i="56"/>
  <c r="D31" i="56"/>
  <c r="D32" i="56"/>
  <c r="D36" i="56"/>
  <c r="D40" i="56"/>
  <c r="D41" i="56"/>
  <c r="D42" i="56"/>
  <c r="D43" i="56"/>
  <c r="D44" i="56"/>
  <c r="G112" i="73" l="1"/>
  <c r="F36" i="64" s="1"/>
  <c r="G111" i="73"/>
  <c r="F35" i="64" s="1"/>
  <c r="G110" i="73"/>
  <c r="F34" i="64" s="1"/>
  <c r="G109" i="73"/>
  <c r="F33" i="64" s="1"/>
  <c r="G108" i="73"/>
  <c r="F32" i="64" s="1"/>
  <c r="G107" i="73"/>
  <c r="F31" i="64" s="1"/>
  <c r="G104" i="73"/>
  <c r="F28" i="64" s="1"/>
  <c r="G103" i="73"/>
  <c r="F27" i="64" s="1"/>
  <c r="G101" i="73"/>
  <c r="F25" i="64" s="1"/>
  <c r="G100" i="73"/>
  <c r="F24" i="64" s="1"/>
  <c r="G99" i="73"/>
  <c r="F23" i="64" s="1"/>
  <c r="G98" i="73"/>
  <c r="F22" i="64" s="1"/>
  <c r="G95" i="73"/>
  <c r="F19" i="64" s="1"/>
  <c r="G91" i="73"/>
  <c r="F15" i="64" s="1"/>
  <c r="G89" i="73"/>
  <c r="F13" i="64" s="1"/>
  <c r="G86" i="73"/>
  <c r="F10" i="64" s="1"/>
  <c r="G83" i="73"/>
  <c r="F7" i="64" s="1"/>
  <c r="F83" i="73"/>
  <c r="F84" i="73" s="1"/>
  <c r="F85" i="73" s="1"/>
  <c r="F86" i="73" s="1"/>
  <c r="F87" i="73" s="1"/>
  <c r="F88" i="73" s="1"/>
  <c r="F89" i="73" s="1"/>
  <c r="F90" i="73" s="1"/>
  <c r="F91" i="73" s="1"/>
  <c r="F92" i="73" s="1"/>
  <c r="F93" i="73" s="1"/>
  <c r="F94" i="73" s="1"/>
  <c r="F95" i="73" s="1"/>
  <c r="F96" i="73" s="1"/>
  <c r="F97" i="73" s="1"/>
  <c r="F98" i="73" s="1"/>
  <c r="F99" i="73" s="1"/>
  <c r="F100" i="73" s="1"/>
  <c r="F101" i="73" s="1"/>
  <c r="F102" i="73" s="1"/>
  <c r="F103" i="73" s="1"/>
  <c r="F104" i="73" s="1"/>
  <c r="F105" i="73" s="1"/>
  <c r="F106" i="73" s="1"/>
  <c r="F107" i="73" s="1"/>
  <c r="F108" i="73" s="1"/>
  <c r="F109" i="73" s="1"/>
  <c r="F110" i="73" s="1"/>
  <c r="F111" i="73" s="1"/>
  <c r="F112" i="73" s="1"/>
  <c r="G79" i="73"/>
  <c r="G78" i="73"/>
  <c r="G77" i="73"/>
  <c r="G106" i="73" s="1"/>
  <c r="F30" i="64" s="1"/>
  <c r="G76" i="73"/>
  <c r="G75" i="73"/>
  <c r="G74" i="73"/>
  <c r="G73" i="73"/>
  <c r="G102" i="73" s="1"/>
  <c r="F26" i="64" s="1"/>
  <c r="G72" i="73"/>
  <c r="C71" i="73"/>
  <c r="G71" i="73" s="1"/>
  <c r="G88" i="73" s="1"/>
  <c r="F12" i="64" s="1"/>
  <c r="G70" i="73"/>
  <c r="G69" i="73"/>
  <c r="G93" i="73" s="1"/>
  <c r="F17" i="64" s="1"/>
  <c r="G68" i="73"/>
  <c r="G67" i="73"/>
  <c r="G66" i="73"/>
  <c r="G64" i="73"/>
  <c r="G63" i="73"/>
  <c r="G60" i="73"/>
  <c r="G59" i="73"/>
  <c r="G58" i="73"/>
  <c r="G96" i="73" s="1"/>
  <c r="F20" i="64" s="1"/>
  <c r="G57" i="73"/>
  <c r="G54" i="73"/>
  <c r="G92" i="73" s="1"/>
  <c r="F16" i="64" s="1"/>
  <c r="G53" i="73"/>
  <c r="G52" i="73"/>
  <c r="G51" i="73"/>
  <c r="G50" i="73"/>
  <c r="B49" i="73"/>
  <c r="G49" i="73" s="1"/>
  <c r="G46" i="73"/>
  <c r="G45" i="73"/>
  <c r="G44" i="73"/>
  <c r="G43" i="73"/>
  <c r="G42" i="73"/>
  <c r="G41" i="73"/>
  <c r="G40" i="73"/>
  <c r="G39" i="73"/>
  <c r="G38" i="73"/>
  <c r="G37" i="73"/>
  <c r="G36" i="73"/>
  <c r="G35" i="73"/>
  <c r="G34" i="73"/>
  <c r="B33" i="73"/>
  <c r="G33" i="73" s="1"/>
  <c r="G32" i="73"/>
  <c r="B31" i="73"/>
  <c r="G31" i="73" s="1"/>
  <c r="B30" i="73"/>
  <c r="G30" i="73" s="1"/>
  <c r="B29" i="73"/>
  <c r="G29" i="73" s="1"/>
  <c r="G26" i="73"/>
  <c r="G85" i="73" s="1"/>
  <c r="F9" i="64" s="1"/>
  <c r="G25" i="73"/>
  <c r="G94" i="73" s="1"/>
  <c r="F18" i="64" s="1"/>
  <c r="G24" i="73"/>
  <c r="G23" i="73"/>
  <c r="G22" i="73"/>
  <c r="G21" i="73"/>
  <c r="B20" i="73"/>
  <c r="G20" i="73" s="1"/>
  <c r="G19" i="73"/>
  <c r="G18" i="73"/>
  <c r="G17" i="73"/>
  <c r="G16" i="73"/>
  <c r="G15" i="73"/>
  <c r="G14" i="73"/>
  <c r="G13" i="73"/>
  <c r="G84" i="73" s="1"/>
  <c r="F8" i="64" s="1"/>
  <c r="G12" i="73"/>
  <c r="G97" i="73" s="1"/>
  <c r="F21" i="64" s="1"/>
  <c r="G11" i="73"/>
  <c r="G10" i="73"/>
  <c r="G9" i="73"/>
  <c r="G8" i="73"/>
  <c r="G105" i="73" l="1"/>
  <c r="F29" i="64" s="1"/>
  <c r="G90" i="73"/>
  <c r="F14" i="64" s="1"/>
  <c r="G82" i="73"/>
  <c r="F6" i="64" s="1"/>
  <c r="G87" i="73"/>
  <c r="F11" i="64" s="1"/>
  <c r="G115" i="73" l="1"/>
  <c r="B19" i="58" l="1"/>
  <c r="B69" i="42" l="1"/>
  <c r="G69" i="42" s="1"/>
  <c r="B56" i="42"/>
  <c r="G56" i="42" s="1"/>
  <c r="B21" i="42"/>
  <c r="G21" i="42" s="1"/>
  <c r="B33" i="42" l="1"/>
  <c r="G33" i="42" s="1"/>
  <c r="G96" i="42" s="1"/>
  <c r="B81" i="42"/>
  <c r="G81" i="42" s="1"/>
  <c r="G99" i="42" s="1"/>
  <c r="D6" i="64" l="1"/>
  <c r="D3" i="69" l="1"/>
  <c r="D3" i="70"/>
  <c r="C22" i="70"/>
  <c r="E9" i="70"/>
  <c r="D9" i="70"/>
  <c r="D7" i="70"/>
  <c r="D5" i="70"/>
  <c r="C22" i="69"/>
  <c r="E9" i="69"/>
  <c r="D9" i="69"/>
  <c r="D7" i="69"/>
  <c r="D5" i="69"/>
  <c r="B10" i="58" l="1"/>
  <c r="L8" i="65" l="1"/>
  <c r="C8" i="65"/>
  <c r="D11" i="69" l="1"/>
  <c r="D11" i="70"/>
  <c r="D33" i="60" l="1"/>
  <c r="D35" i="61"/>
  <c r="B7" i="42" l="1"/>
  <c r="D22" i="61"/>
  <c r="D23" i="60"/>
  <c r="D22" i="59"/>
  <c r="D24" i="58"/>
  <c r="D23" i="57"/>
  <c r="B14" i="56" l="1"/>
  <c r="C19" i="57"/>
  <c r="B14" i="57"/>
  <c r="D44" i="61"/>
  <c r="D43" i="61"/>
  <c r="D42" i="61"/>
  <c r="D41" i="61"/>
  <c r="D40" i="61"/>
  <c r="D39" i="61"/>
  <c r="D38" i="61"/>
  <c r="D37" i="61"/>
  <c r="D36" i="61"/>
  <c r="D32" i="61"/>
  <c r="D31" i="61"/>
  <c r="D30" i="61"/>
  <c r="D29" i="61"/>
  <c r="D26" i="61"/>
  <c r="D25" i="61"/>
  <c r="D24" i="61"/>
  <c r="D23" i="61"/>
  <c r="D21" i="61"/>
  <c r="D18" i="61"/>
  <c r="D17" i="61"/>
  <c r="D16" i="61"/>
  <c r="D14" i="61"/>
  <c r="D11" i="61"/>
  <c r="D10" i="61"/>
  <c r="D9" i="61"/>
  <c r="D8" i="61"/>
  <c r="D7" i="61"/>
  <c r="D46" i="60"/>
  <c r="D44" i="60"/>
  <c r="D43" i="60"/>
  <c r="D42" i="60"/>
  <c r="D31" i="60"/>
  <c r="D25" i="60"/>
  <c r="D22" i="60"/>
  <c r="D18" i="60"/>
  <c r="D10" i="60"/>
  <c r="D9" i="60"/>
  <c r="D8" i="60"/>
  <c r="D7" i="60"/>
  <c r="D42" i="59"/>
  <c r="D41" i="59"/>
  <c r="D40" i="59"/>
  <c r="D38" i="59"/>
  <c r="D35" i="59"/>
  <c r="D30" i="59"/>
  <c r="D29" i="59"/>
  <c r="D28" i="59"/>
  <c r="D24" i="59"/>
  <c r="D21" i="59"/>
  <c r="D17" i="59"/>
  <c r="D16" i="59"/>
  <c r="D11" i="59"/>
  <c r="D9" i="59"/>
  <c r="D8" i="59"/>
  <c r="D7" i="59"/>
  <c r="G7" i="59" s="1"/>
  <c r="D44" i="57"/>
  <c r="D43" i="57"/>
  <c r="D42" i="57"/>
  <c r="D41" i="57"/>
  <c r="D40" i="57"/>
  <c r="D39" i="57"/>
  <c r="D32" i="57"/>
  <c r="D31" i="57"/>
  <c r="D30" i="57"/>
  <c r="D27" i="57"/>
  <c r="D26" i="57"/>
  <c r="D25" i="57"/>
  <c r="D24" i="57"/>
  <c r="D22" i="57"/>
  <c r="D17" i="57"/>
  <c r="D16" i="57"/>
  <c r="D11" i="57"/>
  <c r="D9" i="57"/>
  <c r="D8" i="57"/>
  <c r="D7" i="57"/>
  <c r="C39" i="56"/>
  <c r="D46" i="58"/>
  <c r="D45" i="58"/>
  <c r="D43" i="58"/>
  <c r="D33" i="58"/>
  <c r="D31" i="58"/>
  <c r="D26" i="58"/>
  <c r="D25" i="58"/>
  <c r="D23" i="58"/>
  <c r="D18" i="58"/>
  <c r="D17" i="58"/>
  <c r="D9" i="58"/>
  <c r="B16" i="58"/>
  <c r="D15" i="61" l="1"/>
  <c r="D15" i="59"/>
  <c r="D15" i="57"/>
  <c r="F92" i="42" l="1"/>
  <c r="F93" i="42" s="1"/>
  <c r="F94" i="42" s="1"/>
  <c r="F95" i="42" s="1"/>
  <c r="F96" i="42" s="1"/>
  <c r="F97" i="42" s="1"/>
  <c r="F98" i="42" s="1"/>
  <c r="F99" i="42" s="1"/>
  <c r="F100" i="42" s="1"/>
  <c r="F101" i="42" s="1"/>
  <c r="F102" i="42" s="1"/>
  <c r="F103" i="42" s="1"/>
  <c r="F104" i="42" s="1"/>
  <c r="F105" i="42" s="1"/>
  <c r="F106" i="42" s="1"/>
  <c r="F107" i="42" s="1"/>
  <c r="F108" i="42" s="1"/>
  <c r="F109" i="42" s="1"/>
  <c r="F110" i="42" s="1"/>
  <c r="F111" i="42" s="1"/>
  <c r="F112" i="42" s="1"/>
  <c r="F113" i="42" s="1"/>
  <c r="F114" i="42" s="1"/>
  <c r="F115" i="42" s="1"/>
  <c r="F116" i="42" s="1"/>
  <c r="F117" i="42" s="1"/>
  <c r="F118" i="42" s="1"/>
  <c r="F119" i="42" s="1"/>
  <c r="F120" i="42" s="1"/>
  <c r="F121" i="42" s="1"/>
  <c r="F48" i="61"/>
  <c r="F49" i="61" s="1"/>
  <c r="F50" i="61" s="1"/>
  <c r="F51" i="61" s="1"/>
  <c r="F52" i="61" s="1"/>
  <c r="F53" i="61" s="1"/>
  <c r="F54" i="61" s="1"/>
  <c r="F55" i="61" s="1"/>
  <c r="F56" i="61" s="1"/>
  <c r="F57" i="61" s="1"/>
  <c r="F58" i="61" s="1"/>
  <c r="F59" i="61" s="1"/>
  <c r="F60" i="61" s="1"/>
  <c r="F61" i="61" s="1"/>
  <c r="F62" i="61" s="1"/>
  <c r="F63" i="61" s="1"/>
  <c r="F64" i="61" s="1"/>
  <c r="F65" i="61" s="1"/>
  <c r="F66" i="61" s="1"/>
  <c r="F67" i="61" s="1"/>
  <c r="F68" i="61" s="1"/>
  <c r="F69" i="61" s="1"/>
  <c r="F70" i="61" s="1"/>
  <c r="F71" i="61" s="1"/>
  <c r="F72" i="61" s="1"/>
  <c r="F73" i="61" s="1"/>
  <c r="F74" i="61" s="1"/>
  <c r="F75" i="61" s="1"/>
  <c r="F76" i="61" s="1"/>
  <c r="F77" i="61" s="1"/>
  <c r="F51" i="60"/>
  <c r="F52" i="60" s="1"/>
  <c r="F53" i="60" s="1"/>
  <c r="F54" i="60" s="1"/>
  <c r="F55" i="60" s="1"/>
  <c r="F56" i="60" s="1"/>
  <c r="F57" i="60" s="1"/>
  <c r="F58" i="60" s="1"/>
  <c r="F59" i="60" s="1"/>
  <c r="F60" i="60" s="1"/>
  <c r="F61" i="60" s="1"/>
  <c r="F62" i="60" s="1"/>
  <c r="F63" i="60" s="1"/>
  <c r="F64" i="60" s="1"/>
  <c r="F65" i="60" s="1"/>
  <c r="F66" i="60" s="1"/>
  <c r="F67" i="60" s="1"/>
  <c r="F68" i="60" s="1"/>
  <c r="F69" i="60" s="1"/>
  <c r="F70" i="60" s="1"/>
  <c r="F71" i="60" s="1"/>
  <c r="F72" i="60" s="1"/>
  <c r="F73" i="60" s="1"/>
  <c r="F74" i="60" s="1"/>
  <c r="F75" i="60" s="1"/>
  <c r="F76" i="60" s="1"/>
  <c r="F77" i="60" s="1"/>
  <c r="F78" i="60" s="1"/>
  <c r="F79" i="60" s="1"/>
  <c r="F80" i="60" s="1"/>
  <c r="D36" i="64"/>
  <c r="D35" i="64"/>
  <c r="D34" i="64"/>
  <c r="D33" i="64"/>
  <c r="D32" i="64"/>
  <c r="D31" i="64"/>
  <c r="D30" i="64"/>
  <c r="D29" i="64"/>
  <c r="D28" i="64"/>
  <c r="D27" i="64"/>
  <c r="D26" i="64"/>
  <c r="D25" i="64"/>
  <c r="D24" i="64"/>
  <c r="D23" i="64"/>
  <c r="D22" i="64"/>
  <c r="D21" i="64"/>
  <c r="D20" i="64"/>
  <c r="D19" i="64"/>
  <c r="D18" i="64"/>
  <c r="D17" i="64"/>
  <c r="D16" i="64"/>
  <c r="D15" i="64"/>
  <c r="D14" i="64"/>
  <c r="D13" i="64"/>
  <c r="D12" i="64"/>
  <c r="D11" i="64"/>
  <c r="D10" i="64"/>
  <c r="D9" i="64"/>
  <c r="D8" i="64"/>
  <c r="D7" i="64"/>
  <c r="B7" i="64"/>
  <c r="B8" i="64" s="1"/>
  <c r="B9" i="64" s="1"/>
  <c r="B10" i="64" s="1"/>
  <c r="B11" i="64" s="1"/>
  <c r="B12" i="64" s="1"/>
  <c r="B13" i="64" s="1"/>
  <c r="B14" i="64" s="1"/>
  <c r="B15" i="64" s="1"/>
  <c r="B16" i="64" s="1"/>
  <c r="B17" i="64" s="1"/>
  <c r="B18" i="64" s="1"/>
  <c r="B19" i="64" s="1"/>
  <c r="B20" i="64" s="1"/>
  <c r="B21" i="64" s="1"/>
  <c r="B22" i="64" s="1"/>
  <c r="B23" i="64" s="1"/>
  <c r="B24" i="64" s="1"/>
  <c r="B25" i="64" s="1"/>
  <c r="B26" i="64" s="1"/>
  <c r="B27" i="64" s="1"/>
  <c r="B28" i="64" s="1"/>
  <c r="B29" i="64" s="1"/>
  <c r="B30" i="64" s="1"/>
  <c r="B31" i="64" s="1"/>
  <c r="B32" i="64" s="1"/>
  <c r="B33" i="64" s="1"/>
  <c r="B34" i="64" s="1"/>
  <c r="B35" i="64" s="1"/>
  <c r="B36" i="64" s="1"/>
  <c r="F48" i="59" l="1"/>
  <c r="F49" i="59" s="1"/>
  <c r="F50" i="59" s="1"/>
  <c r="F51" i="59" s="1"/>
  <c r="F52" i="59" s="1"/>
  <c r="F53" i="59" s="1"/>
  <c r="F54" i="59" s="1"/>
  <c r="F55" i="59" s="1"/>
  <c r="F56" i="59" s="1"/>
  <c r="F57" i="59" s="1"/>
  <c r="F58" i="59" s="1"/>
  <c r="F59" i="59" s="1"/>
  <c r="F60" i="59" s="1"/>
  <c r="F61" i="59" s="1"/>
  <c r="F62" i="59" s="1"/>
  <c r="F63" i="59" s="1"/>
  <c r="F64" i="59" s="1"/>
  <c r="F65" i="59" s="1"/>
  <c r="F66" i="59" s="1"/>
  <c r="F67" i="59" s="1"/>
  <c r="F68" i="59" s="1"/>
  <c r="F69" i="59" s="1"/>
  <c r="F70" i="59" s="1"/>
  <c r="F71" i="59" s="1"/>
  <c r="F72" i="59" s="1"/>
  <c r="F73" i="59" s="1"/>
  <c r="F74" i="59" s="1"/>
  <c r="F75" i="59" s="1"/>
  <c r="F76" i="59" s="1"/>
  <c r="F77" i="59" s="1"/>
  <c r="F51" i="58"/>
  <c r="F52" i="58" s="1"/>
  <c r="F53" i="58" s="1"/>
  <c r="F54" i="58" s="1"/>
  <c r="F55" i="58" s="1"/>
  <c r="F56" i="58" s="1"/>
  <c r="F57" i="58" s="1"/>
  <c r="F58" i="58" s="1"/>
  <c r="F59" i="58" s="1"/>
  <c r="F60" i="58" s="1"/>
  <c r="F61" i="58" s="1"/>
  <c r="F62" i="58" s="1"/>
  <c r="F63" i="58" s="1"/>
  <c r="F64" i="58" s="1"/>
  <c r="F65" i="58" s="1"/>
  <c r="F66" i="58" s="1"/>
  <c r="F67" i="58" s="1"/>
  <c r="F68" i="58" s="1"/>
  <c r="F69" i="58" s="1"/>
  <c r="F70" i="58" s="1"/>
  <c r="F71" i="58" s="1"/>
  <c r="F72" i="58" s="1"/>
  <c r="F73" i="58" s="1"/>
  <c r="F74" i="58" s="1"/>
  <c r="F75" i="58" s="1"/>
  <c r="F76" i="58" s="1"/>
  <c r="F77" i="58" s="1"/>
  <c r="F78" i="58" s="1"/>
  <c r="F79" i="58" s="1"/>
  <c r="F80" i="58" s="1"/>
  <c r="F53" i="57"/>
  <c r="F54" i="57" s="1"/>
  <c r="F55" i="57" s="1"/>
  <c r="F56" i="57" s="1"/>
  <c r="F57" i="57" s="1"/>
  <c r="F58" i="57" s="1"/>
  <c r="F59" i="57" s="1"/>
  <c r="F60" i="57" s="1"/>
  <c r="F61" i="57" s="1"/>
  <c r="F62" i="57" s="1"/>
  <c r="F63" i="57" s="1"/>
  <c r="F64" i="57" s="1"/>
  <c r="F65" i="57" s="1"/>
  <c r="F66" i="57" s="1"/>
  <c r="F67" i="57" s="1"/>
  <c r="F68" i="57" s="1"/>
  <c r="F69" i="57" s="1"/>
  <c r="F70" i="57" s="1"/>
  <c r="F71" i="57" s="1"/>
  <c r="F72" i="57" s="1"/>
  <c r="F73" i="57" s="1"/>
  <c r="F74" i="57" s="1"/>
  <c r="F75" i="57" s="1"/>
  <c r="F76" i="57" s="1"/>
  <c r="F77" i="57" s="1"/>
  <c r="F78" i="57" s="1"/>
  <c r="F79" i="57" s="1"/>
  <c r="F80" i="57" s="1"/>
  <c r="F81" i="57" s="1"/>
  <c r="F82" i="57" s="1"/>
  <c r="F49" i="56"/>
  <c r="F50" i="56" s="1"/>
  <c r="F51" i="56" s="1"/>
  <c r="F52" i="56" s="1"/>
  <c r="F53" i="56" s="1"/>
  <c r="F54" i="56" s="1"/>
  <c r="F55" i="56" s="1"/>
  <c r="F56" i="56" s="1"/>
  <c r="F57" i="56" s="1"/>
  <c r="F58" i="56" s="1"/>
  <c r="F59" i="56" s="1"/>
  <c r="F60" i="56" s="1"/>
  <c r="F61" i="56" s="1"/>
  <c r="F62" i="56" s="1"/>
  <c r="F63" i="56" s="1"/>
  <c r="F64" i="56" s="1"/>
  <c r="F65" i="56" s="1"/>
  <c r="F66" i="56" s="1"/>
  <c r="F67" i="56" s="1"/>
  <c r="F68" i="56" s="1"/>
  <c r="F69" i="56" s="1"/>
  <c r="F70" i="56" s="1"/>
  <c r="F71" i="56" s="1"/>
  <c r="F72" i="56" s="1"/>
  <c r="F73" i="56" s="1"/>
  <c r="F74" i="56" s="1"/>
  <c r="F75" i="56" s="1"/>
  <c r="F76" i="56" s="1"/>
  <c r="F77" i="56" s="1"/>
  <c r="F78" i="56" s="1"/>
  <c r="G35" i="56" l="1"/>
  <c r="G38" i="58" l="1"/>
  <c r="G26" i="58"/>
  <c r="G16" i="58"/>
  <c r="G47" i="58"/>
  <c r="G37" i="58"/>
  <c r="G25" i="58"/>
  <c r="G15" i="58"/>
  <c r="G42" i="58"/>
  <c r="G8" i="58"/>
  <c r="G46" i="58"/>
  <c r="G36" i="58"/>
  <c r="G24" i="58"/>
  <c r="G14" i="58"/>
  <c r="G45" i="58"/>
  <c r="G33" i="58"/>
  <c r="G23" i="58"/>
  <c r="G11" i="58"/>
  <c r="G31" i="58"/>
  <c r="G17" i="58"/>
  <c r="G43" i="58"/>
  <c r="G32" i="58"/>
  <c r="G20" i="58"/>
  <c r="G9" i="58"/>
  <c r="G19" i="58"/>
  <c r="G40" i="58"/>
  <c r="G28" i="58"/>
  <c r="G18" i="58"/>
  <c r="G39" i="58"/>
  <c r="G27" i="58"/>
  <c r="G10" i="58"/>
  <c r="G7" i="58"/>
  <c r="G41" i="58"/>
  <c r="G44" i="58"/>
  <c r="G44" i="61"/>
  <c r="G36" i="61"/>
  <c r="G24" i="61"/>
  <c r="G14" i="61"/>
  <c r="G43" i="61"/>
  <c r="G35" i="61"/>
  <c r="G23" i="61"/>
  <c r="G11" i="61"/>
  <c r="G7" i="61"/>
  <c r="G42" i="61"/>
  <c r="G32" i="61"/>
  <c r="G22" i="61"/>
  <c r="G10" i="61"/>
  <c r="G41" i="61"/>
  <c r="G31" i="61"/>
  <c r="G21" i="61"/>
  <c r="G9" i="61"/>
  <c r="G29" i="61"/>
  <c r="G17" i="61"/>
  <c r="G40" i="61"/>
  <c r="G30" i="61"/>
  <c r="G18" i="61"/>
  <c r="G8" i="61"/>
  <c r="G39" i="61"/>
  <c r="G38" i="61"/>
  <c r="G26" i="61"/>
  <c r="G16" i="61"/>
  <c r="G37" i="61"/>
  <c r="G25" i="61"/>
  <c r="G15" i="61"/>
  <c r="G45" i="60"/>
  <c r="G37" i="60"/>
  <c r="G25" i="60"/>
  <c r="G15" i="60"/>
  <c r="G44" i="60"/>
  <c r="G36" i="60"/>
  <c r="G24" i="60"/>
  <c r="G12" i="60"/>
  <c r="G7" i="60"/>
  <c r="G8" i="60"/>
  <c r="G43" i="60"/>
  <c r="G33" i="60"/>
  <c r="G23" i="60"/>
  <c r="G11" i="60"/>
  <c r="G42" i="60"/>
  <c r="G32" i="60"/>
  <c r="G22" i="60"/>
  <c r="G10" i="60"/>
  <c r="G48" i="60"/>
  <c r="G30" i="60"/>
  <c r="G41" i="60"/>
  <c r="G31" i="60"/>
  <c r="G9" i="60"/>
  <c r="G18" i="60"/>
  <c r="G47" i="60"/>
  <c r="G39" i="60"/>
  <c r="G27" i="60"/>
  <c r="G17" i="60"/>
  <c r="G46" i="60"/>
  <c r="G38" i="60"/>
  <c r="G26" i="60"/>
  <c r="G16" i="60"/>
  <c r="G41" i="59"/>
  <c r="G30" i="59"/>
  <c r="G18" i="59"/>
  <c r="G8" i="59"/>
  <c r="G40" i="59"/>
  <c r="G29" i="59"/>
  <c r="G17" i="59"/>
  <c r="G39" i="59"/>
  <c r="G28" i="59"/>
  <c r="G16" i="59"/>
  <c r="G38" i="59"/>
  <c r="G25" i="59"/>
  <c r="G15" i="59"/>
  <c r="G35" i="59"/>
  <c r="G11" i="59"/>
  <c r="G37" i="59"/>
  <c r="G24" i="59"/>
  <c r="G14" i="59"/>
  <c r="G23" i="59"/>
  <c r="G43" i="59"/>
  <c r="G34" i="59"/>
  <c r="G22" i="59"/>
  <c r="G10" i="59"/>
  <c r="G42" i="59"/>
  <c r="G33" i="59"/>
  <c r="G21" i="59"/>
  <c r="G9" i="59"/>
  <c r="G36" i="59"/>
  <c r="G39" i="57"/>
  <c r="G27" i="57"/>
  <c r="G16" i="57"/>
  <c r="G38" i="57"/>
  <c r="G26" i="57"/>
  <c r="G15" i="57"/>
  <c r="G37" i="57"/>
  <c r="G25" i="57"/>
  <c r="G14" i="57"/>
  <c r="G22" i="57"/>
  <c r="G44" i="57"/>
  <c r="G36" i="57"/>
  <c r="G24" i="57"/>
  <c r="G11" i="57"/>
  <c r="G42" i="57"/>
  <c r="G9" i="57"/>
  <c r="G17" i="57"/>
  <c r="G43" i="57"/>
  <c r="G35" i="57"/>
  <c r="G23" i="57"/>
  <c r="G10" i="57"/>
  <c r="G32" i="57"/>
  <c r="G40" i="57"/>
  <c r="G7" i="57"/>
  <c r="G41" i="57"/>
  <c r="G31" i="57"/>
  <c r="G19" i="57"/>
  <c r="G8" i="57"/>
  <c r="G30" i="57"/>
  <c r="G18" i="57"/>
  <c r="G42" i="56"/>
  <c r="G32" i="56"/>
  <c r="G22" i="56"/>
  <c r="G27" i="56"/>
  <c r="G14" i="56"/>
  <c r="G41" i="56"/>
  <c r="G31" i="56"/>
  <c r="G17" i="56"/>
  <c r="G23" i="56"/>
  <c r="G40" i="56"/>
  <c r="G30" i="56"/>
  <c r="G18" i="56"/>
  <c r="G39" i="56"/>
  <c r="G36" i="56"/>
  <c r="G46" i="56"/>
  <c r="G38" i="56"/>
  <c r="G26" i="56"/>
  <c r="G16" i="56"/>
  <c r="G11" i="56"/>
  <c r="G37" i="56"/>
  <c r="G24" i="56"/>
  <c r="G8" i="56"/>
  <c r="G43" i="56"/>
  <c r="G25" i="56"/>
  <c r="G15" i="56"/>
  <c r="G10" i="56"/>
  <c r="G44" i="56"/>
  <c r="G9" i="56"/>
  <c r="C45" i="56" l="1"/>
  <c r="G45" i="56" s="1"/>
  <c r="B19" i="56"/>
  <c r="G19" i="56" s="1"/>
  <c r="G56" i="56" l="1"/>
  <c r="I14" i="64" s="1"/>
  <c r="G65" i="56"/>
  <c r="I23" i="64" s="1"/>
  <c r="G76" i="56"/>
  <c r="I34" i="64" s="1"/>
  <c r="G53" i="57"/>
  <c r="L7" i="64" s="1"/>
  <c r="G52" i="57"/>
  <c r="L6" i="64" s="1"/>
  <c r="G50" i="58"/>
  <c r="O6" i="64" s="1"/>
  <c r="G48" i="56"/>
  <c r="I6" i="64" s="1"/>
  <c r="G58" i="59"/>
  <c r="R17" i="64" s="1"/>
  <c r="G47" i="59"/>
  <c r="R6" i="64" s="1"/>
  <c r="G80" i="60"/>
  <c r="U36" i="64" s="1"/>
  <c r="G72" i="60"/>
  <c r="U28" i="64" s="1"/>
  <c r="G64" i="60"/>
  <c r="U20" i="64" s="1"/>
  <c r="G56" i="60"/>
  <c r="U12" i="64" s="1"/>
  <c r="G71" i="60"/>
  <c r="U27" i="64" s="1"/>
  <c r="G63" i="60"/>
  <c r="U19" i="64" s="1"/>
  <c r="G62" i="60"/>
  <c r="U18" i="64" s="1"/>
  <c r="G53" i="60"/>
  <c r="U9" i="64" s="1"/>
  <c r="G70" i="60"/>
  <c r="U26" i="64" s="1"/>
  <c r="G54" i="60"/>
  <c r="U10" i="64" s="1"/>
  <c r="G77" i="60"/>
  <c r="U33" i="64" s="1"/>
  <c r="G74" i="60"/>
  <c r="U30" i="64" s="1"/>
  <c r="G66" i="60"/>
  <c r="U22" i="64" s="1"/>
  <c r="G58" i="60"/>
  <c r="U14" i="64" s="1"/>
  <c r="G79" i="60"/>
  <c r="U35" i="64" s="1"/>
  <c r="G69" i="60"/>
  <c r="U25" i="64" s="1"/>
  <c r="G50" i="60"/>
  <c r="U6" i="64" s="1"/>
  <c r="G73" i="60"/>
  <c r="U29" i="64" s="1"/>
  <c r="G65" i="60"/>
  <c r="U21" i="64" s="1"/>
  <c r="G57" i="60"/>
  <c r="U13" i="64" s="1"/>
  <c r="G51" i="60"/>
  <c r="U7" i="64" s="1"/>
  <c r="G55" i="60"/>
  <c r="U11" i="64" s="1"/>
  <c r="G78" i="60"/>
  <c r="U34" i="64" s="1"/>
  <c r="G61" i="60"/>
  <c r="U17" i="64" s="1"/>
  <c r="G52" i="60"/>
  <c r="U8" i="64" s="1"/>
  <c r="G76" i="60"/>
  <c r="U32" i="64" s="1"/>
  <c r="G67" i="60"/>
  <c r="U23" i="64" s="1"/>
  <c r="G75" i="60"/>
  <c r="U31" i="64" s="1"/>
  <c r="G68" i="60"/>
  <c r="U24" i="64" s="1"/>
  <c r="G60" i="60"/>
  <c r="U16" i="64" s="1"/>
  <c r="G59" i="60"/>
  <c r="U15" i="64" s="1"/>
  <c r="G76" i="57"/>
  <c r="L30" i="64" s="1"/>
  <c r="G68" i="57"/>
  <c r="L22" i="64" s="1"/>
  <c r="G60" i="57"/>
  <c r="L14" i="64" s="1"/>
  <c r="G67" i="57"/>
  <c r="L21" i="64" s="1"/>
  <c r="G74" i="57"/>
  <c r="L28" i="64" s="1"/>
  <c r="G65" i="57"/>
  <c r="L19" i="64" s="1"/>
  <c r="G66" i="57"/>
  <c r="L20" i="64" s="1"/>
  <c r="G81" i="57"/>
  <c r="L35" i="64" s="1"/>
  <c r="G78" i="57"/>
  <c r="L32" i="64" s="1"/>
  <c r="G70" i="57"/>
  <c r="L24" i="64" s="1"/>
  <c r="G62" i="57"/>
  <c r="L16" i="64" s="1"/>
  <c r="G54" i="57"/>
  <c r="L8" i="64" s="1"/>
  <c r="G59" i="57"/>
  <c r="L13" i="64" s="1"/>
  <c r="G82" i="57"/>
  <c r="L36" i="64" s="1"/>
  <c r="G57" i="57"/>
  <c r="L11" i="64" s="1"/>
  <c r="G77" i="57"/>
  <c r="L31" i="64" s="1"/>
  <c r="G69" i="57"/>
  <c r="L23" i="64" s="1"/>
  <c r="G61" i="57"/>
  <c r="L15" i="64" s="1"/>
  <c r="G75" i="57"/>
  <c r="L29" i="64" s="1"/>
  <c r="G58" i="57"/>
  <c r="L12" i="64" s="1"/>
  <c r="G73" i="57"/>
  <c r="L27" i="64" s="1"/>
  <c r="G71" i="57"/>
  <c r="L25" i="64" s="1"/>
  <c r="G64" i="57"/>
  <c r="L18" i="64" s="1"/>
  <c r="G55" i="57"/>
  <c r="L9" i="64" s="1"/>
  <c r="G63" i="57"/>
  <c r="L17" i="64" s="1"/>
  <c r="G56" i="57"/>
  <c r="L10" i="64" s="1"/>
  <c r="G80" i="57"/>
  <c r="L34" i="64" s="1"/>
  <c r="G79" i="57"/>
  <c r="L33" i="64" s="1"/>
  <c r="G72" i="57"/>
  <c r="L26" i="64" s="1"/>
  <c r="X6" i="64"/>
  <c r="G70" i="61"/>
  <c r="X29" i="64" s="1"/>
  <c r="G61" i="61"/>
  <c r="X20" i="64" s="1"/>
  <c r="G53" i="61"/>
  <c r="X12" i="64" s="1"/>
  <c r="G60" i="61"/>
  <c r="X19" i="64" s="1"/>
  <c r="G59" i="61"/>
  <c r="X18" i="64" s="1"/>
  <c r="G75" i="61"/>
  <c r="X34" i="64" s="1"/>
  <c r="G50" i="61"/>
  <c r="X9" i="64" s="1"/>
  <c r="G76" i="61"/>
  <c r="X35" i="64" s="1"/>
  <c r="G67" i="61"/>
  <c r="X26" i="64" s="1"/>
  <c r="G73" i="61"/>
  <c r="X32" i="64" s="1"/>
  <c r="G72" i="61"/>
  <c r="X31" i="64" s="1"/>
  <c r="G63" i="61"/>
  <c r="X22" i="64" s="1"/>
  <c r="G55" i="61"/>
  <c r="X14" i="64" s="1"/>
  <c r="G77" i="61"/>
  <c r="X36" i="64" s="1"/>
  <c r="G51" i="61"/>
  <c r="X10" i="64" s="1"/>
  <c r="G58" i="61"/>
  <c r="X17" i="64" s="1"/>
  <c r="G68" i="61"/>
  <c r="X27" i="64" s="1"/>
  <c r="G71" i="61"/>
  <c r="X30" i="64" s="1"/>
  <c r="G62" i="61"/>
  <c r="X21" i="64" s="1"/>
  <c r="G54" i="61"/>
  <c r="X13" i="64" s="1"/>
  <c r="G69" i="61"/>
  <c r="X28" i="64" s="1"/>
  <c r="G52" i="61"/>
  <c r="X11" i="64" s="1"/>
  <c r="G66" i="61"/>
  <c r="X25" i="64" s="1"/>
  <c r="G74" i="61"/>
  <c r="X33" i="64" s="1"/>
  <c r="G64" i="61"/>
  <c r="X23" i="64" s="1"/>
  <c r="G65" i="61"/>
  <c r="X24" i="64" s="1"/>
  <c r="G57" i="61"/>
  <c r="X16" i="64" s="1"/>
  <c r="G56" i="61"/>
  <c r="X15" i="64" s="1"/>
  <c r="G49" i="61"/>
  <c r="X8" i="64" s="1"/>
  <c r="G48" i="61"/>
  <c r="X7" i="64" s="1"/>
  <c r="G63" i="56"/>
  <c r="I21" i="64" s="1"/>
  <c r="G70" i="56"/>
  <c r="I28" i="64" s="1"/>
  <c r="G69" i="56"/>
  <c r="I27" i="64" s="1"/>
  <c r="G68" i="56"/>
  <c r="I26" i="64" s="1"/>
  <c r="G73" i="56"/>
  <c r="I31" i="64" s="1"/>
  <c r="G57" i="56"/>
  <c r="I15" i="64" s="1"/>
  <c r="G62" i="56"/>
  <c r="I20" i="64" s="1"/>
  <c r="G77" i="56"/>
  <c r="I35" i="64" s="1"/>
  <c r="G72" i="56"/>
  <c r="I30" i="64" s="1"/>
  <c r="G64" i="56"/>
  <c r="I22" i="64" s="1"/>
  <c r="G78" i="56"/>
  <c r="I36" i="64" s="1"/>
  <c r="G60" i="56"/>
  <c r="I18" i="64" s="1"/>
  <c r="G66" i="56"/>
  <c r="I24" i="64" s="1"/>
  <c r="G59" i="56"/>
  <c r="I17" i="64" s="1"/>
  <c r="G58" i="56"/>
  <c r="I16" i="64" s="1"/>
  <c r="G75" i="56"/>
  <c r="I33" i="64" s="1"/>
  <c r="G74" i="56"/>
  <c r="I32" i="64" s="1"/>
  <c r="G67" i="56"/>
  <c r="I25" i="64" s="1"/>
  <c r="G51" i="58"/>
  <c r="O7" i="64" s="1"/>
  <c r="G61" i="58"/>
  <c r="O17" i="64" s="1"/>
  <c r="G80" i="58"/>
  <c r="O36" i="64" s="1"/>
  <c r="G53" i="58"/>
  <c r="O9" i="64" s="1"/>
  <c r="G76" i="58"/>
  <c r="O32" i="64" s="1"/>
  <c r="G66" i="58"/>
  <c r="O22" i="64" s="1"/>
  <c r="G72" i="59"/>
  <c r="R31" i="64" s="1"/>
  <c r="G64" i="59"/>
  <c r="R23" i="64" s="1"/>
  <c r="G56" i="59"/>
  <c r="R15" i="64" s="1"/>
  <c r="G48" i="59"/>
  <c r="R7" i="64" s="1"/>
  <c r="G71" i="59"/>
  <c r="R30" i="64" s="1"/>
  <c r="G63" i="59"/>
  <c r="R22" i="64" s="1"/>
  <c r="G55" i="59"/>
  <c r="R14" i="64" s="1"/>
  <c r="G70" i="59"/>
  <c r="R29" i="64" s="1"/>
  <c r="G62" i="59"/>
  <c r="R21" i="64" s="1"/>
  <c r="G54" i="59"/>
  <c r="R13" i="64" s="1"/>
  <c r="G49" i="59"/>
  <c r="R8" i="64" s="1"/>
  <c r="G77" i="59"/>
  <c r="R36" i="64" s="1"/>
  <c r="G69" i="59"/>
  <c r="R28" i="64" s="1"/>
  <c r="G61" i="59"/>
  <c r="R20" i="64" s="1"/>
  <c r="G53" i="59"/>
  <c r="R12" i="64" s="1"/>
  <c r="G57" i="59"/>
  <c r="R16" i="64" s="1"/>
  <c r="G76" i="59"/>
  <c r="R35" i="64" s="1"/>
  <c r="G68" i="59"/>
  <c r="R27" i="64" s="1"/>
  <c r="G60" i="59"/>
  <c r="R19" i="64" s="1"/>
  <c r="G52" i="59"/>
  <c r="R11" i="64" s="1"/>
  <c r="G65" i="59"/>
  <c r="R24" i="64" s="1"/>
  <c r="G75" i="59"/>
  <c r="R34" i="64" s="1"/>
  <c r="G67" i="59"/>
  <c r="R26" i="64" s="1"/>
  <c r="G59" i="59"/>
  <c r="R18" i="64" s="1"/>
  <c r="G51" i="59"/>
  <c r="R10" i="64" s="1"/>
  <c r="G73" i="59"/>
  <c r="R32" i="64" s="1"/>
  <c r="G74" i="59"/>
  <c r="R33" i="64" s="1"/>
  <c r="G66" i="59"/>
  <c r="R25" i="64" s="1"/>
  <c r="G50" i="59"/>
  <c r="R9" i="64" s="1"/>
  <c r="G55" i="56"/>
  <c r="I13" i="64" s="1"/>
  <c r="G53" i="56"/>
  <c r="I11" i="64" s="1"/>
  <c r="G52" i="56"/>
  <c r="I10" i="64" s="1"/>
  <c r="G51" i="56"/>
  <c r="I9" i="64" s="1"/>
  <c r="G50" i="56"/>
  <c r="I8" i="64" s="1"/>
  <c r="G49" i="56"/>
  <c r="I7" i="64" s="1"/>
  <c r="G73" i="58"/>
  <c r="O29" i="64" s="1"/>
  <c r="G65" i="58"/>
  <c r="O21" i="64" s="1"/>
  <c r="G57" i="58"/>
  <c r="O13" i="64" s="1"/>
  <c r="G72" i="58"/>
  <c r="O28" i="64" s="1"/>
  <c r="G64" i="58"/>
  <c r="O20" i="64" s="1"/>
  <c r="G56" i="58"/>
  <c r="O12" i="64" s="1"/>
  <c r="G79" i="58"/>
  <c r="O35" i="64" s="1"/>
  <c r="G71" i="58"/>
  <c r="O27" i="64" s="1"/>
  <c r="G63" i="58"/>
  <c r="O19" i="64" s="1"/>
  <c r="G55" i="58"/>
  <c r="O11" i="64" s="1"/>
  <c r="G78" i="58"/>
  <c r="O34" i="64" s="1"/>
  <c r="G70" i="58"/>
  <c r="O26" i="64" s="1"/>
  <c r="G62" i="58"/>
  <c r="O18" i="64" s="1"/>
  <c r="G54" i="58"/>
  <c r="O10" i="64" s="1"/>
  <c r="G77" i="58"/>
  <c r="O33" i="64" s="1"/>
  <c r="G69" i="58"/>
  <c r="O25" i="64" s="1"/>
  <c r="G58" i="58"/>
  <c r="O14" i="64" s="1"/>
  <c r="G68" i="58"/>
  <c r="O24" i="64" s="1"/>
  <c r="G60" i="58"/>
  <c r="O16" i="64" s="1"/>
  <c r="G52" i="58"/>
  <c r="O8" i="64" s="1"/>
  <c r="G75" i="58"/>
  <c r="O31" i="64" s="1"/>
  <c r="G67" i="58"/>
  <c r="O23" i="64" s="1"/>
  <c r="G74" i="58"/>
  <c r="O30" i="64" s="1"/>
  <c r="AA36" i="64" l="1"/>
  <c r="C36" i="64" s="1"/>
  <c r="AA35" i="64"/>
  <c r="C35" i="64" s="1"/>
  <c r="AA34" i="64"/>
  <c r="C34" i="64" s="1"/>
  <c r="AA33" i="64"/>
  <c r="C33" i="64" s="1"/>
  <c r="AA25" i="64"/>
  <c r="C25" i="64" s="1"/>
  <c r="AA17" i="64"/>
  <c r="C17" i="64" s="1"/>
  <c r="AA9" i="64"/>
  <c r="C9" i="64" s="1"/>
  <c r="AA27" i="64"/>
  <c r="C27" i="64" s="1"/>
  <c r="AA32" i="64"/>
  <c r="C32" i="64" s="1"/>
  <c r="AA24" i="64"/>
  <c r="C24" i="64" s="1"/>
  <c r="AA16" i="64"/>
  <c r="C16" i="64" s="1"/>
  <c r="AA8" i="64"/>
  <c r="C8" i="64" s="1"/>
  <c r="AA12" i="64"/>
  <c r="AA26" i="64"/>
  <c r="C26" i="64" s="1"/>
  <c r="AA31" i="64"/>
  <c r="C31" i="64" s="1"/>
  <c r="AA23" i="64"/>
  <c r="C23" i="64" s="1"/>
  <c r="AA15" i="64"/>
  <c r="AA7" i="64"/>
  <c r="C7" i="64" s="1"/>
  <c r="AA10" i="64"/>
  <c r="AA30" i="64"/>
  <c r="C30" i="64" s="1"/>
  <c r="AA22" i="64"/>
  <c r="C22" i="64" s="1"/>
  <c r="AA14" i="64"/>
  <c r="AA20" i="64"/>
  <c r="C20" i="64" s="1"/>
  <c r="AA11" i="64"/>
  <c r="C11" i="64" s="1"/>
  <c r="AA29" i="64"/>
  <c r="AA21" i="64"/>
  <c r="C21" i="64" s="1"/>
  <c r="AA13" i="64"/>
  <c r="C13" i="64" s="1"/>
  <c r="AA28" i="64"/>
  <c r="C28" i="64" s="1"/>
  <c r="AA19" i="64"/>
  <c r="AA18" i="64"/>
  <c r="C18" i="64" s="1"/>
  <c r="E9" i="50" l="1"/>
  <c r="D9" i="50"/>
  <c r="D7" i="50"/>
  <c r="D3" i="50"/>
  <c r="E9" i="49"/>
  <c r="D9" i="49"/>
  <c r="D7" i="49"/>
  <c r="D3" i="49"/>
  <c r="E9" i="48"/>
  <c r="D9" i="48"/>
  <c r="D7" i="48"/>
  <c r="D3" i="48"/>
  <c r="C22" i="46"/>
  <c r="E9" i="46"/>
  <c r="D9" i="46"/>
  <c r="D7" i="46"/>
  <c r="D3" i="46"/>
  <c r="C22" i="45"/>
  <c r="E9" i="45"/>
  <c r="D9" i="45"/>
  <c r="D7" i="45"/>
  <c r="D3" i="45"/>
  <c r="E9" i="44"/>
  <c r="D9" i="44"/>
  <c r="D7" i="44"/>
  <c r="D3" i="44"/>
  <c r="D5" i="17" l="1"/>
  <c r="C22" i="17"/>
  <c r="E9" i="17" l="1"/>
  <c r="D9" i="17" l="1"/>
  <c r="D7" i="17"/>
  <c r="D3" i="17"/>
  <c r="C10" i="64" l="1"/>
  <c r="C14" i="64"/>
  <c r="G59" i="58"/>
  <c r="O15" i="64" s="1"/>
  <c r="C15" i="64" s="1"/>
  <c r="G54" i="56"/>
  <c r="I12" i="64" s="1"/>
  <c r="C12" i="64" s="1"/>
  <c r="G61" i="56" l="1"/>
  <c r="I19" i="64" s="1"/>
  <c r="C19" i="64" s="1"/>
  <c r="G71" i="56"/>
  <c r="I29" i="64" s="1"/>
  <c r="C29" i="64" s="1"/>
  <c r="G7" i="42"/>
  <c r="G91" i="42" s="1"/>
  <c r="AA6" i="64" s="1"/>
  <c r="C6" i="6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Nina Zhou</author>
  </authors>
  <commentList>
    <comment ref="D11" authorId="0" shapeId="0" xr:uid="{CDD24D0B-02C4-4A38-8D3A-0E08BCFF9520}">
      <text>
        <r>
          <rPr>
            <b/>
            <sz val="9"/>
            <color indexed="81"/>
            <rFont val="Tahoma"/>
            <family val="2"/>
          </rPr>
          <t>Nina Zhou:</t>
        </r>
        <r>
          <rPr>
            <sz val="9"/>
            <color indexed="81"/>
            <rFont val="Tahoma"/>
            <family val="2"/>
          </rPr>
          <t xml:space="preserve">
It's either these numbers or the numbers below for 'East Brookwood'</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Frank Pinto</author>
  </authors>
  <commentList>
    <comment ref="I3" authorId="0" shapeId="0" xr:uid="{9CBAD170-6AE7-47F4-A12F-BCC11A8BD8B2}">
      <text>
        <r>
          <rPr>
            <b/>
            <sz val="9"/>
            <color indexed="81"/>
            <rFont val="Tahoma"/>
            <family val="2"/>
          </rPr>
          <t>Frank Pinto:</t>
        </r>
        <r>
          <rPr>
            <sz val="9"/>
            <color indexed="81"/>
            <rFont val="Tahoma"/>
            <family val="2"/>
          </rPr>
          <t xml:space="preserve">
Assumed annual cost escalator.</t>
        </r>
      </text>
    </comment>
    <comment ref="D4" authorId="0" shapeId="0" xr:uid="{D878270E-4041-4F23-92C5-4381FE314E19}">
      <text>
        <r>
          <rPr>
            <b/>
            <sz val="9"/>
            <color indexed="81"/>
            <rFont val="Tahoma"/>
            <charset val="1"/>
          </rPr>
          <t>Frank Pinto:</t>
        </r>
        <r>
          <rPr>
            <sz val="9"/>
            <color indexed="81"/>
            <rFont val="Tahoma"/>
            <charset val="1"/>
          </rPr>
          <t xml:space="preserve">
This is the year for which the Unit Cost was established. As new/better information becomes available, all tabs for that Inventory Item can be updated to reflect the best estimates.
</t>
        </r>
      </text>
    </comment>
    <comment ref="G4" authorId="0" shapeId="0" xr:uid="{220A4A22-B31F-4C79-B528-493F19E028A7}">
      <text>
        <r>
          <rPr>
            <b/>
            <sz val="9"/>
            <color indexed="81"/>
            <rFont val="Tahoma"/>
            <family val="2"/>
          </rPr>
          <t>Frank Pinto:</t>
        </r>
        <r>
          <rPr>
            <sz val="9"/>
            <color indexed="81"/>
            <rFont val="Tahoma"/>
            <family val="2"/>
          </rPr>
          <t xml:space="preserve">
Simple 3% annual inflation rate is applied to the Unit Cost, based on the year of the unit cost. This will enable automatic adjustments based on more recent known cost figures over time.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Frank Pinto</author>
  </authors>
  <commentList>
    <comment ref="I3" authorId="0" shapeId="0" xr:uid="{91F42C44-167E-4C82-B14B-116BC4619BBC}">
      <text>
        <r>
          <rPr>
            <b/>
            <sz val="9"/>
            <color indexed="81"/>
            <rFont val="Tahoma"/>
            <family val="2"/>
          </rPr>
          <t>Frank Pinto:</t>
        </r>
        <r>
          <rPr>
            <sz val="9"/>
            <color indexed="81"/>
            <rFont val="Tahoma"/>
            <family val="2"/>
          </rPr>
          <t xml:space="preserve">
Assumed annual cost escalator.</t>
        </r>
      </text>
    </comment>
    <comment ref="D4" authorId="0" shapeId="0" xr:uid="{BDC2E33E-B0F0-42DE-B13A-9A54ECA064EF}">
      <text>
        <r>
          <rPr>
            <b/>
            <sz val="9"/>
            <color indexed="81"/>
            <rFont val="Tahoma"/>
            <charset val="1"/>
          </rPr>
          <t>Frank Pinto:</t>
        </r>
        <r>
          <rPr>
            <sz val="9"/>
            <color indexed="81"/>
            <rFont val="Tahoma"/>
            <charset val="1"/>
          </rPr>
          <t xml:space="preserve">
This is the year for which the Unit Cost was established. As new/better information becomes available, all tabs for that Inventory Item can be updated to reflect the best estimates.
</t>
        </r>
      </text>
    </comment>
    <comment ref="G4" authorId="0" shapeId="0" xr:uid="{ADB408C6-316A-4A43-8413-E6C3BDCA63AF}">
      <text>
        <r>
          <rPr>
            <b/>
            <sz val="9"/>
            <color indexed="81"/>
            <rFont val="Tahoma"/>
            <family val="2"/>
          </rPr>
          <t>Frank Pinto:</t>
        </r>
        <r>
          <rPr>
            <sz val="9"/>
            <color indexed="81"/>
            <rFont val="Tahoma"/>
            <family val="2"/>
          </rPr>
          <t xml:space="preserve">
Simple 3% annual inflation rate is applied to the Unit Cost, based on the year of the unit cost. This will enable automatic adjustments based on more recent known cost figures over time.</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Frank Pinto</author>
    <author>intern1</author>
  </authors>
  <commentList>
    <comment ref="D3" authorId="0" shapeId="0" xr:uid="{00000000-0006-0000-0700-000001000000}">
      <text>
        <r>
          <rPr>
            <b/>
            <sz val="9"/>
            <color indexed="81"/>
            <rFont val="Tahoma"/>
            <family val="2"/>
          </rPr>
          <t>Frank Pinto:</t>
        </r>
        <r>
          <rPr>
            <sz val="9"/>
            <color indexed="81"/>
            <rFont val="Tahoma"/>
            <family val="2"/>
          </rPr>
          <t xml:space="preserve">
Linked to FinalReportList Segment #
</t>
        </r>
      </text>
    </comment>
    <comment ref="D7" authorId="0" shapeId="0" xr:uid="{00000000-0006-0000-0700-000002000000}">
      <text>
        <r>
          <rPr>
            <b/>
            <sz val="9"/>
            <color indexed="81"/>
            <rFont val="Tahoma"/>
            <family val="2"/>
          </rPr>
          <t>Frank Pinto:</t>
        </r>
        <r>
          <rPr>
            <sz val="9"/>
            <color indexed="81"/>
            <rFont val="Tahoma"/>
            <family val="2"/>
          </rPr>
          <t xml:space="preserve">
Linked to FinalReportList Location description
</t>
        </r>
      </text>
    </comment>
    <comment ref="C22" authorId="1" shapeId="0" xr:uid="{E141DB92-484C-4512-BE6C-6ECD89502682}">
      <text>
        <r>
          <rPr>
            <b/>
            <sz val="9"/>
            <color indexed="81"/>
            <rFont val="Tahoma"/>
            <family val="2"/>
          </rPr>
          <t>intern1:</t>
        </r>
        <r>
          <rPr>
            <sz val="9"/>
            <color indexed="81"/>
            <rFont val="Tahoma"/>
            <family val="2"/>
          </rPr>
          <t xml:space="preserve">
Linked to Discussion on FinalReportList</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Frank Pinto</author>
  </authors>
  <commentList>
    <comment ref="D3" authorId="0" shapeId="0" xr:uid="{AD2A653A-6BAC-4E6B-937B-599A81276A15}">
      <text>
        <r>
          <rPr>
            <b/>
            <sz val="9"/>
            <color indexed="81"/>
            <rFont val="Tahoma"/>
            <family val="2"/>
          </rPr>
          <t>Frank Pinto:</t>
        </r>
        <r>
          <rPr>
            <sz val="9"/>
            <color indexed="81"/>
            <rFont val="Tahoma"/>
            <family val="2"/>
          </rPr>
          <t xml:space="preserve">
Linked to FinalReportList Segment #
</t>
        </r>
      </text>
    </comment>
    <comment ref="D7" authorId="0" shapeId="0" xr:uid="{59BD987C-379C-4EEF-854C-933AACBD6BE7}">
      <text>
        <r>
          <rPr>
            <b/>
            <sz val="9"/>
            <color indexed="81"/>
            <rFont val="Tahoma"/>
            <family val="2"/>
          </rPr>
          <t>Frank Pinto:</t>
        </r>
        <r>
          <rPr>
            <sz val="9"/>
            <color indexed="81"/>
            <rFont val="Tahoma"/>
            <family val="2"/>
          </rPr>
          <t xml:space="preserve">
Linked to FinalReportList Location description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Frank Pinto</author>
  </authors>
  <commentList>
    <comment ref="D3" authorId="0" shapeId="0" xr:uid="{4FF7C42E-D15D-48CF-A9B2-3C9ACD42C0BB}">
      <text>
        <r>
          <rPr>
            <b/>
            <sz val="9"/>
            <color indexed="81"/>
            <rFont val="Tahoma"/>
            <family val="2"/>
          </rPr>
          <t>Frank Pinto:</t>
        </r>
        <r>
          <rPr>
            <sz val="9"/>
            <color indexed="81"/>
            <rFont val="Tahoma"/>
            <family val="2"/>
          </rPr>
          <t xml:space="preserve">
Linked to FinalReportList Segment #
</t>
        </r>
      </text>
    </comment>
    <comment ref="D7" authorId="0" shapeId="0" xr:uid="{9C27C0EB-6B4A-4E39-A33F-727A8941EA63}">
      <text>
        <r>
          <rPr>
            <b/>
            <sz val="9"/>
            <color indexed="81"/>
            <rFont val="Tahoma"/>
            <family val="2"/>
          </rPr>
          <t>Frank Pinto:</t>
        </r>
        <r>
          <rPr>
            <sz val="9"/>
            <color indexed="81"/>
            <rFont val="Tahoma"/>
            <family val="2"/>
          </rPr>
          <t xml:space="preserve">
Linked to FinalReportList Location description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Frank Pinto</author>
    <author>intern1</author>
  </authors>
  <commentList>
    <comment ref="D3" authorId="0" shapeId="0" xr:uid="{3D703454-3A19-4EAD-A5CD-256391126FFD}">
      <text>
        <r>
          <rPr>
            <b/>
            <sz val="9"/>
            <color indexed="81"/>
            <rFont val="Tahoma"/>
            <family val="2"/>
          </rPr>
          <t>Frank Pinto:</t>
        </r>
        <r>
          <rPr>
            <sz val="9"/>
            <color indexed="81"/>
            <rFont val="Tahoma"/>
            <family val="2"/>
          </rPr>
          <t xml:space="preserve">
Linked to FinalReportList Segment #
</t>
        </r>
      </text>
    </comment>
    <comment ref="D7" authorId="0" shapeId="0" xr:uid="{3FCDE974-AE80-430C-BD9F-4C518A6B0BD1}">
      <text>
        <r>
          <rPr>
            <b/>
            <sz val="9"/>
            <color indexed="81"/>
            <rFont val="Tahoma"/>
            <family val="2"/>
          </rPr>
          <t>Frank Pinto:</t>
        </r>
        <r>
          <rPr>
            <sz val="9"/>
            <color indexed="81"/>
            <rFont val="Tahoma"/>
            <family val="2"/>
          </rPr>
          <t xml:space="preserve">
Linked to FinalReportList Location description
</t>
        </r>
      </text>
    </comment>
    <comment ref="C22" authorId="1" shapeId="0" xr:uid="{7F21D385-46C9-4290-96AF-B8595EC1B490}">
      <text>
        <r>
          <rPr>
            <b/>
            <sz val="9"/>
            <color indexed="81"/>
            <rFont val="Tahoma"/>
            <family val="2"/>
          </rPr>
          <t>intern1:</t>
        </r>
        <r>
          <rPr>
            <sz val="9"/>
            <color indexed="81"/>
            <rFont val="Tahoma"/>
            <family val="2"/>
          </rPr>
          <t xml:space="preserve">
Linked to Discussion on FinalReportList</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Frank Pinto</author>
    <author>intern1</author>
  </authors>
  <commentList>
    <comment ref="D3" authorId="0" shapeId="0" xr:uid="{1E74CB51-63C4-4755-BC82-65E2B4CEBE02}">
      <text>
        <r>
          <rPr>
            <b/>
            <sz val="9"/>
            <color indexed="81"/>
            <rFont val="Tahoma"/>
            <family val="2"/>
          </rPr>
          <t>Frank Pinto:</t>
        </r>
        <r>
          <rPr>
            <sz val="9"/>
            <color indexed="81"/>
            <rFont val="Tahoma"/>
            <family val="2"/>
          </rPr>
          <t xml:space="preserve">
Linked to FinalReportList Segment #
</t>
        </r>
      </text>
    </comment>
    <comment ref="D7" authorId="0" shapeId="0" xr:uid="{BED63C74-BCAC-479E-9AD7-A8AAF33C2C75}">
      <text>
        <r>
          <rPr>
            <b/>
            <sz val="9"/>
            <color indexed="81"/>
            <rFont val="Tahoma"/>
            <family val="2"/>
          </rPr>
          <t>Frank Pinto:</t>
        </r>
        <r>
          <rPr>
            <sz val="9"/>
            <color indexed="81"/>
            <rFont val="Tahoma"/>
            <family val="2"/>
          </rPr>
          <t xml:space="preserve">
Linked to FinalReportList Location description
</t>
        </r>
      </text>
    </comment>
    <comment ref="C22" authorId="1" shapeId="0" xr:uid="{D1360A80-53E6-4DAF-86AF-3DA36D98E8B6}">
      <text>
        <r>
          <rPr>
            <b/>
            <sz val="9"/>
            <color indexed="81"/>
            <rFont val="Tahoma"/>
            <family val="2"/>
          </rPr>
          <t>intern1:</t>
        </r>
        <r>
          <rPr>
            <sz val="9"/>
            <color indexed="81"/>
            <rFont val="Tahoma"/>
            <family val="2"/>
          </rPr>
          <t xml:space="preserve">
Linked to Discussion on FinalReportList</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Frank Pinto</author>
    <author>intern1</author>
  </authors>
  <commentList>
    <comment ref="D3" authorId="0" shapeId="0" xr:uid="{8DE6FCC4-9230-45D2-BCD8-D63CCD9E2D56}">
      <text>
        <r>
          <rPr>
            <b/>
            <sz val="9"/>
            <color indexed="81"/>
            <rFont val="Tahoma"/>
            <family val="2"/>
          </rPr>
          <t>Frank Pinto:</t>
        </r>
        <r>
          <rPr>
            <sz val="9"/>
            <color indexed="81"/>
            <rFont val="Tahoma"/>
            <family val="2"/>
          </rPr>
          <t xml:space="preserve">
Linked to FinalReportList Segment #
</t>
        </r>
      </text>
    </comment>
    <comment ref="D7" authorId="0" shapeId="0" xr:uid="{7DFDC648-EEC1-44CD-BF83-EA3E99855CCD}">
      <text>
        <r>
          <rPr>
            <b/>
            <sz val="9"/>
            <color indexed="81"/>
            <rFont val="Tahoma"/>
            <family val="2"/>
          </rPr>
          <t>Frank Pinto:</t>
        </r>
        <r>
          <rPr>
            <sz val="9"/>
            <color indexed="81"/>
            <rFont val="Tahoma"/>
            <family val="2"/>
          </rPr>
          <t xml:space="preserve">
Linked to FinalReportList Location description
</t>
        </r>
      </text>
    </comment>
    <comment ref="C22" authorId="1" shapeId="0" xr:uid="{E299691B-A29C-46DF-A8FC-4851EBC11707}">
      <text>
        <r>
          <rPr>
            <b/>
            <sz val="9"/>
            <color indexed="81"/>
            <rFont val="Tahoma"/>
            <family val="2"/>
          </rPr>
          <t>intern1:</t>
        </r>
        <r>
          <rPr>
            <sz val="9"/>
            <color indexed="81"/>
            <rFont val="Tahoma"/>
            <family val="2"/>
          </rPr>
          <t xml:space="preserve">
Linked to Discussion on FinalReportList</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Frank Pinto</author>
    <author>intern1</author>
  </authors>
  <commentList>
    <comment ref="D3" authorId="0" shapeId="0" xr:uid="{2E336938-805D-4059-BD3D-97730C141B6A}">
      <text>
        <r>
          <rPr>
            <b/>
            <sz val="9"/>
            <color indexed="81"/>
            <rFont val="Tahoma"/>
            <family val="2"/>
          </rPr>
          <t>Frank Pinto:</t>
        </r>
        <r>
          <rPr>
            <sz val="9"/>
            <color indexed="81"/>
            <rFont val="Tahoma"/>
            <family val="2"/>
          </rPr>
          <t xml:space="preserve">
Linked to FinalReportList Segment #
</t>
        </r>
      </text>
    </comment>
    <comment ref="D7" authorId="0" shapeId="0" xr:uid="{BAFC3957-18A0-4746-A76A-547DF75C1B81}">
      <text>
        <r>
          <rPr>
            <b/>
            <sz val="9"/>
            <color indexed="81"/>
            <rFont val="Tahoma"/>
            <family val="2"/>
          </rPr>
          <t>Frank Pinto:</t>
        </r>
        <r>
          <rPr>
            <sz val="9"/>
            <color indexed="81"/>
            <rFont val="Tahoma"/>
            <family val="2"/>
          </rPr>
          <t xml:space="preserve">
Linked to FinalReportList Location description
</t>
        </r>
      </text>
    </comment>
    <comment ref="D11" authorId="0" shapeId="0" xr:uid="{E97E5DFB-0FA6-4E71-9DEC-576AE21996C7}">
      <text>
        <r>
          <rPr>
            <b/>
            <sz val="9"/>
            <color indexed="81"/>
            <rFont val="Tahoma"/>
            <family val="2"/>
          </rPr>
          <t>Frank Pinto:</t>
        </r>
        <r>
          <rPr>
            <sz val="9"/>
            <color indexed="81"/>
            <rFont val="Tahoma"/>
            <family val="2"/>
          </rPr>
          <t xml:space="preserve">
Linked to FinalReportList NewSegmentTotalCostCalc</t>
        </r>
      </text>
    </comment>
    <comment ref="C22" authorId="1" shapeId="0" xr:uid="{D6577615-4F68-4478-AF28-B966509D04EE}">
      <text>
        <r>
          <rPr>
            <b/>
            <sz val="9"/>
            <color indexed="81"/>
            <rFont val="Tahoma"/>
            <family val="2"/>
          </rPr>
          <t>intern1:</t>
        </r>
        <r>
          <rPr>
            <sz val="9"/>
            <color indexed="81"/>
            <rFont val="Tahoma"/>
            <family val="2"/>
          </rPr>
          <t xml:space="preserve">
Linked to Discussion on FinalReportList</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Frank Pinto</author>
    <author>intern1</author>
  </authors>
  <commentList>
    <comment ref="D3" authorId="0" shapeId="0" xr:uid="{231DA549-FC6A-44D8-8F91-1153EFDFF384}">
      <text>
        <r>
          <rPr>
            <b/>
            <sz val="9"/>
            <color indexed="81"/>
            <rFont val="Tahoma"/>
            <family val="2"/>
          </rPr>
          <t>Frank Pinto:</t>
        </r>
        <r>
          <rPr>
            <sz val="9"/>
            <color indexed="81"/>
            <rFont val="Tahoma"/>
            <family val="2"/>
          </rPr>
          <t xml:space="preserve">
Linked to FinalReportList Segment #
</t>
        </r>
      </text>
    </comment>
    <comment ref="D7" authorId="0" shapeId="0" xr:uid="{371C62B5-7E5B-4994-A978-98D6EE3FEE0E}">
      <text>
        <r>
          <rPr>
            <b/>
            <sz val="9"/>
            <color indexed="81"/>
            <rFont val="Tahoma"/>
            <family val="2"/>
          </rPr>
          <t>Frank Pinto:</t>
        </r>
        <r>
          <rPr>
            <sz val="9"/>
            <color indexed="81"/>
            <rFont val="Tahoma"/>
            <family val="2"/>
          </rPr>
          <t xml:space="preserve">
Linked to FinalReportList Location description
</t>
        </r>
      </text>
    </comment>
    <comment ref="C22" authorId="1" shapeId="0" xr:uid="{DC41DF3C-72CE-4371-9FE4-381F3600323A}">
      <text>
        <r>
          <rPr>
            <b/>
            <sz val="9"/>
            <color indexed="81"/>
            <rFont val="Tahoma"/>
            <family val="2"/>
          </rPr>
          <t>intern1:</t>
        </r>
        <r>
          <rPr>
            <sz val="9"/>
            <color indexed="81"/>
            <rFont val="Tahoma"/>
            <family val="2"/>
          </rPr>
          <t xml:space="preserve">
Linked to Discussion on FinalReportList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Frank Pinto</author>
  </authors>
  <commentList>
    <comment ref="B3" authorId="0" shapeId="0" xr:uid="{81F16CBB-42C3-4CA0-9426-9EC2ADAC2626}">
      <text>
        <r>
          <rPr>
            <b/>
            <sz val="9"/>
            <color indexed="81"/>
            <rFont val="Tahoma"/>
            <family val="2"/>
          </rPr>
          <t>Frank Pinto:</t>
        </r>
        <r>
          <rPr>
            <sz val="9"/>
            <color indexed="81"/>
            <rFont val="Tahoma"/>
            <family val="2"/>
          </rPr>
          <t xml:space="preserve">
Hold for future</t>
        </r>
      </text>
    </comment>
    <comment ref="C3" authorId="0" shapeId="0" xr:uid="{0A5187F4-84DC-4C56-88AA-1A5526CD0E96}">
      <text>
        <r>
          <rPr>
            <b/>
            <sz val="9"/>
            <color indexed="81"/>
            <rFont val="Tahoma"/>
            <family val="2"/>
          </rPr>
          <t>Frank Pinto:</t>
        </r>
        <r>
          <rPr>
            <sz val="9"/>
            <color indexed="81"/>
            <rFont val="Tahoma"/>
            <family val="2"/>
          </rPr>
          <t xml:space="preserve">
Y or N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Frank Pinto</author>
    <author>intern1</author>
  </authors>
  <commentList>
    <comment ref="D3" authorId="0" shapeId="0" xr:uid="{7A570655-D231-4EAB-AE9A-6DE2A5574810}">
      <text>
        <r>
          <rPr>
            <b/>
            <sz val="9"/>
            <color indexed="81"/>
            <rFont val="Tahoma"/>
            <family val="2"/>
          </rPr>
          <t>Frank Pinto:</t>
        </r>
        <r>
          <rPr>
            <sz val="9"/>
            <color indexed="81"/>
            <rFont val="Tahoma"/>
            <family val="2"/>
          </rPr>
          <t xml:space="preserve">
Linked to FinalReportList Segment #
</t>
        </r>
      </text>
    </comment>
    <comment ref="D7" authorId="0" shapeId="0" xr:uid="{EF025153-6BDB-4350-A7BD-3C8815AC4C99}">
      <text>
        <r>
          <rPr>
            <b/>
            <sz val="9"/>
            <color indexed="81"/>
            <rFont val="Tahoma"/>
            <family val="2"/>
          </rPr>
          <t>Frank Pinto:</t>
        </r>
        <r>
          <rPr>
            <sz val="9"/>
            <color indexed="81"/>
            <rFont val="Tahoma"/>
            <family val="2"/>
          </rPr>
          <t xml:space="preserve">
Linked to FinalReportList Location description
</t>
        </r>
      </text>
    </comment>
    <comment ref="C22" authorId="1" shapeId="0" xr:uid="{C2E82D5D-20A4-4F13-8113-4D1642D15EBA}">
      <text>
        <r>
          <rPr>
            <b/>
            <sz val="9"/>
            <color indexed="81"/>
            <rFont val="Tahoma"/>
            <family val="2"/>
          </rPr>
          <t>intern1:</t>
        </r>
        <r>
          <rPr>
            <sz val="9"/>
            <color indexed="81"/>
            <rFont val="Tahoma"/>
            <family val="2"/>
          </rPr>
          <t xml:space="preserve">
Linked to Discussion on FinalReportList</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Frank Pinto</author>
  </authors>
  <commentList>
    <comment ref="D3" authorId="0" shapeId="0" xr:uid="{F6CD4829-B920-4040-8CDF-A56DBDDC27E1}">
      <text>
        <r>
          <rPr>
            <b/>
            <sz val="9"/>
            <color indexed="81"/>
            <rFont val="Tahoma"/>
            <family val="2"/>
          </rPr>
          <t>Frank Pinto:</t>
        </r>
        <r>
          <rPr>
            <sz val="9"/>
            <color indexed="81"/>
            <rFont val="Tahoma"/>
            <family val="2"/>
          </rPr>
          <t xml:space="preserve">
Linked to FinalReportList Segment #
</t>
        </r>
      </text>
    </comment>
    <comment ref="D7" authorId="0" shapeId="0" xr:uid="{F8657B01-61DA-4FFA-BAC6-A3E8042056BC}">
      <text>
        <r>
          <rPr>
            <b/>
            <sz val="9"/>
            <color indexed="81"/>
            <rFont val="Tahoma"/>
            <family val="2"/>
          </rPr>
          <t>Frank Pinto:</t>
        </r>
        <r>
          <rPr>
            <sz val="9"/>
            <color indexed="81"/>
            <rFont val="Tahoma"/>
            <family val="2"/>
          </rPr>
          <t xml:space="preserve">
Linked to FinalReportList Location description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Frank Pinto</author>
  </authors>
  <commentList>
    <comment ref="D3" authorId="0" shapeId="0" xr:uid="{BE4E15FB-EA1B-42C0-B99A-5FEE9D130E94}">
      <text>
        <r>
          <rPr>
            <b/>
            <sz val="9"/>
            <color indexed="81"/>
            <rFont val="Tahoma"/>
            <family val="2"/>
          </rPr>
          <t>Frank Pinto:</t>
        </r>
        <r>
          <rPr>
            <sz val="9"/>
            <color indexed="81"/>
            <rFont val="Tahoma"/>
            <family val="2"/>
          </rPr>
          <t xml:space="preserve">
Linked to FinalReportList Segment #
</t>
        </r>
      </text>
    </comment>
    <comment ref="D7" authorId="0" shapeId="0" xr:uid="{D3D64F5F-F621-4A1A-B9D5-F9D7CFB1DBF3}">
      <text>
        <r>
          <rPr>
            <b/>
            <sz val="9"/>
            <color indexed="81"/>
            <rFont val="Tahoma"/>
            <family val="2"/>
          </rPr>
          <t>Frank Pinto:</t>
        </r>
        <r>
          <rPr>
            <sz val="9"/>
            <color indexed="81"/>
            <rFont val="Tahoma"/>
            <family val="2"/>
          </rPr>
          <t xml:space="preserve">
Linked to FinalReportList Location description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Frank Pinto</author>
    <author>intern1</author>
  </authors>
  <commentList>
    <comment ref="D3" authorId="0" shapeId="0" xr:uid="{4BF29585-17C0-42F4-AF8B-448FF8A549FA}">
      <text>
        <r>
          <rPr>
            <b/>
            <sz val="9"/>
            <color indexed="81"/>
            <rFont val="Tahoma"/>
            <family val="2"/>
          </rPr>
          <t>Frank Pinto:</t>
        </r>
        <r>
          <rPr>
            <sz val="9"/>
            <color indexed="81"/>
            <rFont val="Tahoma"/>
            <family val="2"/>
          </rPr>
          <t xml:space="preserve">
Linked to FinalReportList Segment #
</t>
        </r>
      </text>
    </comment>
    <comment ref="D7" authorId="0" shapeId="0" xr:uid="{2437CEAC-F1A6-4D44-BDEB-3F764A9D19BB}">
      <text>
        <r>
          <rPr>
            <b/>
            <sz val="9"/>
            <color indexed="81"/>
            <rFont val="Tahoma"/>
            <family val="2"/>
          </rPr>
          <t>Frank Pinto:</t>
        </r>
        <r>
          <rPr>
            <sz val="9"/>
            <color indexed="81"/>
            <rFont val="Tahoma"/>
            <family val="2"/>
          </rPr>
          <t xml:space="preserve">
Linked to FinalReportList Location description
</t>
        </r>
      </text>
    </comment>
    <comment ref="D11" authorId="0" shapeId="0" xr:uid="{CF0C6114-8FBA-40F4-B93D-D30DD9FB9566}">
      <text>
        <r>
          <rPr>
            <b/>
            <sz val="9"/>
            <color indexed="81"/>
            <rFont val="Tahoma"/>
            <family val="2"/>
          </rPr>
          <t>Frank Pinto:</t>
        </r>
        <r>
          <rPr>
            <sz val="9"/>
            <color indexed="81"/>
            <rFont val="Tahoma"/>
            <family val="2"/>
          </rPr>
          <t xml:space="preserve">
Linked to FinalReportList NewSegmentTotalCostCalc</t>
        </r>
      </text>
    </comment>
    <comment ref="C22" authorId="1" shapeId="0" xr:uid="{2B34FA99-0CF8-4B76-9FF1-B5751E744504}">
      <text>
        <r>
          <rPr>
            <b/>
            <sz val="9"/>
            <color indexed="81"/>
            <rFont val="Tahoma"/>
            <family val="2"/>
          </rPr>
          <t>intern1:</t>
        </r>
        <r>
          <rPr>
            <sz val="9"/>
            <color indexed="81"/>
            <rFont val="Tahoma"/>
            <family val="2"/>
          </rPr>
          <t xml:space="preserve">
Linked to Discussion on FinalReportList</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Frank Pinto</author>
    <author>intern1</author>
  </authors>
  <commentList>
    <comment ref="D3" authorId="0" shapeId="0" xr:uid="{86CEEE11-1C8A-4E4C-BAF2-EF78EE7F644F}">
      <text>
        <r>
          <rPr>
            <b/>
            <sz val="9"/>
            <color indexed="81"/>
            <rFont val="Tahoma"/>
            <family val="2"/>
          </rPr>
          <t>Frank Pinto:</t>
        </r>
        <r>
          <rPr>
            <sz val="9"/>
            <color indexed="81"/>
            <rFont val="Tahoma"/>
            <family val="2"/>
          </rPr>
          <t xml:space="preserve">
Linked to FinalReportList Segment #
</t>
        </r>
      </text>
    </comment>
    <comment ref="D7" authorId="0" shapeId="0" xr:uid="{9FFA410F-1A59-4058-A00E-68DB857B00A0}">
      <text>
        <r>
          <rPr>
            <b/>
            <sz val="9"/>
            <color indexed="81"/>
            <rFont val="Tahoma"/>
            <family val="2"/>
          </rPr>
          <t>Frank Pinto:</t>
        </r>
        <r>
          <rPr>
            <sz val="9"/>
            <color indexed="81"/>
            <rFont val="Tahoma"/>
            <family val="2"/>
          </rPr>
          <t xml:space="preserve">
Linked to FinalReportList Location description
</t>
        </r>
      </text>
    </comment>
    <comment ref="D11" authorId="0" shapeId="0" xr:uid="{16568B0D-007B-4C1D-915F-486AEE26190B}">
      <text>
        <r>
          <rPr>
            <b/>
            <sz val="9"/>
            <color indexed="81"/>
            <rFont val="Tahoma"/>
            <family val="2"/>
          </rPr>
          <t>Frank Pinto:</t>
        </r>
        <r>
          <rPr>
            <sz val="9"/>
            <color indexed="81"/>
            <rFont val="Tahoma"/>
            <family val="2"/>
          </rPr>
          <t xml:space="preserve">
Linked to FinalReportList NewSegmentTotalCostCalc</t>
        </r>
      </text>
    </comment>
    <comment ref="C22" authorId="1" shapeId="0" xr:uid="{67AE80E8-B7D5-4FAE-85A3-A4B0CF1F0E84}">
      <text>
        <r>
          <rPr>
            <b/>
            <sz val="9"/>
            <color indexed="81"/>
            <rFont val="Tahoma"/>
            <family val="2"/>
          </rPr>
          <t>intern1:</t>
        </r>
        <r>
          <rPr>
            <sz val="9"/>
            <color indexed="81"/>
            <rFont val="Tahoma"/>
            <family val="2"/>
          </rPr>
          <t xml:space="preserve">
Linked to Discussion on FinalReportList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Frank Pinto</author>
  </authors>
  <commentList>
    <comment ref="C2" authorId="0" shapeId="0" xr:uid="{5CB34ECC-1E5D-4DC2-AA44-D49B9F69F8EA}">
      <text>
        <r>
          <rPr>
            <b/>
            <sz val="9"/>
            <color indexed="81"/>
            <rFont val="Tahoma"/>
            <family val="2"/>
          </rPr>
          <t>Frank Pinto:</t>
        </r>
        <r>
          <rPr>
            <sz val="9"/>
            <color indexed="81"/>
            <rFont val="Tahoma"/>
            <family val="2"/>
          </rPr>
          <t xml:space="preserve">
Priority: High, Medium, Low</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Frank Pinto</author>
  </authors>
  <commentList>
    <comment ref="I3" authorId="0" shapeId="0" xr:uid="{2A67CC32-DEBF-45E8-9B1F-264FD73498A9}">
      <text>
        <r>
          <rPr>
            <b/>
            <sz val="9"/>
            <color indexed="81"/>
            <rFont val="Tahoma"/>
            <family val="2"/>
          </rPr>
          <t>Frank Pinto:</t>
        </r>
        <r>
          <rPr>
            <sz val="9"/>
            <color indexed="81"/>
            <rFont val="Tahoma"/>
            <family val="2"/>
          </rPr>
          <t xml:space="preserve">
Assumed annual cost escalator.
All other park tabs are keyed to this cell. Change this figure and all park tabs will be updated automatically.</t>
        </r>
      </text>
    </comment>
    <comment ref="D4" authorId="0" shapeId="0" xr:uid="{D1B4E626-52E3-4540-94DE-B46606F9D436}">
      <text>
        <r>
          <rPr>
            <b/>
            <sz val="9"/>
            <color indexed="81"/>
            <rFont val="Tahoma"/>
            <charset val="1"/>
          </rPr>
          <t>Frank Pinto:</t>
        </r>
        <r>
          <rPr>
            <sz val="9"/>
            <color indexed="81"/>
            <rFont val="Tahoma"/>
            <charset val="1"/>
          </rPr>
          <t xml:space="preserve">
This is the year for which the Unit Cost was established. As new/better information becomes available, all tabs for that Inventory Item can be updated to reflect the best estimates.
</t>
        </r>
      </text>
    </comment>
    <comment ref="G4" authorId="0" shapeId="0" xr:uid="{03054CFA-434D-4D88-8656-7686BFCAC5B7}">
      <text>
        <r>
          <rPr>
            <b/>
            <sz val="9"/>
            <color indexed="81"/>
            <rFont val="Tahoma"/>
            <family val="2"/>
          </rPr>
          <t>Frank Pinto:</t>
        </r>
        <r>
          <rPr>
            <sz val="9"/>
            <color indexed="81"/>
            <rFont val="Tahoma"/>
            <family val="2"/>
          </rPr>
          <t xml:space="preserve">
Simple 3% annual inflation rate is applied to the Unit Cost, based on the year of the unit cost. This will enable automatic adjustments based on more recent known cost figures over time.</t>
        </r>
      </text>
    </comment>
    <comment ref="A14" authorId="0" shapeId="0" xr:uid="{3F7DFBB5-0688-47F7-9408-E713169DAC9D}">
      <text>
        <r>
          <rPr>
            <b/>
            <sz val="9"/>
            <color indexed="81"/>
            <rFont val="Tahoma"/>
            <family val="2"/>
          </rPr>
          <t>Frank Pinto:</t>
        </r>
        <r>
          <rPr>
            <sz val="9"/>
            <color indexed="81"/>
            <rFont val="Tahoma"/>
            <family val="2"/>
          </rPr>
          <t xml:space="preserve">
6' installed = $16/linear foot (Source: Morris County Coop, Contract 53)
Contract has 5' for $7/LF, which doesn't make sense with other pricings in contract.</t>
        </r>
      </text>
    </comment>
    <comment ref="B20" authorId="0" shapeId="0" xr:uid="{84F3E214-DC42-4573-AAC8-8E7861716853}">
      <text>
        <r>
          <rPr>
            <b/>
            <sz val="9"/>
            <color indexed="81"/>
            <rFont val="Tahoma"/>
            <family val="2"/>
          </rPr>
          <t>Frank Pinto:</t>
        </r>
        <r>
          <rPr>
            <sz val="9"/>
            <color indexed="81"/>
            <rFont val="Tahoma"/>
            <family val="2"/>
          </rPr>
          <t xml:space="preserve">
Back black fence
Detention Basin
Playground</t>
        </r>
      </text>
    </comment>
    <comment ref="C50" authorId="0" shapeId="0" xr:uid="{9E069D8F-1AF0-4DDA-AC75-9A7DEFB712AF}">
      <text>
        <r>
          <rPr>
            <b/>
            <sz val="9"/>
            <color indexed="81"/>
            <rFont val="Tahoma"/>
            <family val="2"/>
          </rPr>
          <t>Frank Pinto:</t>
        </r>
        <r>
          <rPr>
            <sz val="9"/>
            <color indexed="81"/>
            <rFont val="Tahoma"/>
            <family val="2"/>
          </rPr>
          <t xml:space="preserve">
From MCPC actuals.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Frank Pinto</author>
  </authors>
  <commentList>
    <comment ref="I3" authorId="0" shapeId="0" xr:uid="{B463B03A-DC42-4970-837B-D1D8954FA260}">
      <text>
        <r>
          <rPr>
            <b/>
            <sz val="9"/>
            <color indexed="81"/>
            <rFont val="Tahoma"/>
            <family val="2"/>
          </rPr>
          <t>Frank Pinto:</t>
        </r>
        <r>
          <rPr>
            <sz val="9"/>
            <color indexed="81"/>
            <rFont val="Tahoma"/>
            <family val="2"/>
          </rPr>
          <t xml:space="preserve">
Assumed annual cost escalator.</t>
        </r>
      </text>
    </comment>
    <comment ref="D4" authorId="0" shapeId="0" xr:uid="{110CA89A-35CC-4D12-B832-DA7A69943864}">
      <text>
        <r>
          <rPr>
            <b/>
            <sz val="9"/>
            <color indexed="81"/>
            <rFont val="Tahoma"/>
            <charset val="1"/>
          </rPr>
          <t>Frank Pinto:</t>
        </r>
        <r>
          <rPr>
            <sz val="9"/>
            <color indexed="81"/>
            <rFont val="Tahoma"/>
            <charset val="1"/>
          </rPr>
          <t xml:space="preserve">
This is the year for which the Unit Cost was established. As new/better information becomes available, all tabs for that Inventory Item can be updated to reflect the best estimates.
</t>
        </r>
      </text>
    </comment>
    <comment ref="G4" authorId="0" shapeId="0" xr:uid="{11C0FF9D-C359-4D12-B15D-BB6A6420F4CD}">
      <text>
        <r>
          <rPr>
            <b/>
            <sz val="9"/>
            <color indexed="81"/>
            <rFont val="Tahoma"/>
            <family val="2"/>
          </rPr>
          <t>Frank Pinto:</t>
        </r>
        <r>
          <rPr>
            <sz val="9"/>
            <color indexed="81"/>
            <rFont val="Tahoma"/>
            <family val="2"/>
          </rPr>
          <t xml:space="preserve">
Simple 3% annual inflation rate is applied to the Unit Cost, based on the year of the unit cost. This will enable automatic adjustments based on more recent known cost figures over time.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Frank Pinto</author>
  </authors>
  <commentList>
    <comment ref="I3" authorId="0" shapeId="0" xr:uid="{EDEB33CA-A1F9-4AC1-A56A-292A59868E34}">
      <text>
        <r>
          <rPr>
            <b/>
            <sz val="9"/>
            <color indexed="81"/>
            <rFont val="Tahoma"/>
            <family val="2"/>
          </rPr>
          <t>Frank Pinto:</t>
        </r>
        <r>
          <rPr>
            <sz val="9"/>
            <color indexed="81"/>
            <rFont val="Tahoma"/>
            <family val="2"/>
          </rPr>
          <t xml:space="preserve">
Assumed annual cost escalator.</t>
        </r>
      </text>
    </comment>
    <comment ref="D4" authorId="0" shapeId="0" xr:uid="{7D1F8EE8-F39B-45A0-80CE-7D4B4AC72B0C}">
      <text>
        <r>
          <rPr>
            <b/>
            <sz val="9"/>
            <color indexed="81"/>
            <rFont val="Tahoma"/>
            <charset val="1"/>
          </rPr>
          <t>Frank Pinto:</t>
        </r>
        <r>
          <rPr>
            <sz val="9"/>
            <color indexed="81"/>
            <rFont val="Tahoma"/>
            <charset val="1"/>
          </rPr>
          <t xml:space="preserve">
This is the year for which the Unit Cost was established. As new/better information becomes available, all tabs for that Inventory Item can be updated to reflect the best estimates.
</t>
        </r>
      </text>
    </comment>
    <comment ref="G4" authorId="0" shapeId="0" xr:uid="{B1213CB3-8EB0-4CCF-8F0C-B401D680ABA2}">
      <text>
        <r>
          <rPr>
            <b/>
            <sz val="9"/>
            <color indexed="81"/>
            <rFont val="Tahoma"/>
            <family val="2"/>
          </rPr>
          <t>Frank Pinto:</t>
        </r>
        <r>
          <rPr>
            <sz val="9"/>
            <color indexed="81"/>
            <rFont val="Tahoma"/>
            <family val="2"/>
          </rPr>
          <t xml:space="preserve">
Simple 3% annual inflation rate is applied to the Unit Cost, based on the year of the unit cost. This will enable automatic adjustments based on more recent known cost figures over time.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Frank Pinto</author>
  </authors>
  <commentList>
    <comment ref="I3" authorId="0" shapeId="0" xr:uid="{398DA755-7792-4F80-AFDB-AF3E0C023DD0}">
      <text>
        <r>
          <rPr>
            <b/>
            <sz val="9"/>
            <color indexed="81"/>
            <rFont val="Tahoma"/>
            <family val="2"/>
          </rPr>
          <t>Frank Pinto:</t>
        </r>
        <r>
          <rPr>
            <sz val="9"/>
            <color indexed="81"/>
            <rFont val="Tahoma"/>
            <family val="2"/>
          </rPr>
          <t xml:space="preserve">
Assumed annual cost escalator.</t>
        </r>
      </text>
    </comment>
    <comment ref="D4" authorId="0" shapeId="0" xr:uid="{C0B719D2-107A-4BE1-B162-99BE2D6D846B}">
      <text>
        <r>
          <rPr>
            <b/>
            <sz val="9"/>
            <color indexed="81"/>
            <rFont val="Tahoma"/>
            <charset val="1"/>
          </rPr>
          <t>Frank Pinto:</t>
        </r>
        <r>
          <rPr>
            <sz val="9"/>
            <color indexed="81"/>
            <rFont val="Tahoma"/>
            <charset val="1"/>
          </rPr>
          <t xml:space="preserve">
This is the year for which the Unit Cost was established. As new/better information becomes available, all tabs for that Inventory Item can be updated to reflect the best estimates.
</t>
        </r>
      </text>
    </comment>
    <comment ref="G4" authorId="0" shapeId="0" xr:uid="{8737DE3D-D8B4-4B58-814D-6D469FB5724B}">
      <text>
        <r>
          <rPr>
            <b/>
            <sz val="9"/>
            <color indexed="81"/>
            <rFont val="Tahoma"/>
            <family val="2"/>
          </rPr>
          <t>Frank Pinto:</t>
        </r>
        <r>
          <rPr>
            <sz val="9"/>
            <color indexed="81"/>
            <rFont val="Tahoma"/>
            <family val="2"/>
          </rPr>
          <t xml:space="preserve">
Simple 3% annual inflation rate is applied to the Unit Cost, based on the year of the unit cost. This will enable automatic adjustments based on more recent known cost figures over time.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Frank Pinto</author>
  </authors>
  <commentList>
    <comment ref="I3" authorId="0" shapeId="0" xr:uid="{05A3D647-9B2B-4C85-A881-99E6C55D84BD}">
      <text>
        <r>
          <rPr>
            <b/>
            <sz val="9"/>
            <color indexed="81"/>
            <rFont val="Tahoma"/>
            <family val="2"/>
          </rPr>
          <t>Frank Pinto:</t>
        </r>
        <r>
          <rPr>
            <sz val="9"/>
            <color indexed="81"/>
            <rFont val="Tahoma"/>
            <family val="2"/>
          </rPr>
          <t xml:space="preserve">
Assumed annual cost escalator.</t>
        </r>
      </text>
    </comment>
    <comment ref="D4" authorId="0" shapeId="0" xr:uid="{669810BC-47A1-494E-BA06-F53673243E2D}">
      <text>
        <r>
          <rPr>
            <b/>
            <sz val="9"/>
            <color indexed="81"/>
            <rFont val="Tahoma"/>
            <charset val="1"/>
          </rPr>
          <t>Frank Pinto:</t>
        </r>
        <r>
          <rPr>
            <sz val="9"/>
            <color indexed="81"/>
            <rFont val="Tahoma"/>
            <charset val="1"/>
          </rPr>
          <t xml:space="preserve">
This is the year for which the Unit Cost was established. As new/better information becomes available, all tabs for that Inventory Item can be updated to reflect the best estimates.
</t>
        </r>
      </text>
    </comment>
    <comment ref="G4" authorId="0" shapeId="0" xr:uid="{4A145B59-A5CD-4A57-A042-72322F845894}">
      <text>
        <r>
          <rPr>
            <b/>
            <sz val="9"/>
            <color indexed="81"/>
            <rFont val="Tahoma"/>
            <family val="2"/>
          </rPr>
          <t>Frank Pinto:</t>
        </r>
        <r>
          <rPr>
            <sz val="9"/>
            <color indexed="81"/>
            <rFont val="Tahoma"/>
            <family val="2"/>
          </rPr>
          <t xml:space="preserve">
Simple 3% annual inflation rate is applied to the Unit Cost, based on the year of the unit cost. This will enable automatic adjustments based on more recent known cost figures over time.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Frank Pinto</author>
  </authors>
  <commentList>
    <comment ref="I3" authorId="0" shapeId="0" xr:uid="{98801D17-3D23-4235-9931-43FD255BFC6D}">
      <text>
        <r>
          <rPr>
            <b/>
            <sz val="9"/>
            <color indexed="81"/>
            <rFont val="Tahoma"/>
            <family val="2"/>
          </rPr>
          <t>Frank Pinto:</t>
        </r>
        <r>
          <rPr>
            <sz val="9"/>
            <color indexed="81"/>
            <rFont val="Tahoma"/>
            <family val="2"/>
          </rPr>
          <t xml:space="preserve">
Assumed annual cost escalator.</t>
        </r>
      </text>
    </comment>
    <comment ref="D4" authorId="0" shapeId="0" xr:uid="{FCAF17B2-E45A-4B3C-AB81-176AD14A7137}">
      <text>
        <r>
          <rPr>
            <b/>
            <sz val="9"/>
            <color indexed="81"/>
            <rFont val="Tahoma"/>
            <charset val="1"/>
          </rPr>
          <t>Frank Pinto:</t>
        </r>
        <r>
          <rPr>
            <sz val="9"/>
            <color indexed="81"/>
            <rFont val="Tahoma"/>
            <charset val="1"/>
          </rPr>
          <t xml:space="preserve">
This is the year for which the Unit Cost was established. As new/better information becomes available, all tabs for that Inventory Item can be updated to reflect the best estimates.
</t>
        </r>
      </text>
    </comment>
    <comment ref="G4" authorId="0" shapeId="0" xr:uid="{9FA49584-3454-4384-87BF-151C55792B3F}">
      <text>
        <r>
          <rPr>
            <b/>
            <sz val="9"/>
            <color indexed="81"/>
            <rFont val="Tahoma"/>
            <family val="2"/>
          </rPr>
          <t>Frank Pinto:</t>
        </r>
        <r>
          <rPr>
            <sz val="9"/>
            <color indexed="81"/>
            <rFont val="Tahoma"/>
            <family val="2"/>
          </rPr>
          <t xml:space="preserve">
Simple 3% annual inflation rate is applied to the Unit Cost, based on the year of the unit cost. This will enable automatic adjustments based on more recent known cost figures over time.</t>
        </r>
      </text>
    </comment>
    <comment ref="C11" authorId="0" shapeId="0" xr:uid="{C998303A-00E5-4038-8932-4F092F470FF9}">
      <text>
        <r>
          <rPr>
            <b/>
            <sz val="9"/>
            <color indexed="81"/>
            <rFont val="Tahoma"/>
            <family val="2"/>
          </rPr>
          <t>Frank Pinto:</t>
        </r>
        <r>
          <rPr>
            <sz val="9"/>
            <color indexed="81"/>
            <rFont val="Tahoma"/>
            <family val="2"/>
          </rPr>
          <t xml:space="preserve">
Pinto Estimate</t>
        </r>
      </text>
    </comment>
  </commentList>
</comments>
</file>

<file path=xl/sharedStrings.xml><?xml version="1.0" encoding="utf-8"?>
<sst xmlns="http://schemas.openxmlformats.org/spreadsheetml/2006/main" count="23811" uniqueCount="9190">
  <si>
    <t>Cost</t>
  </si>
  <si>
    <t>Unit</t>
  </si>
  <si>
    <t>#1</t>
  </si>
  <si>
    <t>#2</t>
  </si>
  <si>
    <t>#3</t>
  </si>
  <si>
    <t>#4</t>
  </si>
  <si>
    <t>#5</t>
  </si>
  <si>
    <t>#6</t>
  </si>
  <si>
    <t>#7</t>
  </si>
  <si>
    <t>Location</t>
  </si>
  <si>
    <t>What is Proposed?</t>
  </si>
  <si>
    <t>Priority</t>
  </si>
  <si>
    <t>Est. Cost</t>
  </si>
  <si>
    <t>Priority (A,B,C)</t>
  </si>
  <si>
    <t>Timeframe</t>
  </si>
  <si>
    <t>$</t>
  </si>
  <si>
    <t>Proposed Trail Segments</t>
  </si>
  <si>
    <t>Location:</t>
  </si>
  <si>
    <t>Priority:</t>
  </si>
  <si>
    <t>Time Frame:</t>
  </si>
  <si>
    <t>Estimated Total Cost:</t>
  </si>
  <si>
    <t>Discussion:</t>
  </si>
  <si>
    <t>Description:</t>
  </si>
  <si>
    <t>Challenges:</t>
  </si>
  <si>
    <t>Owner's Name</t>
  </si>
  <si>
    <t>Property Location</t>
  </si>
  <si>
    <t>Block</t>
  </si>
  <si>
    <t>Lot</t>
  </si>
  <si>
    <t>Zone</t>
  </si>
  <si>
    <t>Property Class</t>
  </si>
  <si>
    <t>Owner's Mailing Address</t>
  </si>
  <si>
    <t>City/State/Zip</t>
  </si>
  <si>
    <t>Year</t>
  </si>
  <si>
    <t xml:space="preserve">Byram Township </t>
  </si>
  <si>
    <t># Years</t>
  </si>
  <si>
    <t>Byram Township Green Asset Inventory</t>
  </si>
  <si>
    <t>Useful Life</t>
  </si>
  <si>
    <t>Fields/ Courts</t>
  </si>
  <si>
    <t>Backstops</t>
  </si>
  <si>
    <t>Benches/Dugouts</t>
  </si>
  <si>
    <t>Irrigation infrastructure</t>
  </si>
  <si>
    <t>Hard surfaces (Tennis/Basketball)</t>
  </si>
  <si>
    <t>Parking Areas</t>
  </si>
  <si>
    <t>Area of Stone</t>
  </si>
  <si>
    <t>Curbing around parking areas</t>
  </si>
  <si>
    <t>Trails</t>
  </si>
  <si>
    <t>Kiosks</t>
  </si>
  <si>
    <t>Wayfinding</t>
  </si>
  <si>
    <t>Buildings</t>
  </si>
  <si>
    <t>Bathroom</t>
  </si>
  <si>
    <t>Concession Stand / Field House</t>
  </si>
  <si>
    <t>Pavilion</t>
  </si>
  <si>
    <t>Other:</t>
  </si>
  <si>
    <t>Other Improvements</t>
  </si>
  <si>
    <t>Benches</t>
  </si>
  <si>
    <t>Tables</t>
  </si>
  <si>
    <t>Walkways</t>
  </si>
  <si>
    <t>Steps/Stairs</t>
  </si>
  <si>
    <t>Railings</t>
  </si>
  <si>
    <t>Lighting</t>
  </si>
  <si>
    <t>Drainage Systems</t>
  </si>
  <si>
    <t>Detention Basins</t>
  </si>
  <si>
    <t>Landscaping</t>
  </si>
  <si>
    <t xml:space="preserve">Parks Management System </t>
  </si>
  <si>
    <t>Park</t>
  </si>
  <si>
    <t>Park #</t>
  </si>
  <si>
    <t>Byram Township Parks and Recreation Plan (PRP)</t>
  </si>
  <si>
    <t>Proposed Park Changes</t>
  </si>
  <si>
    <t>C.O. Johnson</t>
  </si>
  <si>
    <t>Tamarack Park</t>
  </si>
  <si>
    <t>314 US-206</t>
  </si>
  <si>
    <t>Brookwood Drive</t>
  </si>
  <si>
    <t>Mountain View Park</t>
  </si>
  <si>
    <t>Across from Tomahawk Lake, 155 Tomahawk Trail</t>
  </si>
  <si>
    <t>Mansfield Drive</t>
  </si>
  <si>
    <t>Riverside Park</t>
  </si>
  <si>
    <t xml:space="preserve">130 Roseville Road </t>
  </si>
  <si>
    <t>15C</t>
  </si>
  <si>
    <t>Stonehedge Lane off Lee Hill Road near the Sparta end of town (118 Stonehedge Lane)</t>
  </si>
  <si>
    <t>Waterloo Road and River Road (2 River Road)</t>
  </si>
  <si>
    <t>Park Parcels</t>
  </si>
  <si>
    <t>Final Report List</t>
  </si>
  <si>
    <t>Glenside Woods</t>
  </si>
  <si>
    <t>C.O. Johnson Park</t>
  </si>
  <si>
    <t>Notes</t>
  </si>
  <si>
    <t>TOWNSHIP OF BYRAM</t>
  </si>
  <si>
    <t>VACANT LAND</t>
  </si>
  <si>
    <t>2.67 AC</t>
  </si>
  <si>
    <t>OS</t>
  </si>
  <si>
    <t>BROOKWOOD RD</t>
  </si>
  <si>
    <t>MANSFIELD WOODS</t>
  </si>
  <si>
    <t>R-2</t>
  </si>
  <si>
    <t>MANSFIELD DR</t>
  </si>
  <si>
    <t>MUNICIPAL BUILDING</t>
  </si>
  <si>
    <t>3 1SB</t>
  </si>
  <si>
    <t>CEMETERIES</t>
  </si>
  <si>
    <t>.465 AC</t>
  </si>
  <si>
    <t>V-C</t>
  </si>
  <si>
    <t>RT 206</t>
  </si>
  <si>
    <t>RECREATION CENTER</t>
  </si>
  <si>
    <t>1S CB</t>
  </si>
  <si>
    <t>13.87 ACRES</t>
  </si>
  <si>
    <t>RIGHT OF WAY</t>
  </si>
  <si>
    <t>.637 AC        .6378</t>
  </si>
  <si>
    <t>R-3</t>
  </si>
  <si>
    <t>LACKAWANNA DR</t>
  </si>
  <si>
    <t>TAMARACK PARK</t>
  </si>
  <si>
    <t>ROSEVILLE RD</t>
  </si>
  <si>
    <t>10.034 ACS</t>
  </si>
  <si>
    <t>JOHNSON LAKE</t>
  </si>
  <si>
    <t>1SCB</t>
  </si>
  <si>
    <t>10.007 ACS</t>
  </si>
  <si>
    <t>12 JONES LN</t>
  </si>
  <si>
    <t>PARK</t>
  </si>
  <si>
    <t>1SF</t>
  </si>
  <si>
    <t>130 ROSEVILLE RD</t>
  </si>
  <si>
    <t>R-5</t>
  </si>
  <si>
    <t>TOMAHAWK TR</t>
  </si>
  <si>
    <t>TAX LIEN FORECLOSURE</t>
  </si>
  <si>
    <t>13.5 AC</t>
  </si>
  <si>
    <t>FIELDSTONE TR</t>
  </si>
  <si>
    <t>DETENTION BASIN</t>
  </si>
  <si>
    <t>1.74AC</t>
  </si>
  <si>
    <t>MARA LN</t>
  </si>
  <si>
    <t>1.22 ACRE</t>
  </si>
  <si>
    <t>ASCOT LN</t>
  </si>
  <si>
    <t>.58 ACRE</t>
  </si>
  <si>
    <t>.57 AC</t>
  </si>
  <si>
    <t>23.09 ACRES</t>
  </si>
  <si>
    <t>25 BRIDGET WAY</t>
  </si>
  <si>
    <t>2.52 ACRES</t>
  </si>
  <si>
    <t>124 STONEHEDGE LN</t>
  </si>
  <si>
    <t>5.39 ACRES</t>
  </si>
  <si>
    <t>118 STONEHEDGE LN</t>
  </si>
  <si>
    <t>5.42 ACRES</t>
  </si>
  <si>
    <t>115 STONEHEDGE LN</t>
  </si>
  <si>
    <t>SAFETY BLDG</t>
  </si>
  <si>
    <t>1.86 ACRES</t>
  </si>
  <si>
    <t>34 LEE HILL RD</t>
  </si>
  <si>
    <t>16.36 ACS</t>
  </si>
  <si>
    <t>LEE HILL RD</t>
  </si>
  <si>
    <t>3.60 ACRES</t>
  </si>
  <si>
    <t>LYNN DR</t>
  </si>
  <si>
    <t>11.552 AC</t>
  </si>
  <si>
    <t>GLENSIDE WOODS</t>
  </si>
  <si>
    <t>57.26 ACS</t>
  </si>
  <si>
    <t>CATALINA DR</t>
  </si>
  <si>
    <t>DEDICATED OPEN SPACE</t>
  </si>
  <si>
    <t>21.5 ACS</t>
  </si>
  <si>
    <t>BRIAR RIDGE PARK</t>
  </si>
  <si>
    <t>44 AC</t>
  </si>
  <si>
    <t>ANDOVER MOHAWK RD</t>
  </si>
  <si>
    <t>OPEN SPACE</t>
  </si>
  <si>
    <t>44.622 AC</t>
  </si>
  <si>
    <t>4.08 AC</t>
  </si>
  <si>
    <t>4.7 AC</t>
  </si>
  <si>
    <t>CRANBERRY LAKE</t>
  </si>
  <si>
    <t>.134 AC</t>
  </si>
  <si>
    <t>RACCOON TR</t>
  </si>
  <si>
    <t>.160 AC</t>
  </si>
  <si>
    <t>.459 AC        .4591</t>
  </si>
  <si>
    <t>.367 AC</t>
  </si>
  <si>
    <t>26 DEER RUN</t>
  </si>
  <si>
    <t>.195 AC</t>
  </si>
  <si>
    <t>13 LAKE VIEW DR</t>
  </si>
  <si>
    <t>FORECLOSURE</t>
  </si>
  <si>
    <t>.689 AC</t>
  </si>
  <si>
    <t>MOUNTAIN RD</t>
  </si>
  <si>
    <t>1.99 ACRES</t>
  </si>
  <si>
    <t>SPRING RD</t>
  </si>
  <si>
    <t>2.19 ACS</t>
  </si>
  <si>
    <t>.560 AC</t>
  </si>
  <si>
    <t>207 LACKAWANNA DR</t>
  </si>
  <si>
    <t>2.17 AC</t>
  </si>
  <si>
    <t>LACKAWANNA TR</t>
  </si>
  <si>
    <t>1.30 AC</t>
  </si>
  <si>
    <t>.705 AC</t>
  </si>
  <si>
    <t>1.86 AC</t>
  </si>
  <si>
    <t>.364 AC</t>
  </si>
  <si>
    <t>.172 AC</t>
  </si>
  <si>
    <t>216 LAKE DR</t>
  </si>
  <si>
    <t>.397 AC</t>
  </si>
  <si>
    <t>37 LAKE DR</t>
  </si>
  <si>
    <t>.292 AC</t>
  </si>
  <si>
    <t>11 HEMINOVER ST</t>
  </si>
  <si>
    <t>0.77 AC</t>
  </si>
  <si>
    <t>21 CARPENTER RD</t>
  </si>
  <si>
    <t>43.94 ACRES</t>
  </si>
  <si>
    <t>OLD INDIAN SPRINGS RD</t>
  </si>
  <si>
    <t>CRANBERRY OVERLOOK</t>
  </si>
  <si>
    <t>53.97 ACS</t>
  </si>
  <si>
    <t>C O DR</t>
  </si>
  <si>
    <t>VEHICLE BRIDGE</t>
  </si>
  <si>
    <t>1.163 ACS</t>
  </si>
  <si>
    <t>.109 AC</t>
  </si>
  <si>
    <t>SAUGTAUG TR</t>
  </si>
  <si>
    <t>.080 AC</t>
  </si>
  <si>
    <t>NORTH SHORE TR</t>
  </si>
  <si>
    <t>TAX LIEN</t>
  </si>
  <si>
    <t>56 NORTH SHORE RD</t>
  </si>
  <si>
    <t>.147 AC</t>
  </si>
  <si>
    <t>54 NORTH SHORE RD</t>
  </si>
  <si>
    <t>230X30</t>
  </si>
  <si>
    <t>CABIN SPRING TR</t>
  </si>
  <si>
    <t>.089 AC</t>
  </si>
  <si>
    <t>OPA PASS</t>
  </si>
  <si>
    <t>.083 AC</t>
  </si>
  <si>
    <t>TA-BO-GA TR</t>
  </si>
  <si>
    <t>.521 AC</t>
  </si>
  <si>
    <t>PANTHER PASS</t>
  </si>
  <si>
    <t>.093 AC</t>
  </si>
  <si>
    <t>HAWTHORNE TR</t>
  </si>
  <si>
    <t>.216 AC</t>
  </si>
  <si>
    <t>IN REM</t>
  </si>
  <si>
    <t>.018 AC</t>
  </si>
  <si>
    <t>R-4</t>
  </si>
  <si>
    <t>WATERLOO RD</t>
  </si>
  <si>
    <t>LAND DONATION</t>
  </si>
  <si>
    <t>.298 AC</t>
  </si>
  <si>
    <t>PARTRIDGE TR</t>
  </si>
  <si>
    <t>.837 AC</t>
  </si>
  <si>
    <t>BROOK TR</t>
  </si>
  <si>
    <t>.400 AC</t>
  </si>
  <si>
    <t>SPRING TR</t>
  </si>
  <si>
    <t>.240 AC</t>
  </si>
  <si>
    <t>.138 AC</t>
  </si>
  <si>
    <t>HEMLOCK TR</t>
  </si>
  <si>
    <t>.154 AC</t>
  </si>
  <si>
    <t>.103 AC</t>
  </si>
  <si>
    <t>.435 AC</t>
  </si>
  <si>
    <t>78 CRANBERRY LEDGE RD</t>
  </si>
  <si>
    <t>OPEN SPACE/DONATION</t>
  </si>
  <si>
    <t>.268 AC</t>
  </si>
  <si>
    <t>CEDAR RD</t>
  </si>
  <si>
    <t>POPLAR TR</t>
  </si>
  <si>
    <t>.331 AC</t>
  </si>
  <si>
    <t>1 SANDYBROOK RD</t>
  </si>
  <si>
    <t>.207 AC</t>
  </si>
  <si>
    <t>1 SHADYBROOK RD</t>
  </si>
  <si>
    <t>.250 AC</t>
  </si>
  <si>
    <t>8 TROUT BROOK RD</t>
  </si>
  <si>
    <t>4.20 AC</t>
  </si>
  <si>
    <t>5 BROOKWOOD RD</t>
  </si>
  <si>
    <t>PUMP STATION</t>
  </si>
  <si>
    <t>.05 AC</t>
  </si>
  <si>
    <t>V-B</t>
  </si>
  <si>
    <t>37 RT 206</t>
  </si>
  <si>
    <t>.037 AC</t>
  </si>
  <si>
    <t>73 RT 206</t>
  </si>
  <si>
    <t>.459 AC</t>
  </si>
  <si>
    <t>48 MAYNE AVE</t>
  </si>
  <si>
    <t>.245 AC</t>
  </si>
  <si>
    <t>ROBERT ST</t>
  </si>
  <si>
    <t>30 ASH ST</t>
  </si>
  <si>
    <t>27 ACORN ST</t>
  </si>
  <si>
    <t>25 ACORN ST</t>
  </si>
  <si>
    <t>23 ACORN ST</t>
  </si>
  <si>
    <t>55 ASH ST</t>
  </si>
  <si>
    <t>.115 AC</t>
  </si>
  <si>
    <t>1 AVON ST</t>
  </si>
  <si>
    <t>.229 AC</t>
  </si>
  <si>
    <t>21 ADAIR ST</t>
  </si>
  <si>
    <t>7 BANKER DR</t>
  </si>
  <si>
    <t>2 BANKER DR</t>
  </si>
  <si>
    <t>.287 AC</t>
  </si>
  <si>
    <t>71 BELTON ST</t>
  </si>
  <si>
    <t>.241 AC</t>
  </si>
  <si>
    <t>85 RIVER RD</t>
  </si>
  <si>
    <t>.167 AC</t>
  </si>
  <si>
    <t>91 RIVER RD</t>
  </si>
  <si>
    <t>.125 AC</t>
  </si>
  <si>
    <t>22 UNION ST</t>
  </si>
  <si>
    <t>.22 ACRES</t>
  </si>
  <si>
    <t>33 BEECH ST</t>
  </si>
  <si>
    <t>.344 AC</t>
  </si>
  <si>
    <t>46 ASH ST</t>
  </si>
  <si>
    <t>32 BEECH ST</t>
  </si>
  <si>
    <t>1 GLEN BROOK ST</t>
  </si>
  <si>
    <t>TAX LIEN FORECLOSUR</t>
  </si>
  <si>
    <t>.164 AC</t>
  </si>
  <si>
    <t>82 RIVER RD</t>
  </si>
  <si>
    <t>Sale Price</t>
  </si>
  <si>
    <t>Deed Page</t>
  </si>
  <si>
    <t>Deed Book</t>
  </si>
  <si>
    <t>EPL Facility Name</t>
  </si>
  <si>
    <t>Acreage</t>
  </si>
  <si>
    <t>Building Desc</t>
  </si>
  <si>
    <t>Land Desc</t>
  </si>
  <si>
    <t>Map Page</t>
  </si>
  <si>
    <t>All Byram Township Owned Parcels</t>
  </si>
  <si>
    <t>Trail Segment #</t>
  </si>
  <si>
    <t>Park # &amp; Name</t>
  </si>
  <si>
    <t>ROSI?</t>
  </si>
  <si>
    <t>1. C O Johnson Park</t>
  </si>
  <si>
    <t>Y</t>
  </si>
  <si>
    <t>26.01, 39.03, 42.05</t>
  </si>
  <si>
    <t>Neil Gylling</t>
  </si>
  <si>
    <t>Mohawk View</t>
  </si>
  <si>
    <t>Brookwood Park</t>
  </si>
  <si>
    <t>2. Tamarack Park</t>
  </si>
  <si>
    <t>7. Mountain View Park</t>
  </si>
  <si>
    <t xml:space="preserve">3. Mohawk View </t>
  </si>
  <si>
    <t>5. Brookwood Park</t>
  </si>
  <si>
    <t>Byram Township Owned Developed Parks</t>
  </si>
  <si>
    <t>4. Neil Gylling</t>
  </si>
  <si>
    <t>Qual</t>
  </si>
  <si>
    <t>Taxes 1</t>
  </si>
  <si>
    <t>1 SPRING BROOK ST</t>
  </si>
  <si>
    <t>SODANO, RICHARD J &amp; JOAN B</t>
  </si>
  <si>
    <t>STANHOPE, NJ  07874</t>
  </si>
  <si>
    <t>3 SPRING BROOK ST</t>
  </si>
  <si>
    <t>EDWARDS, DAWN</t>
  </si>
  <si>
    <t>CHESTNUT</t>
  </si>
  <si>
    <t>BROOKWD MUSCONETCONG PROP OWNR ASSN</t>
  </si>
  <si>
    <t>PO BOX 797</t>
  </si>
  <si>
    <t>55 CHESTNUT ST</t>
  </si>
  <si>
    <t>PATEL, BELABEN</t>
  </si>
  <si>
    <t>55-57 CHESTNUT ST</t>
  </si>
  <si>
    <t>57 CHESTNUT ST</t>
  </si>
  <si>
    <t>BROOKWOOD MUSCONETCONG RIVER</t>
  </si>
  <si>
    <t>59 CHESTNUT ST</t>
  </si>
  <si>
    <t>4A</t>
  </si>
  <si>
    <t>10 MANSFIELD DR</t>
  </si>
  <si>
    <t>2 SPRING BROOK ST</t>
  </si>
  <si>
    <t>BLOCH, JOSEPH J &amp; KAREN</t>
  </si>
  <si>
    <t>3 GLEN BROOK ST</t>
  </si>
  <si>
    <t>RAMPAUL, HAROLD &amp; SHANTY</t>
  </si>
  <si>
    <t>76 RIVER RD</t>
  </si>
  <si>
    <t>OPPEL, ALEXANDRA</t>
  </si>
  <si>
    <t>78 RIVER RD</t>
  </si>
  <si>
    <t>EDIE, MICHAEL</t>
  </si>
  <si>
    <t>78 RIVER ROAD</t>
  </si>
  <si>
    <t>80 RIVER RD</t>
  </si>
  <si>
    <t>REEVES, YVONNE R</t>
  </si>
  <si>
    <t>CHESTNUT ST</t>
  </si>
  <si>
    <t>SUITT, GARLAND</t>
  </si>
  <si>
    <t>13 HILLERY DR</t>
  </si>
  <si>
    <t>FLANDERS, NJ  07836</t>
  </si>
  <si>
    <t>SCHERR, BARRY J &amp; BETH A</t>
  </si>
  <si>
    <t>24255 PINEY CREEK RD</t>
  </si>
  <si>
    <t>ATHENS, AL  35613</t>
  </si>
  <si>
    <t>2 MATTHEW DR</t>
  </si>
  <si>
    <t>SPARTA, NJ  07871</t>
  </si>
  <si>
    <t>72 RIVER RD</t>
  </si>
  <si>
    <t>DZIOPKO, WLADYSLAW &amp; STEFANIA</t>
  </si>
  <si>
    <t>2 GLEN BROOK ST</t>
  </si>
  <si>
    <t>KUCHER, IRENE</t>
  </si>
  <si>
    <t>2 GLENBROOK ST</t>
  </si>
  <si>
    <t>58A RIVER RD</t>
  </si>
  <si>
    <t>MTGLQ INVESTORS, LP</t>
  </si>
  <si>
    <t>9990 RICHMOND AVE 400 SO</t>
  </si>
  <si>
    <t>SOUTH HOUSTON, TX  77042</t>
  </si>
  <si>
    <t>STAHOPE, NJ  07874</t>
  </si>
  <si>
    <t>58 RIVER RD</t>
  </si>
  <si>
    <t>BARBIERI, FREDERICK P &amp; KATHLEEN H</t>
  </si>
  <si>
    <t>56 RIVER RD</t>
  </si>
  <si>
    <t>M &amp; M H S,INC</t>
  </si>
  <si>
    <t>54 RIVER RD</t>
  </si>
  <si>
    <t>SHERRY, HUGH E &amp; HENRIETTE C</t>
  </si>
  <si>
    <t>52 RIVER RD</t>
  </si>
  <si>
    <t>OWENS, MARIA &amp; JAMES K</t>
  </si>
  <si>
    <t>50 RIVER RD</t>
  </si>
  <si>
    <t>PESANTES, P &amp; GUTIERREZ-GIRALDO, P</t>
  </si>
  <si>
    <t>ANDOVER, NJ  07821</t>
  </si>
  <si>
    <t>48 RIVER RD</t>
  </si>
  <si>
    <t>HUTTING, ROBERTA</t>
  </si>
  <si>
    <t>46 RIVER RD</t>
  </si>
  <si>
    <t>ZIMMER, MARJORIE</t>
  </si>
  <si>
    <t>BYRAM, NJ  07874</t>
  </si>
  <si>
    <t>42 RIVER RD</t>
  </si>
  <si>
    <t>MC LOUGHLIN, DANIEL J &amp; BARBARA J</t>
  </si>
  <si>
    <t>40 RIVER RD</t>
  </si>
  <si>
    <t>KOSTIUK, BARBARA</t>
  </si>
  <si>
    <t>PO BOX 196</t>
  </si>
  <si>
    <t>38 RIVER RD</t>
  </si>
  <si>
    <t>CORIN, WILLIAM J</t>
  </si>
  <si>
    <t>36 RIVER RD</t>
  </si>
  <si>
    <t>SALMON, RICHARD &amp; KELSEY</t>
  </si>
  <si>
    <t>34 RIVER RD</t>
  </si>
  <si>
    <t>GARROW, MICHAEL H JR &amp; JESSICA</t>
  </si>
  <si>
    <t>30 RIVER RD</t>
  </si>
  <si>
    <t>HARTMAN, GLENN J</t>
  </si>
  <si>
    <t>28 RIVER RD</t>
  </si>
  <si>
    <t>KUNG, JACK</t>
  </si>
  <si>
    <t>51 MOUNTAIN BLVD</t>
  </si>
  <si>
    <t>WARREN, NJ  07059</t>
  </si>
  <si>
    <t>68 RIVER RD</t>
  </si>
  <si>
    <t>BULLOCK, KEVIN &amp; MARIELENA</t>
  </si>
  <si>
    <t>64 RIVER RD</t>
  </si>
  <si>
    <t>CHRISTY, ANTHONY F &amp; ST JOHN, K</t>
  </si>
  <si>
    <t>62 RIVER RD</t>
  </si>
  <si>
    <t>PYRYT, STANISLAW &amp; MARIA</t>
  </si>
  <si>
    <t>60 RIVER RD</t>
  </si>
  <si>
    <t>D'ANGELO, AUGUST P &amp; JEAN A</t>
  </si>
  <si>
    <t>RIVER RD</t>
  </si>
  <si>
    <t>46 BELTON ST</t>
  </si>
  <si>
    <t>MILLER, ROGER H</t>
  </si>
  <si>
    <t>46 BELTON RD</t>
  </si>
  <si>
    <t>44 BELTON ST</t>
  </si>
  <si>
    <t>PANAC, JOZEF &amp; VIVIANA</t>
  </si>
  <si>
    <t>NETCONG, NJ  07857</t>
  </si>
  <si>
    <t>42 BELTON ST</t>
  </si>
  <si>
    <t>KNUDSEN, SCOTT</t>
  </si>
  <si>
    <t>42 BELTON STREET</t>
  </si>
  <si>
    <t>40 BELTON ST</t>
  </si>
  <si>
    <t>CAMPBELL, COLEY III</t>
  </si>
  <si>
    <t>38 BELTON ST</t>
  </si>
  <si>
    <t>BENZ, DANIEL &amp; MAUREEN</t>
  </si>
  <si>
    <t>36 BELTON ST</t>
  </si>
  <si>
    <t>GJELSVIK, T MARTIN &amp; D W</t>
  </si>
  <si>
    <t>2012 LAKE KEOWEE LN</t>
  </si>
  <si>
    <t>SENECA, SC  29672</t>
  </si>
  <si>
    <t>GJELSVIK, DIANNE W &amp; TERJE M</t>
  </si>
  <si>
    <t>34 BELTON ST</t>
  </si>
  <si>
    <t>MEEHAN, PATRICK &amp; ELIZABETH</t>
  </si>
  <si>
    <t>32 BELTON ST</t>
  </si>
  <si>
    <t>GUTHRIE, ROBERT D &amp; BORDINO, CARLY</t>
  </si>
  <si>
    <t>28 BELTON ST</t>
  </si>
  <si>
    <t>KEENAN, STEPHEN T JR</t>
  </si>
  <si>
    <t>26 BELTON ST</t>
  </si>
  <si>
    <t>BELL, MICHAEL &amp; GINA</t>
  </si>
  <si>
    <t>24 BELTON ST</t>
  </si>
  <si>
    <t>MISURELLI, INGRID T</t>
  </si>
  <si>
    <t>22 BELTON ST</t>
  </si>
  <si>
    <t>SHERNCE, RICHARD T &amp; BETTY J</t>
  </si>
  <si>
    <t>20 BELTON ST</t>
  </si>
  <si>
    <t>FLUKE, LYMAN &amp; INEZ G</t>
  </si>
  <si>
    <t>18 BELTON ST</t>
  </si>
  <si>
    <t>LOZADA, JAMIE &amp; ASTRID</t>
  </si>
  <si>
    <t>16 BELTON ST</t>
  </si>
  <si>
    <t>VEGA, NYDIA</t>
  </si>
  <si>
    <t>FEDERAL NATIONAL MORTGAGE ASSOC</t>
  </si>
  <si>
    <t>WASHINGTON, DC  20016</t>
  </si>
  <si>
    <t>14 BELTON ST</t>
  </si>
  <si>
    <t>MORRIS HABITAT FOR HUMANITY, INC</t>
  </si>
  <si>
    <t>274 SOUTH SALEM ST</t>
  </si>
  <si>
    <t>RANDOLPH, NJ  07869</t>
  </si>
  <si>
    <t>12 BELTON ST</t>
  </si>
  <si>
    <t>WEBBER, CHARLES F JR &amp; TAMMY T</t>
  </si>
  <si>
    <t>10 BELTON ST</t>
  </si>
  <si>
    <t>MEYER, STEPHEN &amp; HARRISON, LISA</t>
  </si>
  <si>
    <t>8 BELTON ST</t>
  </si>
  <si>
    <t>GETTO, NICHOLAS J</t>
  </si>
  <si>
    <t>6 BELTON ST</t>
  </si>
  <si>
    <t>AZZARELLI, ELIZABETH</t>
  </si>
  <si>
    <t>4 BELTON ST</t>
  </si>
  <si>
    <t>VALENCIA-VALENCIA, J D &amp; OSPINA-VAR</t>
  </si>
  <si>
    <t>1 COOPER LN</t>
  </si>
  <si>
    <t>CHESTER, NJ  07930</t>
  </si>
  <si>
    <t>2 BELTON ST</t>
  </si>
  <si>
    <t>SCHIAVONE, FRANK &amp; IRENE</t>
  </si>
  <si>
    <t>81 RIVER RD</t>
  </si>
  <si>
    <t>PETERSON, THOMAS A &amp; LISA M</t>
  </si>
  <si>
    <t>79 RIVER RD</t>
  </si>
  <si>
    <t>SCHULZ, CAROLYN P</t>
  </si>
  <si>
    <t>77 RIVER RD</t>
  </si>
  <si>
    <t>CONKLIN, NANCY</t>
  </si>
  <si>
    <t>75 RIVER RD</t>
  </si>
  <si>
    <t>VON SUPPINY, ANDRE &amp; MARIA</t>
  </si>
  <si>
    <t>73 RIVER RD</t>
  </si>
  <si>
    <t>SCHNEIDER, RICHARD &amp; PATRICIA</t>
  </si>
  <si>
    <t>71 RIVER RD</t>
  </si>
  <si>
    <t>DI MINO, JOHN &amp; SOLWEIG</t>
  </si>
  <si>
    <t>69 RIVER RD</t>
  </si>
  <si>
    <t>CIRONE, MICHAEL A</t>
  </si>
  <si>
    <t>63 RIVER RD</t>
  </si>
  <si>
    <t>WINK, DAVID R &amp; LYNETTE</t>
  </si>
  <si>
    <t>61 RIVER RD</t>
  </si>
  <si>
    <t>BAJGIER, KRZYSZTOF &amp; ZURAWA, EWA</t>
  </si>
  <si>
    <t>59 RIVER RD</t>
  </si>
  <si>
    <t>KRISON, MARCUS</t>
  </si>
  <si>
    <t>57 RIVER RD</t>
  </si>
  <si>
    <t>GOULD, CHRISTOPHER R &amp; MARITZA</t>
  </si>
  <si>
    <t>55 RIVER RD</t>
  </si>
  <si>
    <t>ECKERT, SHAUN R</t>
  </si>
  <si>
    <t>51 RIVER RD</t>
  </si>
  <si>
    <t>HILLS, ELIZABETH</t>
  </si>
  <si>
    <t>49 RIVER RD</t>
  </si>
  <si>
    <t>RD 3 BELTON RD</t>
  </si>
  <si>
    <t>47 RIVER RD</t>
  </si>
  <si>
    <t>GANG, DAVID &amp; NANCY</t>
  </si>
  <si>
    <t>45 RIVER RD</t>
  </si>
  <si>
    <t>DE ROSA, CATHERINE M</t>
  </si>
  <si>
    <t>43 RIVER RD</t>
  </si>
  <si>
    <t>NEILL, SARAH &amp; HOLTZ, TODD</t>
  </si>
  <si>
    <t>41 RIVER RD</t>
  </si>
  <si>
    <t>HORN, ROBERT K</t>
  </si>
  <si>
    <t>KOLPINGSSTRABE 18</t>
  </si>
  <si>
    <t>67346 SPEYER, GERMANY  00000</t>
  </si>
  <si>
    <t>30 BELTON ST</t>
  </si>
  <si>
    <t>CRAMER, NEIL K &amp; CATHERINE M</t>
  </si>
  <si>
    <t>67 RIVER RD</t>
  </si>
  <si>
    <t>KENNY, JAMES H &amp; MELISSA</t>
  </si>
  <si>
    <t>65 RIVER RD</t>
  </si>
  <si>
    <t>LONDONO, CRISTIAN</t>
  </si>
  <si>
    <t>40 BEECH ST</t>
  </si>
  <si>
    <t>SABO ROBERT JR &amp; LAURIE</t>
  </si>
  <si>
    <t>38 BEECH ST</t>
  </si>
  <si>
    <t>TOSCANO, CHRISTOPHER</t>
  </si>
  <si>
    <t>36 BEECH ST</t>
  </si>
  <si>
    <t>MEYERS, JONATHAN &amp; JESSICA C</t>
  </si>
  <si>
    <t>1 ELM ST</t>
  </si>
  <si>
    <t>WHARTON, NJ  07885</t>
  </si>
  <si>
    <t>41 BELTON ST</t>
  </si>
  <si>
    <t>34 BEECH ST</t>
  </si>
  <si>
    <t>REVELO, DANNY</t>
  </si>
  <si>
    <t>30 BEECH ST</t>
  </si>
  <si>
    <t>JACKSON, DEBORAH</t>
  </si>
  <si>
    <t>28 BEECH ST</t>
  </si>
  <si>
    <t>STOUT, ERIC &amp; STACIE</t>
  </si>
  <si>
    <t>26 BEECH ST</t>
  </si>
  <si>
    <t>5 ELIZABETH LN</t>
  </si>
  <si>
    <t>BUDD LAKE, NJ  07828</t>
  </si>
  <si>
    <t>STOUT, STACIE &amp; ERIC</t>
  </si>
  <si>
    <t>24 BEECH ST</t>
  </si>
  <si>
    <t>BATY, RICHARD H &amp; LINDA M</t>
  </si>
  <si>
    <t>22 BEECH ST</t>
  </si>
  <si>
    <t>PINKHAM, DAVID M JR</t>
  </si>
  <si>
    <t>20 BEECH ST</t>
  </si>
  <si>
    <t>FYFE, GORDON &amp; ARLENE</t>
  </si>
  <si>
    <t>18 BEECH ST</t>
  </si>
  <si>
    <t>HILDEBRAND, BRIAN &amp; AMY</t>
  </si>
  <si>
    <t>16 BEECH ST</t>
  </si>
  <si>
    <t>GREGORY-YUPPA, D F</t>
  </si>
  <si>
    <t>14 BEECH ST</t>
  </si>
  <si>
    <t>US BANK TRUST C/O RESICAP STE 1500</t>
  </si>
  <si>
    <t>3630 PEACHTREE RD NE</t>
  </si>
  <si>
    <t>ATLANTA, GA  30326</t>
  </si>
  <si>
    <t>US BANK TRUST C/O RESICAP</t>
  </si>
  <si>
    <t>12 BEECH ST</t>
  </si>
  <si>
    <t>HILL, TARA &amp; LEONARD</t>
  </si>
  <si>
    <t>10 BEECH ST</t>
  </si>
  <si>
    <t>FINAN, SHARAN M &amp; THOMAS C</t>
  </si>
  <si>
    <t>8 BEECH ST</t>
  </si>
  <si>
    <t>DUNSTER, BRIAN K ET AL</t>
  </si>
  <si>
    <t>6 BEECH ST</t>
  </si>
  <si>
    <t>15F</t>
  </si>
  <si>
    <t>CHESKO, PHYLLIS</t>
  </si>
  <si>
    <t>DISABLED VETERAN</t>
  </si>
  <si>
    <t>4 BEECH ST</t>
  </si>
  <si>
    <t>EICHER, JAMES C</t>
  </si>
  <si>
    <t>2 BEECH ST</t>
  </si>
  <si>
    <t>DALY, CLINTON &amp; FARRUGGIA, KARA</t>
  </si>
  <si>
    <t>ACORN ST</t>
  </si>
  <si>
    <t>PINTO, JOSEPH A &amp; DIANE L</t>
  </si>
  <si>
    <t>790 ELM AVE</t>
  </si>
  <si>
    <t>RIVER EDGE, NJ  07661</t>
  </si>
  <si>
    <t>45 BELTON ST</t>
  </si>
  <si>
    <t>NORTON, GEORGE G JR</t>
  </si>
  <si>
    <t>4150 COUNTY HWY 22</t>
  </si>
  <si>
    <t>WALTON, NY  13856</t>
  </si>
  <si>
    <t>43 BELTON ST</t>
  </si>
  <si>
    <t>MINTZ, GISELDA M</t>
  </si>
  <si>
    <t>43 BELTON RD</t>
  </si>
  <si>
    <t>39 BELTON ST</t>
  </si>
  <si>
    <t>MEYERS, PHILIP &amp; BARBARA</t>
  </si>
  <si>
    <t>9 BELTON ST</t>
  </si>
  <si>
    <t>37 BELTON ST</t>
  </si>
  <si>
    <t>ANDERSON, RALPH &amp; FRANCES C</t>
  </si>
  <si>
    <t>35 BELTON ST</t>
  </si>
  <si>
    <t>PAIVA, KEVIN &amp; ROBYN</t>
  </si>
  <si>
    <t>33 BELTON ST</t>
  </si>
  <si>
    <t>VAN, HUAN &amp; BA</t>
  </si>
  <si>
    <t>31 BELTON ST</t>
  </si>
  <si>
    <t>BUTTERFIELD, JEFFREY A &amp; CHRISTINE</t>
  </si>
  <si>
    <t>29 BELTON ST</t>
  </si>
  <si>
    <t>DOLAN, KEVIN &amp; OLEZESKI, NICOLE</t>
  </si>
  <si>
    <t>3 WINDSOR CT</t>
  </si>
  <si>
    <t>HACKETTSTOWN, NJ  07840</t>
  </si>
  <si>
    <t>27 BELTON ST</t>
  </si>
  <si>
    <t>WHALEN, DANIEL</t>
  </si>
  <si>
    <t>25 BELTON ST</t>
  </si>
  <si>
    <t>BORALSKY, STANLEY T &amp; PATRICIA J</t>
  </si>
  <si>
    <t>23 BELTON ST</t>
  </si>
  <si>
    <t>SPALDO, CHRISTOPHER T &amp; JENNIFER C</t>
  </si>
  <si>
    <t>21 BELTON ST</t>
  </si>
  <si>
    <t>DULIO, JOSEPH C &amp; CHRISTA L</t>
  </si>
  <si>
    <t>19 BELTON ST</t>
  </si>
  <si>
    <t>COMER, THOMAS &amp; STEPHANIE</t>
  </si>
  <si>
    <t>17 BELTON ST</t>
  </si>
  <si>
    <t>FREDERICKSON, MICHAEL A &amp; KELLY E</t>
  </si>
  <si>
    <t>11 BELTON ST</t>
  </si>
  <si>
    <t>TRACEY, MICHAEL &amp; ROXANNE</t>
  </si>
  <si>
    <t>5 BELTON ST</t>
  </si>
  <si>
    <t>KUHNER, JAMES</t>
  </si>
  <si>
    <t>ASH ST</t>
  </si>
  <si>
    <t>TICN, LLC</t>
  </si>
  <si>
    <t>265 TERRACE AVE</t>
  </si>
  <si>
    <t>JERSEY CITY, NJ  07307</t>
  </si>
  <si>
    <t>JERSEY CITY, NJ  07037</t>
  </si>
  <si>
    <t>58 ASH ST</t>
  </si>
  <si>
    <t>HEIM, PAULA ET AL</t>
  </si>
  <si>
    <t>13 REDDING PL</t>
  </si>
  <si>
    <t>TOWACO, NJ  07082</t>
  </si>
  <si>
    <t>56 ASH ST</t>
  </si>
  <si>
    <t>MATTS, FRANCIS J &amp; CAROL M</t>
  </si>
  <si>
    <t>54 ASH ST</t>
  </si>
  <si>
    <t>SANKEY, BEVERLY A  &amp; BREMY, PETER E</t>
  </si>
  <si>
    <t>52 ASH ST</t>
  </si>
  <si>
    <t>HOOVER, ROBERT C &amp; MARIA</t>
  </si>
  <si>
    <t>50 ASH ST</t>
  </si>
  <si>
    <t>O'BRIEN, KEVIN D &amp; MARY L</t>
  </si>
  <si>
    <t>48 ASH ST</t>
  </si>
  <si>
    <t>SUSSEX CTY MUSIC FOUNDATION C/O LID</t>
  </si>
  <si>
    <t>75 HILLTOP TR</t>
  </si>
  <si>
    <t>44 ASH ST</t>
  </si>
  <si>
    <t>PRUNTY, JOY D</t>
  </si>
  <si>
    <t>42 ASH ST</t>
  </si>
  <si>
    <t>PRUNTY, JAMES &amp; JOY</t>
  </si>
  <si>
    <t>40 ASH ST</t>
  </si>
  <si>
    <t>TRUSTEE, 40 ASH STREET TRUST</t>
  </si>
  <si>
    <t>PO BOX 2388</t>
  </si>
  <si>
    <t>LIVINGSTON, NJ  07039</t>
  </si>
  <si>
    <t>36 ASH ST</t>
  </si>
  <si>
    <t>JAMES, ROBERT R  &amp; KATHLEEN E</t>
  </si>
  <si>
    <t>34 ASH ST</t>
  </si>
  <si>
    <t>MAYTIDU, JOS &amp; MAUREEN</t>
  </si>
  <si>
    <t>35 ACORN ST</t>
  </si>
  <si>
    <t>MAYTIDU, JOSEPH &amp; MAUREEN</t>
  </si>
  <si>
    <t>41 BEECH ST</t>
  </si>
  <si>
    <t>RIOS, WILLIAM J</t>
  </si>
  <si>
    <t>250 N E 20TH ST APT 125 S</t>
  </si>
  <si>
    <t>BOCA RATON, FL  33431</t>
  </si>
  <si>
    <t>39 BEECH ST</t>
  </si>
  <si>
    <t>CIBOROWSKI, JOSEPH &amp; CARMEN</t>
  </si>
  <si>
    <t>2997 BRISTOL RD</t>
  </si>
  <si>
    <t>WARRINGTON, PA  18976</t>
  </si>
  <si>
    <t>37 BEECH ST</t>
  </si>
  <si>
    <t>MCMAHON, ANNIE M &amp; DOWLING, EILEEN</t>
  </si>
  <si>
    <t>31 BEECH ST</t>
  </si>
  <si>
    <t>NEST, EDWARD JR &amp; ROSALYN</t>
  </si>
  <si>
    <t>29 BEECH ST</t>
  </si>
  <si>
    <t>ZIMMERMAN, WILLIAM &amp; KELLY</t>
  </si>
  <si>
    <t>27 BEECH ST</t>
  </si>
  <si>
    <t>MINERLEY, WILLIAM</t>
  </si>
  <si>
    <t>25 BEECH ST</t>
  </si>
  <si>
    <t>VELASQUEZ, JOSE G &amp; GONZALEZ, S E</t>
  </si>
  <si>
    <t>21 BEECH ST</t>
  </si>
  <si>
    <t>LINDNER, RICKEY S &amp; LISA E</t>
  </si>
  <si>
    <t>19 BEECH ST</t>
  </si>
  <si>
    <t>COLTELLI, CANDACE A</t>
  </si>
  <si>
    <t>17 BEECH ST</t>
  </si>
  <si>
    <t>ZIMMERMAN, ROBERT J &amp; HUMPHREY S</t>
  </si>
  <si>
    <t>15 BEECH ST</t>
  </si>
  <si>
    <t>MICCHELLI, TYLER &amp; MUSTO, KERIANN</t>
  </si>
  <si>
    <t>13 BEECH ST</t>
  </si>
  <si>
    <t>GRIER, RONALD P &amp; JOCELYN M</t>
  </si>
  <si>
    <t>11 BEECH ST</t>
  </si>
  <si>
    <t>QUASIUS, ELIZABETH L</t>
  </si>
  <si>
    <t>7 BEECH ST</t>
  </si>
  <si>
    <t>BEAGLE, KEVIN</t>
  </si>
  <si>
    <t>5 BEECH ST</t>
  </si>
  <si>
    <t>CATANZARO, DIANNE M</t>
  </si>
  <si>
    <t>3 BEECH ST</t>
  </si>
  <si>
    <t>ZIMMERMAN, R A &amp; F M</t>
  </si>
  <si>
    <t>24 UNION ST</t>
  </si>
  <si>
    <t>STATE OF NEW JERSEY D O T</t>
  </si>
  <si>
    <t>1035 PARKWAY AVE</t>
  </si>
  <si>
    <t>TRENTON, NJ  08625</t>
  </si>
  <si>
    <t>HIGHWAY</t>
  </si>
  <si>
    <t>20 UNION ST</t>
  </si>
  <si>
    <t>ROSSY, CHAD &amp; KRISTEN</t>
  </si>
  <si>
    <t>16 UNION ST</t>
  </si>
  <si>
    <t>KUECHENMEISTER, FRED &amp; KAREN</t>
  </si>
  <si>
    <t>14 UNION ST</t>
  </si>
  <si>
    <t>GAILUMS, JIM J &amp; JACKIE L</t>
  </si>
  <si>
    <t>12 UNION ST</t>
  </si>
  <si>
    <t>MCMICKLE, RUTH B</t>
  </si>
  <si>
    <t>MC MICKLE, WILLARD N &amp; RUTH B</t>
  </si>
  <si>
    <t>10 UNION ST</t>
  </si>
  <si>
    <t>MC MICKLE, RUTH</t>
  </si>
  <si>
    <t>8 UNION ST</t>
  </si>
  <si>
    <t>BROOKWOOD MUSCONETCONG RIVER PROP</t>
  </si>
  <si>
    <t>6 UNION ST</t>
  </si>
  <si>
    <t>4 UNION ST</t>
  </si>
  <si>
    <t>LLERAS, ANDREA</t>
  </si>
  <si>
    <t>20 OAK PARK DR</t>
  </si>
  <si>
    <t>MORRISTOWN, NJ  07960</t>
  </si>
  <si>
    <t>48 BELTON ST</t>
  </si>
  <si>
    <t>RABY, CHRISTOPHER &amp; MALGORZATA</t>
  </si>
  <si>
    <t>89 RIVER RD</t>
  </si>
  <si>
    <t>MAGIERA, BENJ &amp; EVELYN E</t>
  </si>
  <si>
    <t>723 SO MEHAR CT</t>
  </si>
  <si>
    <t>TOMS RIVER, NJ  08753</t>
  </si>
  <si>
    <t>87 RIVER RD</t>
  </si>
  <si>
    <t>MILLER, S,&amp; STANULIS, ASHLEY ET AL</t>
  </si>
  <si>
    <t>14 N ST</t>
  </si>
  <si>
    <t>SEASIDE PARK, NJ  08752</t>
  </si>
  <si>
    <t>53 CHESTNUT ST</t>
  </si>
  <si>
    <t>MENDIZABAL, MARIO &amp; BARBARA</t>
  </si>
  <si>
    <t>64 BELTON ST</t>
  </si>
  <si>
    <t>COLLINS, PAUL J &amp; DELORES M</t>
  </si>
  <si>
    <t>13 UNION ST</t>
  </si>
  <si>
    <t>62 BELTON ST</t>
  </si>
  <si>
    <t>NOLE, VITO</t>
  </si>
  <si>
    <t>14 DONNA DR</t>
  </si>
  <si>
    <t>BLOOMFIELD, NJ  07003</t>
  </si>
  <si>
    <t>60 BELTON ST</t>
  </si>
  <si>
    <t>MATTIACCIO, KAREN M</t>
  </si>
  <si>
    <t>23 UNION ST</t>
  </si>
  <si>
    <t>1035 PKWY AVE</t>
  </si>
  <si>
    <t>19 UNION ST</t>
  </si>
  <si>
    <t>NJTL 2004, LLC C/O ESHAGHOFF</t>
  </si>
  <si>
    <t>6305 KENNEDY BLVD</t>
  </si>
  <si>
    <t>NORTH BERGEN, NJ  07047</t>
  </si>
  <si>
    <t>17 UNION ST</t>
  </si>
  <si>
    <t>CHABAD OF RANDOLPH C/O RABBI BEKHOR</t>
  </si>
  <si>
    <t>5 ANDREWS RD</t>
  </si>
  <si>
    <t>15 UNION ST</t>
  </si>
  <si>
    <t>COLLINS, DELORES M</t>
  </si>
  <si>
    <t>11 UNION ST</t>
  </si>
  <si>
    <t>1 UNION ST</t>
  </si>
  <si>
    <t>BELL, JOHN &amp; NICOLE T</t>
  </si>
  <si>
    <t>67 BELTON ST</t>
  </si>
  <si>
    <t>ROSA, BETH E</t>
  </si>
  <si>
    <t>56 BELTON ST</t>
  </si>
  <si>
    <t>BELTON ST</t>
  </si>
  <si>
    <t>MASTERBONE, ERIC</t>
  </si>
  <si>
    <t>49 BELTON ST</t>
  </si>
  <si>
    <t>DE BOER, JOHN J JR</t>
  </si>
  <si>
    <t>47 CHESTNUT ST</t>
  </si>
  <si>
    <t>65 BELTON ST</t>
  </si>
  <si>
    <t>CATALDI, MORRIS J</t>
  </si>
  <si>
    <t>61 LAKE VIEW DR</t>
  </si>
  <si>
    <t>LAWRENCE HARBOR, NJ  08879</t>
  </si>
  <si>
    <t>63 BELTON ST</t>
  </si>
  <si>
    <t>61 BELTON ST</t>
  </si>
  <si>
    <t>59 BELTON ST</t>
  </si>
  <si>
    <t>57 BELTON ST</t>
  </si>
  <si>
    <t>SABATINI, JOSEPH WILLIAM</t>
  </si>
  <si>
    <t>55 BELTON ST</t>
  </si>
  <si>
    <t>LELLA, JUDITH</t>
  </si>
  <si>
    <t>53 BELTON ST</t>
  </si>
  <si>
    <t>MCVICAR, BARRY &amp; LAURA</t>
  </si>
  <si>
    <t>DE BOER, JOHN J &amp; JOAN A</t>
  </si>
  <si>
    <t>60 BEECH ST</t>
  </si>
  <si>
    <t>PROULX, KIMBERLY A</t>
  </si>
  <si>
    <t>BEECH ST</t>
  </si>
  <si>
    <t>69 BELTON ST</t>
  </si>
  <si>
    <t>OLLENDORF, RICHARD G &amp; JANET A</t>
  </si>
  <si>
    <t>172 PARK RIDGE DR</t>
  </si>
  <si>
    <t>EASTON, PA  18040</t>
  </si>
  <si>
    <t>55 BEECH ST</t>
  </si>
  <si>
    <t>53 BEECH ST</t>
  </si>
  <si>
    <t>GUALTIERI, RAYMOND</t>
  </si>
  <si>
    <t>3172 PENN ESTATES</t>
  </si>
  <si>
    <t>E. STROUDSBURG,  PA  18301</t>
  </si>
  <si>
    <t>66 ASH ST</t>
  </si>
  <si>
    <t>APOLINARO, DAVID &amp; LYNN</t>
  </si>
  <si>
    <t>70 ASH ST</t>
  </si>
  <si>
    <t>LINDSEY, ROBERT W &amp; MARYANN P</t>
  </si>
  <si>
    <t>64 ASH ST</t>
  </si>
  <si>
    <t>PHELPS, DENNIS R JR</t>
  </si>
  <si>
    <t>62 ASH ST</t>
  </si>
  <si>
    <t>DENMEAD, ED P &amp; MARIA S</t>
  </si>
  <si>
    <t>43 CHESTNUT ST</t>
  </si>
  <si>
    <t>STETSON, MATTHEW &amp; NAPOLITANO, C</t>
  </si>
  <si>
    <t>BYRAM TWP, NJ  07874</t>
  </si>
  <si>
    <t>GONZALEZ, AWILDA</t>
  </si>
  <si>
    <t>16 PIERSON DR</t>
  </si>
  <si>
    <t>BYRAM TWP, NJ  07821</t>
  </si>
  <si>
    <t>45 BEECH ST</t>
  </si>
  <si>
    <t>KIRKPATRICK, RAYMOND J</t>
  </si>
  <si>
    <t>8 SUSSEX PL</t>
  </si>
  <si>
    <t>MANALAPAN, NJ  07726</t>
  </si>
  <si>
    <t>10 BANKER DR</t>
  </si>
  <si>
    <t>PRESUTTO, SALVATORE &amp; JAIME</t>
  </si>
  <si>
    <t>STANHOPE, NJ  07871</t>
  </si>
  <si>
    <t>61 ASH ST</t>
  </si>
  <si>
    <t>DE MARCO, BARBARA G</t>
  </si>
  <si>
    <t>25690 WILDERNESS OAK #215</t>
  </si>
  <si>
    <t>SAN ANTONIO, TX  78261</t>
  </si>
  <si>
    <t>DIMITRIOU, JIMMY</t>
  </si>
  <si>
    <t>PO BOX 415</t>
  </si>
  <si>
    <t>67 ASH ST</t>
  </si>
  <si>
    <t>STEVENSON, KATHY &amp; CHRISTOPHER</t>
  </si>
  <si>
    <t>BYRAM REALTY CORP</t>
  </si>
  <si>
    <t>PO BOX 402</t>
  </si>
  <si>
    <t>WESTWOOD, NJ  07675</t>
  </si>
  <si>
    <t>6 BANKER DR</t>
  </si>
  <si>
    <t>FORLENZA, DANIEL T &amp; KATHLEEN T</t>
  </si>
  <si>
    <t>59 ASH ST</t>
  </si>
  <si>
    <t>BULGER, WILLIAM &amp; SHERRIE</t>
  </si>
  <si>
    <t>57 ASH ST</t>
  </si>
  <si>
    <t>AHMED, MUHAMMAD</t>
  </si>
  <si>
    <t>259 WARBURTON AVE APT1</t>
  </si>
  <si>
    <t>YONKERS, NY  10701</t>
  </si>
  <si>
    <t>WELLS FARGO BANK, NA</t>
  </si>
  <si>
    <t>8 BANKER DR</t>
  </si>
  <si>
    <t>ROCHETTE, ROBERT A &amp; MARGARET T</t>
  </si>
  <si>
    <t>4 BANKER DR</t>
  </si>
  <si>
    <t>PERRI, CARMINE P JR &amp; HELEN M</t>
  </si>
  <si>
    <t>18 AVON ST</t>
  </si>
  <si>
    <t>PAPENDICK, MARK E JR &amp; LAUREN</t>
  </si>
  <si>
    <t>14 AVON ST</t>
  </si>
  <si>
    <t>RUCKI, SCOTT &amp; MOGAVERO, MAUREEN</t>
  </si>
  <si>
    <t>15 BANKER DR</t>
  </si>
  <si>
    <t>CAMPANELLA, STEVEN P &amp; POYER, K M</t>
  </si>
  <si>
    <t>9 BANKER DR</t>
  </si>
  <si>
    <t>COOPER, G &amp; J, MARTIN, R &amp; B</t>
  </si>
  <si>
    <t>5 BANKER DR</t>
  </si>
  <si>
    <t>SINNOTT, RAYMOND R &amp; JENNIFER L</t>
  </si>
  <si>
    <t>3 BANKER DR</t>
  </si>
  <si>
    <t>CHRISTIAN, JOHN &amp; MIELE, DAWN</t>
  </si>
  <si>
    <t>1 BANKER DR</t>
  </si>
  <si>
    <t>PHELAN, CHRISTINE D</t>
  </si>
  <si>
    <t>16 AVON ST</t>
  </si>
  <si>
    <t>BOYER, JOHN J &amp; DAWN M</t>
  </si>
  <si>
    <t>3 ADAIR ST</t>
  </si>
  <si>
    <t>ANOTHER LIEN, LLC</t>
  </si>
  <si>
    <t>1 VISTA DR</t>
  </si>
  <si>
    <t>7 ADAIR ST</t>
  </si>
  <si>
    <t>KONG, JACKY &amp; JOSEPHINE</t>
  </si>
  <si>
    <t>9 ADAIR ST</t>
  </si>
  <si>
    <t>PAPENDICK, MARK E &amp; JOAN C</t>
  </si>
  <si>
    <t>13 ADAIR ST</t>
  </si>
  <si>
    <t>BANK OF AMERICA/CARRINGTON MORTGAGE</t>
  </si>
  <si>
    <t>1600 SOUTH DOUGLASS RD</t>
  </si>
  <si>
    <t>ANAHEIM, CA  92806</t>
  </si>
  <si>
    <t>15 ADAIR ST</t>
  </si>
  <si>
    <t>OMLAND, LYNN T</t>
  </si>
  <si>
    <t>17 ADAIR ST</t>
  </si>
  <si>
    <t>PENISTON, MICHAEL &amp; CRISTINA</t>
  </si>
  <si>
    <t>19 ADAIR ST</t>
  </si>
  <si>
    <t>KRAUSE, RICHARD R ET AL</t>
  </si>
  <si>
    <t>23 ADAIR ST</t>
  </si>
  <si>
    <t>MOORMAN, PAUL J &amp; SUSAN</t>
  </si>
  <si>
    <t>19 AVON ST</t>
  </si>
  <si>
    <t>FEE, ROBERT &amp; JEANNETTE</t>
  </si>
  <si>
    <t>17 AVON ST</t>
  </si>
  <si>
    <t>REYNOLDS, ANDREW W</t>
  </si>
  <si>
    <t>15 AVON ST</t>
  </si>
  <si>
    <t>TREMAIN, MARTHA F</t>
  </si>
  <si>
    <t>11 AVON ST</t>
  </si>
  <si>
    <t>KRAKE, WALLACE R &amp; DEBORAH L</t>
  </si>
  <si>
    <t>9 AVON ST</t>
  </si>
  <si>
    <t>NIEMYNSKI, JACEK</t>
  </si>
  <si>
    <t>7 AVON ST</t>
  </si>
  <si>
    <t>BENSON, ASHLEY E</t>
  </si>
  <si>
    <t>4425 PONCE DE LEON BLVD</t>
  </si>
  <si>
    <t>CORAL GABLES, FL  33146</t>
  </si>
  <si>
    <t>3 AVON ST</t>
  </si>
  <si>
    <t>KELLY, JOHN</t>
  </si>
  <si>
    <t>155 GRANT AVE</t>
  </si>
  <si>
    <t>NUTLEY, NJ  07110</t>
  </si>
  <si>
    <t>5 ADAIR ST</t>
  </si>
  <si>
    <t>KONG, KWONG T &amp; HAN YEE</t>
  </si>
  <si>
    <t>2 ADAIR ST</t>
  </si>
  <si>
    <t>TAI, HON LEUNG</t>
  </si>
  <si>
    <t>4 ADAIR ST</t>
  </si>
  <si>
    <t>BOVAIR, KENNETH &amp; OLGA</t>
  </si>
  <si>
    <t>57 VILLAGE GREEN APT H</t>
  </si>
  <si>
    <t>18 ADAIR ST</t>
  </si>
  <si>
    <t>MORRIS, LEWIS D II &amp; KATE A</t>
  </si>
  <si>
    <t>20 ADAIR ST</t>
  </si>
  <si>
    <t>RUSSELL, STACY &amp; OLIVER, DAVID TST</t>
  </si>
  <si>
    <t>470 SCHOOLEYS MT RD #245</t>
  </si>
  <si>
    <t>12 ADAIR ST</t>
  </si>
  <si>
    <t>22 ADAIR ST</t>
  </si>
  <si>
    <t>ZILER, ROBERTA</t>
  </si>
  <si>
    <t>24 ADAIR ST</t>
  </si>
  <si>
    <t>MOORE, KENNETH C &amp; JOYCE M</t>
  </si>
  <si>
    <t>31 ACORN ST</t>
  </si>
  <si>
    <t>WILMINGTON SAVINGS/CARRINGTON MORTG</t>
  </si>
  <si>
    <t>1600 SO DOUGLAS RD 200-A</t>
  </si>
  <si>
    <t>15480 LAGUNA CANYON RD</t>
  </si>
  <si>
    <t>19 ACORN ST</t>
  </si>
  <si>
    <t>ESPOSITO, MICHAEL</t>
  </si>
  <si>
    <t>21 ACORN ST</t>
  </si>
  <si>
    <t>PODGURSKI, JOHN &amp; PULA J</t>
  </si>
  <si>
    <t>29 ACORN ST</t>
  </si>
  <si>
    <t>MC CRACKEN, BARBARA J</t>
  </si>
  <si>
    <t>3 ACORN ST</t>
  </si>
  <si>
    <t>PHAN, DENNIS &amp; JESSIE</t>
  </si>
  <si>
    <t>5 ACORN ST</t>
  </si>
  <si>
    <t>FORD, BLEVINS III &amp; BOLDEN, DONNA</t>
  </si>
  <si>
    <t>7 ACORN ST</t>
  </si>
  <si>
    <t>DUBE, TIFFANY &amp; PERILLA, MONICA</t>
  </si>
  <si>
    <t>9 ACORN ST</t>
  </si>
  <si>
    <t>ROACH, JAMES D &amp; DOROTHY E</t>
  </si>
  <si>
    <t>11 ACORN ST</t>
  </si>
  <si>
    <t>DEMARCO, JOHN &amp; CARLA</t>
  </si>
  <si>
    <t>13 ACORN ST</t>
  </si>
  <si>
    <t>GUNTHER, HEIDI</t>
  </si>
  <si>
    <t>15 ACORN ST</t>
  </si>
  <si>
    <t>SILLS, BRETT &amp; DRZASZCZ, ELIZABETH</t>
  </si>
  <si>
    <t>14221 DALLAS PKWY #1000</t>
  </si>
  <si>
    <t>DALLAS, TX  75254</t>
  </si>
  <si>
    <t>14 ADAIR ST</t>
  </si>
  <si>
    <t>KRONYAK, MATTHEW C &amp; CATHERINE</t>
  </si>
  <si>
    <t>RUSSELL, STACY L TST</t>
  </si>
  <si>
    <t>470 SCHOOLEYS MTN RD #245</t>
  </si>
  <si>
    <t>10 ADAIR ST</t>
  </si>
  <si>
    <t>MIDILI, THOMAS C ET AL</t>
  </si>
  <si>
    <t>8 ADAIR ST</t>
  </si>
  <si>
    <t>KONG, KWONG CHEONG &amp; SOCK HWEE</t>
  </si>
  <si>
    <t>6 ADAIR ST</t>
  </si>
  <si>
    <t>KULESA, EDWARD T &amp; KIM M</t>
  </si>
  <si>
    <t>5 RT 206</t>
  </si>
  <si>
    <t>REMINGTON, FREDERICK K</t>
  </si>
  <si>
    <t>2 GOLF COURSE RD</t>
  </si>
  <si>
    <t>VB</t>
  </si>
  <si>
    <t>13 BANKER DR</t>
  </si>
  <si>
    <t>BALLARD, ELAINE</t>
  </si>
  <si>
    <t>11 BANKER DR</t>
  </si>
  <si>
    <t>WALKER, GREGORY &amp; DORETTA</t>
  </si>
  <si>
    <t>1 RT 206</t>
  </si>
  <si>
    <t>CHINAB CORP</t>
  </si>
  <si>
    <t>1 ACORN ST</t>
  </si>
  <si>
    <t>GAVILANES, JOHN</t>
  </si>
  <si>
    <t>122 PARKS RD</t>
  </si>
  <si>
    <t>DENVILLE, NJ  07834</t>
  </si>
  <si>
    <t>18 CHESTNUT ST</t>
  </si>
  <si>
    <t>HERNANDEZ, JORGE &amp; LISETTE</t>
  </si>
  <si>
    <t>5 BROAD AVE</t>
  </si>
  <si>
    <t>PENA, JOSE</t>
  </si>
  <si>
    <t>7 BROAD AVE</t>
  </si>
  <si>
    <t>HORTON, CHRISTINE M</t>
  </si>
  <si>
    <t>9 BROAD AVE</t>
  </si>
  <si>
    <t>COLLAZOS, JORGE &amp; MUNDRICK, SARAH</t>
  </si>
  <si>
    <t>11 BROAD AVE</t>
  </si>
  <si>
    <t>ENGBER, ROBERT A &amp; PAULA A</t>
  </si>
  <si>
    <t>13 BROAD AVE</t>
  </si>
  <si>
    <t>SCOTT, SUSAN I</t>
  </si>
  <si>
    <t>15 BROAD AVE</t>
  </si>
  <si>
    <t>COWAN, DOUGLAS W</t>
  </si>
  <si>
    <t>19 BROAD AVE</t>
  </si>
  <si>
    <t>HADE, RICHARD &amp; RAVO-HADE, NICOLE</t>
  </si>
  <si>
    <t>19 BRAOD AVE</t>
  </si>
  <si>
    <t>21 BROAD AVE</t>
  </si>
  <si>
    <t>CUBBERLY, JOHN A JR &amp; KAREN A</t>
  </si>
  <si>
    <t>23 BROAD AVE</t>
  </si>
  <si>
    <t>REED, JOHN &amp; ROBIN</t>
  </si>
  <si>
    <t>25 BROAD AVE</t>
  </si>
  <si>
    <t>HALEY, SHEILA M &amp; TAYLOR, GLEN L</t>
  </si>
  <si>
    <t>27 BROAD AVE</t>
  </si>
  <si>
    <t>BENVENUTO, JOSEPH E &amp; LYNN E</t>
  </si>
  <si>
    <t>29 BROAD AVE</t>
  </si>
  <si>
    <t>SHEARER, JAMES R &amp; CAROLYN J</t>
  </si>
  <si>
    <t>31 BROAD AVE</t>
  </si>
  <si>
    <t>CLARK, JEFFREY &amp; MARY LOU</t>
  </si>
  <si>
    <t>33 BROAD AVE</t>
  </si>
  <si>
    <t>FINNIS, TIMOTHY &amp; DEBRA B</t>
  </si>
  <si>
    <t>35 BROAD AVE</t>
  </si>
  <si>
    <t>CONKLIN, DAVID &amp; KATHLEEN M</t>
  </si>
  <si>
    <t>37 BROAD AVE</t>
  </si>
  <si>
    <t>HEDDEN, ROGER W &amp; MARILYN</t>
  </si>
  <si>
    <t>31 ASH ST</t>
  </si>
  <si>
    <t>DOLIVO, RALPH P &amp; NORMA T</t>
  </si>
  <si>
    <t>32 ACORN ST</t>
  </si>
  <si>
    <t>HETTINGER, DIANA GREAME</t>
  </si>
  <si>
    <t>30 ACORN ST</t>
  </si>
  <si>
    <t>SKILLEN, WILLIAM J &amp; PATRICIA A</t>
  </si>
  <si>
    <t>28 ACORN ST</t>
  </si>
  <si>
    <t>BERGES, DAVID W &amp; PAULETTE A</t>
  </si>
  <si>
    <t>26 ACORN ST</t>
  </si>
  <si>
    <t>PLANTAMURA, DEREK &amp; NICOLE</t>
  </si>
  <si>
    <t>24 ACORN ST</t>
  </si>
  <si>
    <t>SHEAHAN, MARGARET</t>
  </si>
  <si>
    <t>4 EAST 2ND ST</t>
  </si>
  <si>
    <t>MOONACHIE, NJ  07074</t>
  </si>
  <si>
    <t>22 ACORN ST</t>
  </si>
  <si>
    <t>PHELAN, THOMAS</t>
  </si>
  <si>
    <t>20 ACORN ST</t>
  </si>
  <si>
    <t>BITONDO, JOSEPH &amp; MARY FRANCES</t>
  </si>
  <si>
    <t>18 ACORN ST</t>
  </si>
  <si>
    <t>BRADY, JAMES &amp; NANCY</t>
  </si>
  <si>
    <t>16 ACORN ST</t>
  </si>
  <si>
    <t>LAMORTE, GHISLAINE</t>
  </si>
  <si>
    <t>14 ACORN ST</t>
  </si>
  <si>
    <t>SAARMANN, JOHN &amp; MARY L</t>
  </si>
  <si>
    <t>12 ACORN ST</t>
  </si>
  <si>
    <t>BAULIER, DAVID E JR &amp; YAPSUGA, J L</t>
  </si>
  <si>
    <t>8 ACORN ST</t>
  </si>
  <si>
    <t>EPSTEIN, SANFORD &amp; SELINA</t>
  </si>
  <si>
    <t>6 ACORN ST</t>
  </si>
  <si>
    <t>NICHOLSON, BRIAN &amp; ELIZABETH ANN</t>
  </si>
  <si>
    <t>4 ACORN ST</t>
  </si>
  <si>
    <t>ANDERSON, WILLIAM J &amp; LINDA E</t>
  </si>
  <si>
    <t>2 ACORN ST</t>
  </si>
  <si>
    <t>SADICK, MUNAF M &amp; ZAHIRA</t>
  </si>
  <si>
    <t>34 ACORN ST</t>
  </si>
  <si>
    <t>KEMMERER, HELEN M</t>
  </si>
  <si>
    <t>36 ACORN ST</t>
  </si>
  <si>
    <t>REITZEL, STEPHEN T &amp; KATHLEEN A</t>
  </si>
  <si>
    <t>38 ACORN ST</t>
  </si>
  <si>
    <t>POWERS, NANCY A &amp; JOHN T JR</t>
  </si>
  <si>
    <t>40 ACORN ST</t>
  </si>
  <si>
    <t>BACHMANN, KENNETH &amp; DEBORAH</t>
  </si>
  <si>
    <t>28 ASH ST</t>
  </si>
  <si>
    <t>BRONANDER, KATHERINE E</t>
  </si>
  <si>
    <t>42 ACORN ST</t>
  </si>
  <si>
    <t>DIBIASE, CORY V &amp; ALVA JEAN</t>
  </si>
  <si>
    <t>3 BEECH ST - NORTH</t>
  </si>
  <si>
    <t>CULOTTA, FRANK P</t>
  </si>
  <si>
    <t>43 GRANT AVE</t>
  </si>
  <si>
    <t>EAST HANOVER, NJ  07936</t>
  </si>
  <si>
    <t>D OLIVO, JAMES E &amp; JOSEPHINE H</t>
  </si>
  <si>
    <t>22 LAUREN CT</t>
  </si>
  <si>
    <t>MORITZ, THOMAS S &amp; CHRISTIANE J</t>
  </si>
  <si>
    <t>20 LAUREN CT</t>
  </si>
  <si>
    <t>GIARRUSSO, JEFFREY</t>
  </si>
  <si>
    <t>18 LAUREN CT</t>
  </si>
  <si>
    <t>SPRING, RONNIE H &amp; BONNIE G</t>
  </si>
  <si>
    <t>16 LAUREN CT</t>
  </si>
  <si>
    <t>CERNI, KENNETH R &amp; MAUREEN</t>
  </si>
  <si>
    <t>14 LAUREN CT</t>
  </si>
  <si>
    <t>GUERRA, LESTER J &amp; LAURA L</t>
  </si>
  <si>
    <t>12 LAUREN CT</t>
  </si>
  <si>
    <t>BUCHANAN, ANDREW</t>
  </si>
  <si>
    <t>10 LAUREN CT</t>
  </si>
  <si>
    <t>QUAGLIA, ANGELO S</t>
  </si>
  <si>
    <t>8 LAUREN CT</t>
  </si>
  <si>
    <t>MANNING, F MICHAEL &amp; THERESA</t>
  </si>
  <si>
    <t>7 LAUREN CT</t>
  </si>
  <si>
    <t>MONTANA, JOHN &amp; MARIA</t>
  </si>
  <si>
    <t>9 LAUREN CT</t>
  </si>
  <si>
    <t>ALLI, ZAHEER &amp; JENNA</t>
  </si>
  <si>
    <t>11 LAUREN CT</t>
  </si>
  <si>
    <t>BOENITZ, JOHN</t>
  </si>
  <si>
    <t>NEWTON, NJ  07860</t>
  </si>
  <si>
    <t>13 LAUREN CT</t>
  </si>
  <si>
    <t>SARNA, ADAM &amp; MARIA</t>
  </si>
  <si>
    <t>15 LAUREN CT</t>
  </si>
  <si>
    <t>MILLER, DANIEL M &amp; JAMIE F</t>
  </si>
  <si>
    <t>51 WATERLOO RD</t>
  </si>
  <si>
    <t>PETRESKA, VESNA</t>
  </si>
  <si>
    <t>53 WATERLOO RD</t>
  </si>
  <si>
    <t>CRUZ, REBECCA</t>
  </si>
  <si>
    <t>1 RIVER RD</t>
  </si>
  <si>
    <t>GARRISON, CHARLES L &amp; DENISE</t>
  </si>
  <si>
    <t>27 RIVER RD</t>
  </si>
  <si>
    <t>HEMMERICH, FRED</t>
  </si>
  <si>
    <t>25 RIVER RD</t>
  </si>
  <si>
    <t>CLOUSE, LARRY J &amp; MICHELLE H</t>
  </si>
  <si>
    <t>23 RIVER RD</t>
  </si>
  <si>
    <t>ESPOSITO, JAMES JR &amp; COGAN, JACKLYN</t>
  </si>
  <si>
    <t>STANHOPE,  NJ  07874</t>
  </si>
  <si>
    <t>21 RIVER RD</t>
  </si>
  <si>
    <t>MASTROGIANNAKOS, PANAGIOTIS &amp; DIMIT</t>
  </si>
  <si>
    <t>17 RIVER RD</t>
  </si>
  <si>
    <t>WORMANN, WALTER F &amp; SANDRA S</t>
  </si>
  <si>
    <t>19 RIVER RD</t>
  </si>
  <si>
    <t>KRISTIANSEN, SANDRA</t>
  </si>
  <si>
    <t>15 RIVER RD</t>
  </si>
  <si>
    <t>RAFFO, DENNIS &amp; SHARON</t>
  </si>
  <si>
    <t>13 RIVER RD</t>
  </si>
  <si>
    <t>DI MARSICO, T &amp; T, C/O DREXLER</t>
  </si>
  <si>
    <t>8 MONMOUTH LN</t>
  </si>
  <si>
    <t>WHITING, NJ  08759</t>
  </si>
  <si>
    <t>11 RIVER RD</t>
  </si>
  <si>
    <t>MCGUFFY, DONNA</t>
  </si>
  <si>
    <t>9 RIVER RD</t>
  </si>
  <si>
    <t>SHANNON, KELLY</t>
  </si>
  <si>
    <t>7 RIVER RD</t>
  </si>
  <si>
    <t>HICKSWA, STEPHEN &amp; BRENDA</t>
  </si>
  <si>
    <t>5 RIVER RD</t>
  </si>
  <si>
    <t>THOMPSON, PAUL &amp; DIANNE D</t>
  </si>
  <si>
    <t>3 RIVER RD</t>
  </si>
  <si>
    <t>44 ACORN ST</t>
  </si>
  <si>
    <t>MROZINSKI, KATHLEEN</t>
  </si>
  <si>
    <t>STANHOPE NJ  07874</t>
  </si>
  <si>
    <t>46 ACORN ST</t>
  </si>
  <si>
    <t>VICIDOMINI, CONNIE ET AL</t>
  </si>
  <si>
    <t>1243 SUSSEX TPK #2</t>
  </si>
  <si>
    <t>29 RIVER RD</t>
  </si>
  <si>
    <t>JOHNSON, SAMUEL &amp; MICHELLE</t>
  </si>
  <si>
    <t>48 ACORN ST</t>
  </si>
  <si>
    <t>KOREIVO, STEPHEN J &amp; LAURIE M</t>
  </si>
  <si>
    <t>2 RIVER RD</t>
  </si>
  <si>
    <t>STATE OF NEW JERSEY D E P</t>
  </si>
  <si>
    <t>JOHN FITCH WAY</t>
  </si>
  <si>
    <t>4 RIVER RD</t>
  </si>
  <si>
    <t>GRIECO, NICHOLAS A</t>
  </si>
  <si>
    <t>6 RIVER RD</t>
  </si>
  <si>
    <t>GRANGER, JOHN E</t>
  </si>
  <si>
    <t>8 RIVER RD</t>
  </si>
  <si>
    <t>SAVARIN, PHILLIP A &amp; JENNIFER L</t>
  </si>
  <si>
    <t>10 RIVER RD</t>
  </si>
  <si>
    <t>DELLOSSO, STEPHEN E &amp; KAREN A</t>
  </si>
  <si>
    <t>12 RIVER RD</t>
  </si>
  <si>
    <t>HELLER, ROBERT &amp; SAPIENZA, KELLY L</t>
  </si>
  <si>
    <t>12B RIVER RD</t>
  </si>
  <si>
    <t>SMITH, RICHARD &amp; HELEN</t>
  </si>
  <si>
    <t>12 B RIVER RD</t>
  </si>
  <si>
    <t>14B RIVER RD</t>
  </si>
  <si>
    <t>ACCORDINO, J L &amp; MAITILASSO, M A JR</t>
  </si>
  <si>
    <t>14 RIVER RD</t>
  </si>
  <si>
    <t>3900 WISCONSIN AVE NW</t>
  </si>
  <si>
    <t>16 RIVER RD</t>
  </si>
  <si>
    <t>LAZZARO, ELENA C</t>
  </si>
  <si>
    <t>22 RIVER RD</t>
  </si>
  <si>
    <t>SPADA, GEORGE &amp; JENNIFER L</t>
  </si>
  <si>
    <t>24 RIVER RD</t>
  </si>
  <si>
    <t>HNATH, STEPHEN W &amp; RUTH E</t>
  </si>
  <si>
    <t>26 RIVER RD</t>
  </si>
  <si>
    <t>HOFMANN, JAMES A</t>
  </si>
  <si>
    <t>224 RT 206</t>
  </si>
  <si>
    <t>JOHN FITCH PLZ</t>
  </si>
  <si>
    <t>3 ROBERT ST</t>
  </si>
  <si>
    <t>CASSESE, NICHOLAS A &amp; DIANE</t>
  </si>
  <si>
    <t>5 ROBERT ST</t>
  </si>
  <si>
    <t>TARNOWSKI, DENNIS T &amp; CAROL A</t>
  </si>
  <si>
    <t>7 ROBERT ST</t>
  </si>
  <si>
    <t>IONGIORNO, PAUL W &amp; MICHELE</t>
  </si>
  <si>
    <t>9 ROBERT ST</t>
  </si>
  <si>
    <t>LAURIDSEN, DAVID H JR &amp; DAWN</t>
  </si>
  <si>
    <t>16 ASH ST</t>
  </si>
  <si>
    <t>MC PHILLIPS, ERIC &amp; MELANIE</t>
  </si>
  <si>
    <t>12 ROBERT ST</t>
  </si>
  <si>
    <t>LYNCH, BRIAN G</t>
  </si>
  <si>
    <t>10 ROBERT ST</t>
  </si>
  <si>
    <t>VIOLA, ANTHONY &amp; CHRISTINA</t>
  </si>
  <si>
    <t>8 ROBERT ST</t>
  </si>
  <si>
    <t>VALEICH, JACOB P &amp; KARA M</t>
  </si>
  <si>
    <t>6 ROBERT ST</t>
  </si>
  <si>
    <t>REHSE, MARY ANN</t>
  </si>
  <si>
    <t>4 ROBERT ST</t>
  </si>
  <si>
    <t>BOLLINGER, BRIAN M &amp; DOLORES</t>
  </si>
  <si>
    <t>2 ROBERT ST</t>
  </si>
  <si>
    <t>TYSON, PAUL &amp; LAURA</t>
  </si>
  <si>
    <t>19 LAUREN CT</t>
  </si>
  <si>
    <t>FEKETE, GARY &amp; LAURA</t>
  </si>
  <si>
    <t>23 LAUREN CT</t>
  </si>
  <si>
    <t>ARNALDY, PERRI &amp; ELISA</t>
  </si>
  <si>
    <t>45 WATERLOO RD</t>
  </si>
  <si>
    <t>4C</t>
  </si>
  <si>
    <t>FERRAIUOLO, LOUIS</t>
  </si>
  <si>
    <t>21 LAUREN CT</t>
  </si>
  <si>
    <t>47 WATERLOO RD</t>
  </si>
  <si>
    <t>HALL, RALPH W III</t>
  </si>
  <si>
    <t>49 WATERLOO RD</t>
  </si>
  <si>
    <t>DOS SANTOS, WENDY</t>
  </si>
  <si>
    <t>WEST ORANGE, NJ  07052</t>
  </si>
  <si>
    <t>17 LAUREN CT</t>
  </si>
  <si>
    <t>MCHUGH, STEVEN E SR &amp; SARA K</t>
  </si>
  <si>
    <t>SCHLESINGER, LUCIA M</t>
  </si>
  <si>
    <t>4 ASH ST</t>
  </si>
  <si>
    <t>FAGERLIN, JOHN &amp; DOROTHY</t>
  </si>
  <si>
    <t>6 ASH ST</t>
  </si>
  <si>
    <t>WEBER, MICHAEL J &amp; KERI</t>
  </si>
  <si>
    <t>STANHOPE, NJ  07824</t>
  </si>
  <si>
    <t>8 ASH ST</t>
  </si>
  <si>
    <t>DILLON, ROBERT W &amp; PATRICIA C</t>
  </si>
  <si>
    <t>10 ASH ST</t>
  </si>
  <si>
    <t>JOUDI, MASOUD &amp; LAURIE A</t>
  </si>
  <si>
    <t>12 ASH ST</t>
  </si>
  <si>
    <t>CHERRY, KRISTOPHER &amp; PARKER, KATY</t>
  </si>
  <si>
    <t>14 ASH ST</t>
  </si>
  <si>
    <t>STEWART, BARRY G &amp; JENNY</t>
  </si>
  <si>
    <t>3 LOCKWOOD AVE</t>
  </si>
  <si>
    <t>DIRUPO, PAUL &amp; GERALYN</t>
  </si>
  <si>
    <t>7 LOCKWOOD AVE</t>
  </si>
  <si>
    <t>CITARELLA, JOSEPH JR &amp; VIRGINIA A</t>
  </si>
  <si>
    <t>9 LOCKWOOD AVE</t>
  </si>
  <si>
    <t>US BANK NA</t>
  </si>
  <si>
    <t>3217 S DECKER LAKE DR</t>
  </si>
  <si>
    <t>SALT LAKE CITY, UT  84119</t>
  </si>
  <si>
    <t>11 LOCKWOOD AVE</t>
  </si>
  <si>
    <t>KINNEY, JOHN F JR &amp; WOZNICKI,J G</t>
  </si>
  <si>
    <t>13 LOCKWOOD AVE</t>
  </si>
  <si>
    <t>KILL, VANESSA</t>
  </si>
  <si>
    <t>15 LOCKWOOD AVE</t>
  </si>
  <si>
    <t>MERLE, KENNETH</t>
  </si>
  <si>
    <t>17 LOCKWOOD AVE</t>
  </si>
  <si>
    <t>MCCRACKEN, DAVID &amp; JENNIFER</t>
  </si>
  <si>
    <t>19 LOCKWOOD AVE</t>
  </si>
  <si>
    <t>COLEMAN, NORMAN P JR</t>
  </si>
  <si>
    <t>21 LOCKWOOD AVE</t>
  </si>
  <si>
    <t>REHE BUILDERS, LLC</t>
  </si>
  <si>
    <t>66 MORRIS AVE</t>
  </si>
  <si>
    <t>BRANCHVILLE, NJ  07825</t>
  </si>
  <si>
    <t>23 LOCKWOOD AVE</t>
  </si>
  <si>
    <t>DRACE, DAVID M &amp; JANICE R</t>
  </si>
  <si>
    <t>25 LOCKWOOD AVE</t>
  </si>
  <si>
    <t>BROWN, WILLIAM &amp; DOLORES E</t>
  </si>
  <si>
    <t>27 LOCKWOOD AVE</t>
  </si>
  <si>
    <t>BRISTOL, KRISTI L</t>
  </si>
  <si>
    <t>29 LOCKWOOD AVE</t>
  </si>
  <si>
    <t>BELMONTE, ROBERT J &amp; BARBARA L</t>
  </si>
  <si>
    <t>31 LOCKWOOD AVE</t>
  </si>
  <si>
    <t>BUCKLEY, EDWARD W &amp; PATRICIA M</t>
  </si>
  <si>
    <t>33 LOCKWOOD AVE</t>
  </si>
  <si>
    <t>MCBAIN, JAMES G II &amp; LINDSEY N</t>
  </si>
  <si>
    <t>35 LOCKWOOD AVE</t>
  </si>
  <si>
    <t>GARRISON, CATHERINE M</t>
  </si>
  <si>
    <t>37 LOCKWOOD AVE</t>
  </si>
  <si>
    <t>MARIN, CHRISTIAN &amp; LISKA, BRITTANY</t>
  </si>
  <si>
    <t>US BANK NATIONAL ASSOC</t>
  </si>
  <si>
    <t>39 LOCKWOOD AVE</t>
  </si>
  <si>
    <t>QUASIUS, PAUL &amp; TAMMY</t>
  </si>
  <si>
    <t>41 LOCKWOOD AVE</t>
  </si>
  <si>
    <t>GARRISON, NANCY M</t>
  </si>
  <si>
    <t>43 LOCKWOOD AVE</t>
  </si>
  <si>
    <t>FULTON, FREDEERICK &amp; ALEXANDRA</t>
  </si>
  <si>
    <t>45 LOCKWOOD AVE</t>
  </si>
  <si>
    <t>HULSE, JOHN &amp; DEBBIE</t>
  </si>
  <si>
    <t>47 LOCKWOOD AVE</t>
  </si>
  <si>
    <t>RZECZKOWSKI, MARCIN &amp; VELASCO, Y</t>
  </si>
  <si>
    <t>38 BROAD AVE</t>
  </si>
  <si>
    <t>ZEICH, ADAM E &amp; COURTNEY</t>
  </si>
  <si>
    <t>1 ROBERT ST</t>
  </si>
  <si>
    <t>PROVENZALE, SUSAN E</t>
  </si>
  <si>
    <t>187 9TH ST</t>
  </si>
  <si>
    <t>FAIRVIEW, NJ  07022</t>
  </si>
  <si>
    <t>36 BROAD AVE</t>
  </si>
  <si>
    <t>ENGLERT, MAX J III &amp; DOROTHY</t>
  </si>
  <si>
    <t>34 BROAD AVE</t>
  </si>
  <si>
    <t>TRUGLIO, ASHLEY M</t>
  </si>
  <si>
    <t>FEDERAL HOME LOAN MORTGAGE CORP</t>
  </si>
  <si>
    <t>8200 JONES BRANCH DR</t>
  </si>
  <si>
    <t>MCLEAN, VA  22102</t>
  </si>
  <si>
    <t>32 BROAD AVE</t>
  </si>
  <si>
    <t>BORKSTROM, WALTER R JR &amp; RUTH E</t>
  </si>
  <si>
    <t>30 BROAD AVE</t>
  </si>
  <si>
    <t>PEDICINI, SUZANNE</t>
  </si>
  <si>
    <t>26 BROAD AVE</t>
  </si>
  <si>
    <t>SMITH, JAMES P JR &amp; DIANA J</t>
  </si>
  <si>
    <t>PO BOX 321</t>
  </si>
  <si>
    <t>28 BROAD AVE</t>
  </si>
  <si>
    <t>PACIFICO, FRANK JR &amp; MARY</t>
  </si>
  <si>
    <t>24 BROAD AVE</t>
  </si>
  <si>
    <t>STELMACK, LEONARD J &amp; BARR ANNI</t>
  </si>
  <si>
    <t>22 BROAD AVE</t>
  </si>
  <si>
    <t>BOGER, WILLIAM</t>
  </si>
  <si>
    <t>18 BROAD AVE</t>
  </si>
  <si>
    <t>UNANGST, MARY E</t>
  </si>
  <si>
    <t>16 BROAD AVE</t>
  </si>
  <si>
    <t>KING, SEAN D &amp; LISA</t>
  </si>
  <si>
    <t>12 BROAD AVE</t>
  </si>
  <si>
    <t>PAVESE, ADAM &amp; STEPHANIE</t>
  </si>
  <si>
    <t>10 OLD WAY RD</t>
  </si>
  <si>
    <t>LANDING, NJ  07850</t>
  </si>
  <si>
    <t>10 BROAD AVE</t>
  </si>
  <si>
    <t>SPALDO, MARK &amp; DEBRA A</t>
  </si>
  <si>
    <t>8 BROAD AVE</t>
  </si>
  <si>
    <t>DUBE' KEVIN MICHAEL TSTEE</t>
  </si>
  <si>
    <t>CARR, KEVIN</t>
  </si>
  <si>
    <t>CARR, JOHN J &amp; ELAINE</t>
  </si>
  <si>
    <t>6 BROAD AVE</t>
  </si>
  <si>
    <t>RUDELLA, WALTER A &amp; PAULETTE M</t>
  </si>
  <si>
    <t>14 CHESTNUT ST</t>
  </si>
  <si>
    <t>COSTANZA, DARREN &amp; NICOLE</t>
  </si>
  <si>
    <t>16 CHESTNUT ST</t>
  </si>
  <si>
    <t>7 RT 206</t>
  </si>
  <si>
    <t>13 CHESTNUT ST</t>
  </si>
  <si>
    <t>CUNNEELY, JAMES &amp; LORETTA</t>
  </si>
  <si>
    <t>11 CHESTNUT ST</t>
  </si>
  <si>
    <t>AUST, KURT &amp; KIRSTEN</t>
  </si>
  <si>
    <t>9 CHESTNUT ST</t>
  </si>
  <si>
    <t>LEE, TYLER M &amp; CHRISTOPHER A</t>
  </si>
  <si>
    <t>38 EAST STERLING ST</t>
  </si>
  <si>
    <t>7 CHESTNUT ST</t>
  </si>
  <si>
    <t>JARRAR, KHALED &amp; JENNIFER</t>
  </si>
  <si>
    <t>9A CHESTNUT ST</t>
  </si>
  <si>
    <t>IOANNIDIS, THEODOROS</t>
  </si>
  <si>
    <t>9 A CHESTNUT ST</t>
  </si>
  <si>
    <t>5 CHESTNUT ST</t>
  </si>
  <si>
    <t>RODRIGUEZ, LUIS &amp; DONNA</t>
  </si>
  <si>
    <t>3 CHESTNUT ST</t>
  </si>
  <si>
    <t>MCMAHON, JOSEPH &amp; THERESA</t>
  </si>
  <si>
    <t>1 CHESTNUT ST</t>
  </si>
  <si>
    <t>LEAHY, THOMAS &amp; PASTORE, DEBORAH</t>
  </si>
  <si>
    <t>17 RT 206</t>
  </si>
  <si>
    <t>HELLER PROPERTY PARTNERS, LP C/O HE</t>
  </si>
  <si>
    <t>180 MAIN ST PO BOX 700</t>
  </si>
  <si>
    <t>MADISON, NJ  07940</t>
  </si>
  <si>
    <t>13 RT 206</t>
  </si>
  <si>
    <t>APEP, INC</t>
  </si>
  <si>
    <t>157 BUFFALO HOLLOW RD</t>
  </si>
  <si>
    <t>GLEN GARDNER, NJ  08826</t>
  </si>
  <si>
    <t>11 RT 206</t>
  </si>
  <si>
    <t>VENTURE TWO, LLC</t>
  </si>
  <si>
    <t>2 CHESTNUT ST</t>
  </si>
  <si>
    <t>WAKEFIELD, MAX H &amp; HELEN B</t>
  </si>
  <si>
    <t>5 MAYNE AVE</t>
  </si>
  <si>
    <t>OSTERMAN, ROBERT A JR</t>
  </si>
  <si>
    <t>7 MAYNE AVE</t>
  </si>
  <si>
    <t>WOOSNAM, MARGARET</t>
  </si>
  <si>
    <t>9 MAYNE AVE</t>
  </si>
  <si>
    <t>TEDESCHI, JOSEPH</t>
  </si>
  <si>
    <t>11 MAYNE AVE</t>
  </si>
  <si>
    <t>ENGLERT, WILLIAM K</t>
  </si>
  <si>
    <t>13 MAYNE AVE</t>
  </si>
  <si>
    <t>CHERUBIN, DAVID</t>
  </si>
  <si>
    <t>15 MAYNE AVE</t>
  </si>
  <si>
    <t>CAPUANO, DENNIS J &amp; JANICE M</t>
  </si>
  <si>
    <t>17 MAYNE AVE</t>
  </si>
  <si>
    <t>EASTMAN, CHRISTOPHER J &amp; MICHELLE J</t>
  </si>
  <si>
    <t>19 MAYNE AVE</t>
  </si>
  <si>
    <t>SAPIO, GRACE</t>
  </si>
  <si>
    <t>19 MAYNE AVE PO BOX 205</t>
  </si>
  <si>
    <t>21 MAYNE AVE</t>
  </si>
  <si>
    <t>JONES, MATTHEW M</t>
  </si>
  <si>
    <t>23 MAYNE AVE</t>
  </si>
  <si>
    <t>25 MAYNE AVE</t>
  </si>
  <si>
    <t>KREUDER, DANIEL R</t>
  </si>
  <si>
    <t>27 MAYNE AVE</t>
  </si>
  <si>
    <t>SPIVACK, JOSHUA L &amp; HEATHER L</t>
  </si>
  <si>
    <t>29 MAYNE AVE</t>
  </si>
  <si>
    <t>SANTOS-LIMA, ANDREIA</t>
  </si>
  <si>
    <t>DISABLED VET</t>
  </si>
  <si>
    <t>31 MAYNE AVE</t>
  </si>
  <si>
    <t>GESULLO, RALPH G &amp; KATHLEEN</t>
  </si>
  <si>
    <t>33 MAYNE AVE</t>
  </si>
  <si>
    <t>PASTOR, BRIAN &amp; PASTOR, KRYSTINA</t>
  </si>
  <si>
    <t>35 MAYNE AVE</t>
  </si>
  <si>
    <t>GRANT, RICHARD P</t>
  </si>
  <si>
    <t>37 MAYNE AVE</t>
  </si>
  <si>
    <t>M&amp;T BANK</t>
  </si>
  <si>
    <t>1 FOUNTAIN PLAZA</t>
  </si>
  <si>
    <t>BUFFALO, NY  14203</t>
  </si>
  <si>
    <t>39 MAYNE AVE</t>
  </si>
  <si>
    <t>VASQUEZ, TEOFILO &amp; SANDRA</t>
  </si>
  <si>
    <t>41 MAYNE AVE</t>
  </si>
  <si>
    <t>TUTTLE, RICHARD &amp; KATHLEEN</t>
  </si>
  <si>
    <t>43 MAYNE AVE</t>
  </si>
  <si>
    <t>GULUTZ, PETER &amp; ROXANNE</t>
  </si>
  <si>
    <t>45 MAYNE AVE</t>
  </si>
  <si>
    <t>ROBAK, JADWIGA</t>
  </si>
  <si>
    <t>49 MAYNE AVE</t>
  </si>
  <si>
    <t>MASON, RACHAEL &amp; AUSTIN, MILES</t>
  </si>
  <si>
    <t>11 ASH ST</t>
  </si>
  <si>
    <t>MIGNONE, SALVATORE &amp; SUSAN</t>
  </si>
  <si>
    <t>13 ASH ST</t>
  </si>
  <si>
    <t>BOTTO, PAUL J &amp; ALLYSON</t>
  </si>
  <si>
    <t>46 LOCKWOOD AVE</t>
  </si>
  <si>
    <t>DEVITA, PETER V &amp; JOANNE C</t>
  </si>
  <si>
    <t>44 LOCKWOOD AVE</t>
  </si>
  <si>
    <t>MCCARTHY, CINDY</t>
  </si>
  <si>
    <t>40 LOCKWOOD AVE</t>
  </si>
  <si>
    <t>RESCH, ROBERT R &amp; RYAN</t>
  </si>
  <si>
    <t>38 LOCKWOOD AVE</t>
  </si>
  <si>
    <t>D'AGOSTINO, JOSEPH &amp; VANESSA</t>
  </si>
  <si>
    <t>36 LOCKWOOD AVE</t>
  </si>
  <si>
    <t>LUCENTE, JULIE</t>
  </si>
  <si>
    <t>34 LOCKWOOD AVE</t>
  </si>
  <si>
    <t>FILIPOVIC, MARIJA</t>
  </si>
  <si>
    <t>30 LOCKWOOD AVE</t>
  </si>
  <si>
    <t>PARKER, VERONICA A</t>
  </si>
  <si>
    <t>26 LOCKWOOD AVE</t>
  </si>
  <si>
    <t>LESNIESKI, MATTHEW W &amp; CAROL ANN</t>
  </si>
  <si>
    <t>28 LOCKWOOD AVE</t>
  </si>
  <si>
    <t>CAMPBELL, FREDERICK M &amp; CONNIE L</t>
  </si>
  <si>
    <t>24 LOCKWOOD AVE</t>
  </si>
  <si>
    <t>GIUSTI, THOMAS R &amp; HOGAN, JENNIFER</t>
  </si>
  <si>
    <t>22 LOCKWOOD AVE</t>
  </si>
  <si>
    <t>PERRY, KEVIN A &amp; O'BRIEN, SHANNON M</t>
  </si>
  <si>
    <t>20 LOCKWOOD AVE</t>
  </si>
  <si>
    <t>LANTZ, ROBERT A &amp; MICHELLE C</t>
  </si>
  <si>
    <t>16 LOCKWOOD AVE</t>
  </si>
  <si>
    <t>PIEGARO, GEORGE &amp; MARY ANN</t>
  </si>
  <si>
    <t>14 LOCKWOOD AVE</t>
  </si>
  <si>
    <t>RODRIGUEZ, DANIEL</t>
  </si>
  <si>
    <t>12 LOCKWOOD AVE</t>
  </si>
  <si>
    <t>SHIRVANIAN, BRUCE &amp; KAREN B</t>
  </si>
  <si>
    <t>10 LOCKWOOD AVE</t>
  </si>
  <si>
    <t>SCACHETTI, LOUIS A &amp; JOANN</t>
  </si>
  <si>
    <t>6 LOCKWOOD AVE</t>
  </si>
  <si>
    <t>GAIDA, RACHEL L &amp; DAVID A SR</t>
  </si>
  <si>
    <t>FAIRFIELD, NJ  07004</t>
  </si>
  <si>
    <t>4 LOCKWOOD AVE</t>
  </si>
  <si>
    <t>HILLENBRAND, SHAWN &amp; AMIE</t>
  </si>
  <si>
    <t>6 CHESTNUT ST</t>
  </si>
  <si>
    <t>MURRAY, THOMAS W &amp; MARY J</t>
  </si>
  <si>
    <t>25 RT 206</t>
  </si>
  <si>
    <t>BYRAM DD, LLC</t>
  </si>
  <si>
    <t>27 RT 206</t>
  </si>
  <si>
    <t>PMG NEW JERSEY, LLC</t>
  </si>
  <si>
    <t>2359 RESEARCH CT</t>
  </si>
  <si>
    <t>WOODBRIDGE, VA  22192</t>
  </si>
  <si>
    <t>23 RT 206</t>
  </si>
  <si>
    <t>WATERLOO PLAZA ASSOCIATION</t>
  </si>
  <si>
    <t>C001</t>
  </si>
  <si>
    <t>NEW JERSEY EDUCATION ASSOCIATION</t>
  </si>
  <si>
    <t>PO BOX 1211</t>
  </si>
  <si>
    <t>TRENTON, NJ  08607</t>
  </si>
  <si>
    <t>C002</t>
  </si>
  <si>
    <t>PO 1211</t>
  </si>
  <si>
    <t>C003</t>
  </si>
  <si>
    <t>ABLESON INDUSTRIES OF NJ, LLC</t>
  </si>
  <si>
    <t>12 BRIAR LN</t>
  </si>
  <si>
    <t>C004</t>
  </si>
  <si>
    <t>C005</t>
  </si>
  <si>
    <t>C006</t>
  </si>
  <si>
    <t>PO BOX 615</t>
  </si>
  <si>
    <t>C007</t>
  </si>
  <si>
    <t>C008</t>
  </si>
  <si>
    <t>7 WATERLOO RD</t>
  </si>
  <si>
    <t>BINYOMINLOL, LLC</t>
  </si>
  <si>
    <t>7 WATERLOO ROAD</t>
  </si>
  <si>
    <t>21 RT 206 UNIT 1</t>
  </si>
  <si>
    <t>JOENESSA, LLC</t>
  </si>
  <si>
    <t>21 RT 206 UNIT 2</t>
  </si>
  <si>
    <t>21 RT 206 UNIT 3</t>
  </si>
  <si>
    <t>ALTAMIRANO, JULIO &amp; BARBARA</t>
  </si>
  <si>
    <t>2 DANA DRIVE</t>
  </si>
  <si>
    <t>LAFAYETTE, NJ  07848</t>
  </si>
  <si>
    <t>21 RT 206 UNIT 4</t>
  </si>
  <si>
    <t>FRANK A HAFNER CREDIT TST/BETTY-JEA</t>
  </si>
  <si>
    <t>65 MAY DR</t>
  </si>
  <si>
    <t>CHATHAM, NJ  07928</t>
  </si>
  <si>
    <t>9 WATERLOO RD</t>
  </si>
  <si>
    <t>KEPLER, THOMAS M &amp; THERESA C</t>
  </si>
  <si>
    <t>11 WATERLOO RD</t>
  </si>
  <si>
    <t>PROVENZANO, MARIO &amp; JUNE</t>
  </si>
  <si>
    <t>15 WATERLOO RD</t>
  </si>
  <si>
    <t>KETCH, GEORGE S JR &amp; SHERRIAN A</t>
  </si>
  <si>
    <t>17 WATERLOO RD</t>
  </si>
  <si>
    <t>WILMINGTON SAVINGS FUND SOCIETY</t>
  </si>
  <si>
    <t>IRVINE, CA  92618</t>
  </si>
  <si>
    <t>21 WATERLOO RD</t>
  </si>
  <si>
    <t>LEARY, CASSIE L &amp; RALPH J JR</t>
  </si>
  <si>
    <t>23 WATERLOO RD</t>
  </si>
  <si>
    <t>SCIOTO PROPERTIES SP-15, LLC</t>
  </si>
  <si>
    <t>4145 POWELL RD</t>
  </si>
  <si>
    <t>POWELL, OH  43065</t>
  </si>
  <si>
    <t>25 WATERLOO RD</t>
  </si>
  <si>
    <t>HILLIER, WHITMAN W &amp; ELIZABETH</t>
  </si>
  <si>
    <t>27 WATERLOO RD</t>
  </si>
  <si>
    <t>KEBLES, COLLEEN &amp; IMLER KYLE</t>
  </si>
  <si>
    <t>29 WATERLOO RD</t>
  </si>
  <si>
    <t>SCHWENK, THOMAS</t>
  </si>
  <si>
    <t>31 WATERLOO RD</t>
  </si>
  <si>
    <t>GOBLE, MICHAEL T &amp; CLAIRE X</t>
  </si>
  <si>
    <t>33 WATERLOO RD</t>
  </si>
  <si>
    <t>BISCHOFF, KATHRYN</t>
  </si>
  <si>
    <t>35 WATERLOO RD</t>
  </si>
  <si>
    <t>BRANCALEONE, RICHARD F &amp; DARLENE A</t>
  </si>
  <si>
    <t>37 WATERLOO RD</t>
  </si>
  <si>
    <t>DICKERSON, GERALD &amp; PATRICIA A</t>
  </si>
  <si>
    <t>41 WATERLOO RD</t>
  </si>
  <si>
    <t>ALBANESE, MATTHEW W &amp; SHIRLEY J</t>
  </si>
  <si>
    <t>39 WATERLOO RD</t>
  </si>
  <si>
    <t>SCHOLZ, CHRIS JR &amp; KATHLEEN A</t>
  </si>
  <si>
    <t>43 WATERLOO RD</t>
  </si>
  <si>
    <t>KUNCKEN, RICHARD D &amp; CATHERINE M</t>
  </si>
  <si>
    <t>7 ASH ST</t>
  </si>
  <si>
    <t>ONDISH, GEORGE &amp; MEGAN</t>
  </si>
  <si>
    <t>50 MAYNE AVE</t>
  </si>
  <si>
    <t>HARTLEY, ROGER</t>
  </si>
  <si>
    <t>46 MAYNE AVE</t>
  </si>
  <si>
    <t>MILLER, RANDALL T &amp; KRISTEN C</t>
  </si>
  <si>
    <t>42 MAYNE AVE</t>
  </si>
  <si>
    <t>MARRON, MICHAEL &amp; JANE</t>
  </si>
  <si>
    <t>44 MAYNE AVE</t>
  </si>
  <si>
    <t>DURICA, JOHN R &amp; JANET R</t>
  </si>
  <si>
    <t>40 MAYNE AVE</t>
  </si>
  <si>
    <t>SADOWSKI, PAUL &amp; PENELOPE</t>
  </si>
  <si>
    <t>38 MAYNE AVE</t>
  </si>
  <si>
    <t>LEVENS, WM &amp; EILEEN J</t>
  </si>
  <si>
    <t>36 MAYNE AVE</t>
  </si>
  <si>
    <t>PARKER, ALBERT L &amp; KATHLEEN M</t>
  </si>
  <si>
    <t>34 MAYNE AVE</t>
  </si>
  <si>
    <t>GONZALEZ, YOLANDA</t>
  </si>
  <si>
    <t>30 MAYNE AVE</t>
  </si>
  <si>
    <t>KILPATRICK, JOSEPH M &amp; STEPHANIE A</t>
  </si>
  <si>
    <t>32 MAYNE AVE</t>
  </si>
  <si>
    <t>BARRETT, JOSEPH &amp; STACY</t>
  </si>
  <si>
    <t>28 MAYNE AVE</t>
  </si>
  <si>
    <t>MITRO, JOHN P &amp; ELLEN</t>
  </si>
  <si>
    <t>26 MAYNE AVE</t>
  </si>
  <si>
    <t>DI NETTA, ANTHONY D &amp; MARY GRACE</t>
  </si>
  <si>
    <t>22 MAYNE AVE</t>
  </si>
  <si>
    <t>MOLLOY, MATTHEW &amp; JENNIFER</t>
  </si>
  <si>
    <t>24 MAYNE AVE</t>
  </si>
  <si>
    <t>LEONARD, JAMES L &amp; CAROLE A</t>
  </si>
  <si>
    <t>20 MAYNE AVE</t>
  </si>
  <si>
    <t>MANACHIO, J A &amp; BROWNING, T E</t>
  </si>
  <si>
    <t>16 MAYNE AVE</t>
  </si>
  <si>
    <t>CLARK, THOMAS G &amp; MARIANN</t>
  </si>
  <si>
    <t>18 MAYNE AVE</t>
  </si>
  <si>
    <t>GUTWERK, JEFFREY A &amp; SONJA LIN</t>
  </si>
  <si>
    <t>12A MAYNE AVE</t>
  </si>
  <si>
    <t>LEBETZ, MICHAEL</t>
  </si>
  <si>
    <t>21 OAKWOOD VILLAGE</t>
  </si>
  <si>
    <t>14 MAYNE AVE</t>
  </si>
  <si>
    <t>HICKEY, GLEN E &amp; O'HALLORAN, PAT</t>
  </si>
  <si>
    <t>8 MAYNE AVE</t>
  </si>
  <si>
    <t>YAPLE, GEORGE G &amp; VIRGINIA</t>
  </si>
  <si>
    <t>12 MAYNE AVE</t>
  </si>
  <si>
    <t>KRIEGER, JOANNE</t>
  </si>
  <si>
    <t>6 MAYNE AVE</t>
  </si>
  <si>
    <t>LEONARDO, CHRISTOPHER &amp; KIMBERLY</t>
  </si>
  <si>
    <t>STANTON, DANIEL &amp; ROBERTA E</t>
  </si>
  <si>
    <t>6513 BEECH TREE RD</t>
  </si>
  <si>
    <t>AUBURN, NY  13021</t>
  </si>
  <si>
    <t>4 MAYNE AVE</t>
  </si>
  <si>
    <t>HELLER, ROBERT &amp; JOANN</t>
  </si>
  <si>
    <t>2 MAYNE AVE</t>
  </si>
  <si>
    <t>GERNANT, ERIC M &amp; CAROL A</t>
  </si>
  <si>
    <t>SUSSEX ST</t>
  </si>
  <si>
    <t>STATE OF NEW JERSEY</t>
  </si>
  <si>
    <t>9 SUSSEX ST</t>
  </si>
  <si>
    <t>TUTTLE, ALAN &amp; JOYCE</t>
  </si>
  <si>
    <t>TUTTLE, ALAN R</t>
  </si>
  <si>
    <t>7 SUSSEX ST</t>
  </si>
  <si>
    <t>CLOWES, BRUCE J &amp; ANNAMARIE</t>
  </si>
  <si>
    <t>34 WATERLOO RD</t>
  </si>
  <si>
    <t>COLANGELO, TRACY</t>
  </si>
  <si>
    <t>5 SUSSEX ST</t>
  </si>
  <si>
    <t>MARSHALL, KEVIN &amp; KRISTINA</t>
  </si>
  <si>
    <t>PETERSON, HARRY R</t>
  </si>
  <si>
    <t>6 NEW ST PO BOX 11</t>
  </si>
  <si>
    <t>3 SUSSEX ST</t>
  </si>
  <si>
    <t>GALVIN, DANIEL T &amp; STACY L</t>
  </si>
  <si>
    <t>32 WATERLOO RD</t>
  </si>
  <si>
    <t>ROWE, RICHARD JR</t>
  </si>
  <si>
    <t>36 WATERLOO RD</t>
  </si>
  <si>
    <t>40 WATERLOO RD</t>
  </si>
  <si>
    <t>44 WATERLOO RD</t>
  </si>
  <si>
    <t>MILLSTREAM LN</t>
  </si>
  <si>
    <t>RAIMO OF STANHOPE, INC</t>
  </si>
  <si>
    <t>49 RT 206</t>
  </si>
  <si>
    <t>25 NETCONG AVE</t>
  </si>
  <si>
    <t>KASTNER, JEFFREY S</t>
  </si>
  <si>
    <t>21 NETCONG AVE</t>
  </si>
  <si>
    <t>BUTRYMOWICZ, JAMES &amp; DONNA LEE</t>
  </si>
  <si>
    <t>10 BYRAM AVE</t>
  </si>
  <si>
    <t>MICHAELS, RONALD</t>
  </si>
  <si>
    <t>8 BYRAM AVE</t>
  </si>
  <si>
    <t>SMITH, JOSEPH</t>
  </si>
  <si>
    <t>6 BYRAM AVE</t>
  </si>
  <si>
    <t>WOLCOTT, STEVEN E &amp; MARGARET MARY</t>
  </si>
  <si>
    <t>NORTH ST</t>
  </si>
  <si>
    <t>MOGNI, ROBERT C &amp; THERESA</t>
  </si>
  <si>
    <t>798 STELLA CT</t>
  </si>
  <si>
    <t>PARAMUS, NJ  07652</t>
  </si>
  <si>
    <t>THOMSON, CHARLES &amp; DEBBIE</t>
  </si>
  <si>
    <t>3 BELL CT</t>
  </si>
  <si>
    <t>QFARM</t>
  </si>
  <si>
    <t>3B</t>
  </si>
  <si>
    <t>STABILE, JAMES R</t>
  </si>
  <si>
    <t>926 SADDLEBACK RD</t>
  </si>
  <si>
    <t>53 RT 206</t>
  </si>
  <si>
    <t>MAVERICK PROPERTY HOLDINGS, LLC</t>
  </si>
  <si>
    <t>53 US HIGHWAY 206</t>
  </si>
  <si>
    <t>4 BELL CT</t>
  </si>
  <si>
    <t>US BANK TRUST, NA</t>
  </si>
  <si>
    <t>3217 DECKER LAKE DR</t>
  </si>
  <si>
    <t>SALT LAKE CITY, UT  26901</t>
  </si>
  <si>
    <t>MT ARLINGTON, NJ  07856</t>
  </si>
  <si>
    <t>OFF RT 206</t>
  </si>
  <si>
    <t>6 BELL CT</t>
  </si>
  <si>
    <t>CLOUSE, LEON &amp; JOYCE</t>
  </si>
  <si>
    <t>77 RT 206</t>
  </si>
  <si>
    <t>YK REALTY CO, LLC</t>
  </si>
  <si>
    <t>PO BOX 87</t>
  </si>
  <si>
    <t>MILLBURN, NJ  07041</t>
  </si>
  <si>
    <t>75 RT 206</t>
  </si>
  <si>
    <t>MARKIS ENTERPRISES LLC C/O BARONE</t>
  </si>
  <si>
    <t>71 RT 206</t>
  </si>
  <si>
    <t>59 RT 206</t>
  </si>
  <si>
    <t>STANHOPE REALTY, LLC</t>
  </si>
  <si>
    <t>55 RT 206</t>
  </si>
  <si>
    <t>O CONNOR, RICHARD &amp; JAMES</t>
  </si>
  <si>
    <t>7 NETCONG AVE</t>
  </si>
  <si>
    <t>7 NETCONG AVENUE, LLC</t>
  </si>
  <si>
    <t>14 ALEXANDRIA DR</t>
  </si>
  <si>
    <t>SUCCASUNNA, NJ  07876</t>
  </si>
  <si>
    <t>5 NETCONG AVE</t>
  </si>
  <si>
    <t>FFD SERVICES, LLC</t>
  </si>
  <si>
    <t>PO BOX 546</t>
  </si>
  <si>
    <t>STANHOPE, NJ  07844</t>
  </si>
  <si>
    <t>43 RT 206</t>
  </si>
  <si>
    <t>41 RT 206</t>
  </si>
  <si>
    <t>35 RT 206</t>
  </si>
  <si>
    <t>WEBER BROTHERS PROPERTIES, LLC</t>
  </si>
  <si>
    <t>33 RT 206</t>
  </si>
  <si>
    <t>OLDE FORGE S&amp;L ASSC C/O UTILITYACCT</t>
  </si>
  <si>
    <t>PO BOX 1610</t>
  </si>
  <si>
    <t>BUFFALO, NY  14205</t>
  </si>
  <si>
    <t>4 WATERLOO RD</t>
  </si>
  <si>
    <t>WATERLOO EXEC PLAZA, % TREASURER</t>
  </si>
  <si>
    <t>4 WATERLOO RD, SUITE 2</t>
  </si>
  <si>
    <t>C004A</t>
  </si>
  <si>
    <t>MELTZ, DONALD &amp; BARBARA</t>
  </si>
  <si>
    <t>C004B</t>
  </si>
  <si>
    <t>WARNAGIRIS, THERESA</t>
  </si>
  <si>
    <t>C004C</t>
  </si>
  <si>
    <t>MCCONNELL, DENNIS &amp; GRIGGS, CAROL</t>
  </si>
  <si>
    <t>PO BOX 111</t>
  </si>
  <si>
    <t>C004D</t>
  </si>
  <si>
    <t>KULAWIAK, JOHN E &amp; PATRICIA A</t>
  </si>
  <si>
    <t>4 WATERLOO ROAD</t>
  </si>
  <si>
    <t>C004E</t>
  </si>
  <si>
    <t>RSM HOLDINGS, LLC C/O MARIANI</t>
  </si>
  <si>
    <t>1505 WINDSOR CT</t>
  </si>
  <si>
    <t>6 WATERLOO RD</t>
  </si>
  <si>
    <t>ALONSO, LUIS</t>
  </si>
  <si>
    <t>26 ESPY RD</t>
  </si>
  <si>
    <t>CALDWELL, NJ  07006</t>
  </si>
  <si>
    <t>10 WATERLOO RD</t>
  </si>
  <si>
    <t>FUREY, PAUL</t>
  </si>
  <si>
    <t>12 WATERLOO RD</t>
  </si>
  <si>
    <t>MERTRUD, KATHERINE S &amp; DOUGLAS P</t>
  </si>
  <si>
    <t>14 WATERLOO RD</t>
  </si>
  <si>
    <t>PARADISO, MARIANNE</t>
  </si>
  <si>
    <t>20 WATERLOO RD</t>
  </si>
  <si>
    <t>ORTEGA, DIANA</t>
  </si>
  <si>
    <t>18 WATERLOO RD</t>
  </si>
  <si>
    <t>DELGRECO, STEPHENIE</t>
  </si>
  <si>
    <t>16 WATERLOO RD</t>
  </si>
  <si>
    <t>SODA, NICHOLAS &amp; NANCY B</t>
  </si>
  <si>
    <t>4 NEWTON AVE</t>
  </si>
  <si>
    <t>STARCH, MARY BETH</t>
  </si>
  <si>
    <t>6 NEWTON AVE</t>
  </si>
  <si>
    <t>GREEN, DAVID H &amp; DAWN C</t>
  </si>
  <si>
    <t>8 NEWTON AVE</t>
  </si>
  <si>
    <t>MARTINO, ORRIE O &amp; RITA</t>
  </si>
  <si>
    <t>10 NEWTON AVE</t>
  </si>
  <si>
    <t>UNDERWOOD, ROBERT &amp; CYNTHIA</t>
  </si>
  <si>
    <t>12 NEWTON AVE</t>
  </si>
  <si>
    <t>VALENTINE, HAROLD W &amp; DANIELLE</t>
  </si>
  <si>
    <t>3734 VIEW PATH</t>
  </si>
  <si>
    <t>THE VILLAGES, FL  32163</t>
  </si>
  <si>
    <t>14 NEWTON AVE</t>
  </si>
  <si>
    <t>MACK, JESSE &amp; NICOLE</t>
  </si>
  <si>
    <t>39 RT 206</t>
  </si>
  <si>
    <t>B01</t>
  </si>
  <si>
    <t>B02</t>
  </si>
  <si>
    <t>B03</t>
  </si>
  <si>
    <t>B04</t>
  </si>
  <si>
    <t>THOMSON, CHARLES &amp; DEBRA JEAN</t>
  </si>
  <si>
    <t>1 BELL CT</t>
  </si>
  <si>
    <t>BELVINS, JOSEPH</t>
  </si>
  <si>
    <t>51 RT 206</t>
  </si>
  <si>
    <t>CAVANAUGH, JOHN W &amp; CAROL</t>
  </si>
  <si>
    <t>11 NEWTON AVE</t>
  </si>
  <si>
    <t>ACOSTA, DAVID E</t>
  </si>
  <si>
    <t>9 NEWTON AVE</t>
  </si>
  <si>
    <t>YONITCH, GARY R</t>
  </si>
  <si>
    <t>10 SUSSEX ST</t>
  </si>
  <si>
    <t>ROLPH, ALFRED P &amp; BARBARA A</t>
  </si>
  <si>
    <t>12 SUSSEX ST</t>
  </si>
  <si>
    <t>NEWTON AVE</t>
  </si>
  <si>
    <t>6 SUSSEX ST</t>
  </si>
  <si>
    <t>OKOYE, FREDERICK E &amp; CHIKA K</t>
  </si>
  <si>
    <t>4 SUSSEX ST</t>
  </si>
  <si>
    <t>ZIMINSKI, WALDEMAR &amp; MARGARET</t>
  </si>
  <si>
    <t>1 CASCADE AVE</t>
  </si>
  <si>
    <t>SMALL, ROBERT A &amp; NEELTJE J</t>
  </si>
  <si>
    <t>3 NEWTON AVE</t>
  </si>
  <si>
    <t>DETWEILER, LAURA</t>
  </si>
  <si>
    <t>5 NEWTON AVE</t>
  </si>
  <si>
    <t>HETTLING, CARL F JR</t>
  </si>
  <si>
    <t>24 WATERLOO RD</t>
  </si>
  <si>
    <t>HOFFMAN, CHERYL</t>
  </si>
  <si>
    <t>28 WATERLOO RD</t>
  </si>
  <si>
    <t>BAILEY, TIMOTHY LEWIS &amp; MILLER-BAIL</t>
  </si>
  <si>
    <t>1 NEWTON AVE</t>
  </si>
  <si>
    <t>PALLOTTA, NEIL &amp; SUSAN</t>
  </si>
  <si>
    <t>9 BROOKWOOD RD</t>
  </si>
  <si>
    <t>WARK, RUSSELL &amp; JENNIFER A</t>
  </si>
  <si>
    <t>11 BROOKWOOD RD</t>
  </si>
  <si>
    <t>DILIBERTO, JOSEPHINE M &amp; FRANK J JR</t>
  </si>
  <si>
    <t>13 BROOKWOOD RD</t>
  </si>
  <si>
    <t>DEMAVAND, LLC</t>
  </si>
  <si>
    <t>157 EAGLE ROCK AVE #121</t>
  </si>
  <si>
    <t>ROSELAND, NJ  07068</t>
  </si>
  <si>
    <t>WEST CALDWELL, NJ  07006</t>
  </si>
  <si>
    <t>15 BROOKWOOD RD</t>
  </si>
  <si>
    <t>WILSON, HENRY THOMAS &amp; HAZEL MARIE</t>
  </si>
  <si>
    <t>11 STONY BROOK RD</t>
  </si>
  <si>
    <t>CONTE, ROBERT &amp; CHRISTINE</t>
  </si>
  <si>
    <t>13 STONY BROOK RD</t>
  </si>
  <si>
    <t>PELLEK, DAVID A &amp; WANDA L</t>
  </si>
  <si>
    <t>15 STONY BROOK RD</t>
  </si>
  <si>
    <t>BENCIVENGA, ENRICO &amp; RUTH</t>
  </si>
  <si>
    <t>17 STONY BROOK RD</t>
  </si>
  <si>
    <t>DEMIGLIO TRACY L</t>
  </si>
  <si>
    <t>19 STONY BROOK RD</t>
  </si>
  <si>
    <t>FERRAZZANO, SIOBHAN</t>
  </si>
  <si>
    <t>21 STONY BROOK RD</t>
  </si>
  <si>
    <t>DELBAGNO, HEATHER A &amp; ANTHONY C JR</t>
  </si>
  <si>
    <t>23 STONY BROOK RD</t>
  </si>
  <si>
    <t>RINALDO, VINCENT R &amp; ETHEL L</t>
  </si>
  <si>
    <t>25 STONY BROOK RD</t>
  </si>
  <si>
    <t>DE FELICE, JOSEPH &amp; JEANNETTE</t>
  </si>
  <si>
    <t>7344 W PEORIA AVE, LOT 3</t>
  </si>
  <si>
    <t>PEORIA, AZ  85345</t>
  </si>
  <si>
    <t>CHEYENNE CORP C/O WILD WEST CITY</t>
  </si>
  <si>
    <t>PO BOX 37</t>
  </si>
  <si>
    <t>34 RT 206</t>
  </si>
  <si>
    <t>AKERMAN, MATTHEW &amp; MELISSA</t>
  </si>
  <si>
    <t>32 RT 206</t>
  </si>
  <si>
    <t>PNC BANK C/O REALTY SERVICES</t>
  </si>
  <si>
    <t>300 FIFTH AVE, 22ND FLR</t>
  </si>
  <si>
    <t>PITTSBURG, PA  15222</t>
  </si>
  <si>
    <t>1 BROOKWOOD RD</t>
  </si>
  <si>
    <t>HILL, ELIZABETH</t>
  </si>
  <si>
    <t>3 BROOKWOOD RD</t>
  </si>
  <si>
    <t>ZISA, EUGENE &amp; BETH</t>
  </si>
  <si>
    <t>7 BROOKWOOD RD</t>
  </si>
  <si>
    <t>ADLER, JACLYN</t>
  </si>
  <si>
    <t>28D RT 206</t>
  </si>
  <si>
    <t>TSILIOS, ATHANASIOS ET AL</t>
  </si>
  <si>
    <t>26 RT 206</t>
  </si>
  <si>
    <t>28 RT 206</t>
  </si>
  <si>
    <t>TSILIOS, ATHANASIOS</t>
  </si>
  <si>
    <t>24 RT 206</t>
  </si>
  <si>
    <t>NIEC, GARY W</t>
  </si>
  <si>
    <t>632 TWAIN PL</t>
  </si>
  <si>
    <t>UNION, NJ  07083</t>
  </si>
  <si>
    <t>22 RT 206</t>
  </si>
  <si>
    <t>22 ROUTE 206, LLC</t>
  </si>
  <si>
    <t>PO BOX 442</t>
  </si>
  <si>
    <t>NEW VERNON, NJ  07976</t>
  </si>
  <si>
    <t>18 RT 206</t>
  </si>
  <si>
    <t>16 RT 206</t>
  </si>
  <si>
    <t>PRO PLAZA 206, LLC</t>
  </si>
  <si>
    <t>4 JOANN CT</t>
  </si>
  <si>
    <t>2 WOODS EDGE RD</t>
  </si>
  <si>
    <t>MARTINEZ, JUAN R &amp; MARIA A</t>
  </si>
  <si>
    <t>4 WOODS EDGE RD</t>
  </si>
  <si>
    <t>CARTELLI, RICHARD C &amp; JACQUELINE D</t>
  </si>
  <si>
    <t>6 WOODS EDGE RD</t>
  </si>
  <si>
    <t>TEMPLE, STEPHANIE A &amp; SEAN F</t>
  </si>
  <si>
    <t>MOUNT ARLINGTON, NJ  07856</t>
  </si>
  <si>
    <t>8 WOODS EDGE RD</t>
  </si>
  <si>
    <t>WERNER, JAMES</t>
  </si>
  <si>
    <t>PO BOX 844</t>
  </si>
  <si>
    <t>10 WOODS EDGE RD</t>
  </si>
  <si>
    <t>MCCOLE, JAMES &amp; SIMKO, M</t>
  </si>
  <si>
    <t>12 WOODS EDGE RD</t>
  </si>
  <si>
    <t>MARZOCCHI, DIANE E</t>
  </si>
  <si>
    <t>14 WOODS EDGE RD</t>
  </si>
  <si>
    <t>KAPSAS, EVMORFIA</t>
  </si>
  <si>
    <t>16 WOODS EDGE RD</t>
  </si>
  <si>
    <t>DORAN, ROBERT T &amp; PATRICE K</t>
  </si>
  <si>
    <t>18 WOODS EDGE RD</t>
  </si>
  <si>
    <t>LOMBARDI, DANIEL &amp; SABRINA</t>
  </si>
  <si>
    <t>20 WOODS EDGE RD</t>
  </si>
  <si>
    <t>TROJAN, GEORGE ET AL</t>
  </si>
  <si>
    <t>22 WOODS EDGE RD</t>
  </si>
  <si>
    <t>FLORO, PETER F &amp; MARY T</t>
  </si>
  <si>
    <t>14 RT 206</t>
  </si>
  <si>
    <t>PRO PLAZA-2 206, LLC</t>
  </si>
  <si>
    <t>15 RANGER TR</t>
  </si>
  <si>
    <t>12 RT 206</t>
  </si>
  <si>
    <t>15D</t>
  </si>
  <si>
    <t>CENTER FOR HUMANISTIC CHANGE NJ INC</t>
  </si>
  <si>
    <t>ADMIN/TRAINING</t>
  </si>
  <si>
    <t>10 RT 206</t>
  </si>
  <si>
    <t>4B</t>
  </si>
  <si>
    <t>UNIGRAPHIC GUILD,INC C/O P WASHUTA</t>
  </si>
  <si>
    <t>133 LOGAN DR</t>
  </si>
  <si>
    <t>MINERAL BLUFF, GA  30559</t>
  </si>
  <si>
    <t>8 RT 206</t>
  </si>
  <si>
    <t>206 ACORN DEVELOPMENT CORP</t>
  </si>
  <si>
    <t>PO BOX 1729</t>
  </si>
  <si>
    <t>MORRISTOWN,   NJ  07962</t>
  </si>
  <si>
    <t>2 PLEASANT HILL RD</t>
  </si>
  <si>
    <t>MOSIER, CHARLES A &amp; MARY L</t>
  </si>
  <si>
    <t>24 WOODS EDGE RD</t>
  </si>
  <si>
    <t>INFANTOLINO, CARMEN &amp; DONNA</t>
  </si>
  <si>
    <t>26 WOODS EDGE RD</t>
  </si>
  <si>
    <t>SMITH, JASON M</t>
  </si>
  <si>
    <t>28 WOODS EDGE RD</t>
  </si>
  <si>
    <t>DANZIGER, JOHN &amp; DESIREE L</t>
  </si>
  <si>
    <t>30 WOODS EDGE RD</t>
  </si>
  <si>
    <t>MAKOWKA, CODY &amp; KOUNDRY SAMANTHA</t>
  </si>
  <si>
    <t>32 WOODS EDGE RD</t>
  </si>
  <si>
    <t>DEMIRJIAN, WANOUHIE A</t>
  </si>
  <si>
    <t>83 BROOKWOOD DR</t>
  </si>
  <si>
    <t>WOODS EDGE RD</t>
  </si>
  <si>
    <t>2 MOUNTAIN AVE</t>
  </si>
  <si>
    <t>GUNTHER, INGRID F</t>
  </si>
  <si>
    <t>4 MOUNTAIN AVE</t>
  </si>
  <si>
    <t>MOJICA, DAVID &amp; LISA</t>
  </si>
  <si>
    <t>6 MOUNTAIN AVE</t>
  </si>
  <si>
    <t>WENTE, ERIN ET AL/KANDER, SUSAN LE</t>
  </si>
  <si>
    <t>8 MOUNTAIN AVE</t>
  </si>
  <si>
    <t>SUEZ WATER NEW JERSEY, INC</t>
  </si>
  <si>
    <t>461 FROM RD #400</t>
  </si>
  <si>
    <t>PO BOX 575</t>
  </si>
  <si>
    <t>1 PLEASANT HILL RD</t>
  </si>
  <si>
    <t>ROGALSKI, BERNARD J &amp; MARILYN T</t>
  </si>
  <si>
    <t>PO BOX 542</t>
  </si>
  <si>
    <t>3 PLEASANT HILL RD</t>
  </si>
  <si>
    <t>WHITE, ANTHONY &amp; KRISTEN</t>
  </si>
  <si>
    <t>5 PLEASANT HILL RD</t>
  </si>
  <si>
    <t>COLEMAN, JOHN M &amp; ANNE MARIE</t>
  </si>
  <si>
    <t>2 WILDWOOD RD</t>
  </si>
  <si>
    <t>RODRIGUEZ, ILUMINADA Y</t>
  </si>
  <si>
    <t>6 WILDWOOD RD</t>
  </si>
  <si>
    <t>BARTEK, RAYMOND C &amp; SANDRA J</t>
  </si>
  <si>
    <t>8 WILDWOOD RD</t>
  </si>
  <si>
    <t>GENSHEIMER, CHARLES J &amp; KRISTIE F</t>
  </si>
  <si>
    <t>10 WILDWOOD RD</t>
  </si>
  <si>
    <t>ACKLEY, GARY R JR &amp; RICHMOND,AUTUMN</t>
  </si>
  <si>
    <t>12 WILDWOOD RD</t>
  </si>
  <si>
    <t>PARK, MELVYN &amp; HARRIET</t>
  </si>
  <si>
    <t>PO BOX 297</t>
  </si>
  <si>
    <t>3 MOUNTAIN AVE</t>
  </si>
  <si>
    <t>MOSCHELLA, ROBERT &amp; PATRICIA</t>
  </si>
  <si>
    <t>5 MOUNTAIN AVE</t>
  </si>
  <si>
    <t>GRZYWACZ, PAUL M &amp; MARILYN J</t>
  </si>
  <si>
    <t>7 MOUNTAIN AVE</t>
  </si>
  <si>
    <t>HEBBLE, JOHN G JR &amp; PAMELA</t>
  </si>
  <si>
    <t>2 SAND HILL RD</t>
  </si>
  <si>
    <t>O BRIEN, DANIEL T &amp; BRENDAN J</t>
  </si>
  <si>
    <t>4 SAND HILL RD</t>
  </si>
  <si>
    <t>RICE, SHANE C &amp; DIANE M</t>
  </si>
  <si>
    <t>6 SAND HILL RD</t>
  </si>
  <si>
    <t>PEDERSEN, THOMAS E</t>
  </si>
  <si>
    <t>8 SAND HILL RD</t>
  </si>
  <si>
    <t>NADEAU, BRIAN &amp; JENNIFER</t>
  </si>
  <si>
    <t>8 SANDHILL RD</t>
  </si>
  <si>
    <t>10 SAND HILL RD</t>
  </si>
  <si>
    <t>SCHUESSLER, MARY SUE &amp; PATRICK J</t>
  </si>
  <si>
    <t>12 SAND HILL RD</t>
  </si>
  <si>
    <t>WILSON, ARTHUR G JR &amp; CATHERINE H</t>
  </si>
  <si>
    <t>1 WILDWOOD RD</t>
  </si>
  <si>
    <t>MATEYCHICK, STEPEHN J &amp; CARMELA</t>
  </si>
  <si>
    <t>3 WILDWOOD RD</t>
  </si>
  <si>
    <t>DEBOWSKI, ROMAN &amp; SHARON</t>
  </si>
  <si>
    <t>5 WILDWOOD RD</t>
  </si>
  <si>
    <t>DOODY, MARK S &amp; STEPHANIE R</t>
  </si>
  <si>
    <t>7 WILDWOOD RD</t>
  </si>
  <si>
    <t>TOGNA, ENRICO JR &amp; ALONGE, JENNIFER</t>
  </si>
  <si>
    <t>9 WILDWOOD RD</t>
  </si>
  <si>
    <t>3630 PEACHTREE RD, NE</t>
  </si>
  <si>
    <t>11 WILDWOOD RD</t>
  </si>
  <si>
    <t>MATULLO, FRANK J &amp; CAROL A</t>
  </si>
  <si>
    <t>13 WILDWOOD RD</t>
  </si>
  <si>
    <t>OZCAN, BARBARA</t>
  </si>
  <si>
    <t>2 WHITE BIRCH RD</t>
  </si>
  <si>
    <t>MANN, HOWARD J &amp; PATRICIA</t>
  </si>
  <si>
    <t>4 WHITE BIRCH RD</t>
  </si>
  <si>
    <t>BORIS, STEPHEN</t>
  </si>
  <si>
    <t>6 WHITE BIRCH RD</t>
  </si>
  <si>
    <t>RUNKEL, HELGA C</t>
  </si>
  <si>
    <t>8 WHITE BIRCH RD</t>
  </si>
  <si>
    <t>RAFFAY, CHARLES V &amp; DEANNA</t>
  </si>
  <si>
    <t>10 WHITE BIRCH RD</t>
  </si>
  <si>
    <t>VOIGT, RUSSEL B &amp; ELLEN M</t>
  </si>
  <si>
    <t>1 SAND HILL RD</t>
  </si>
  <si>
    <t>FERGUSON, DEBORAH</t>
  </si>
  <si>
    <t>3 SAND HILL RD</t>
  </si>
  <si>
    <t>DECKER, DAWN</t>
  </si>
  <si>
    <t>5 SAND HILL RD</t>
  </si>
  <si>
    <t>BODEN, ANDREW &amp; LAUREN</t>
  </si>
  <si>
    <t>5 SANDHILL RD</t>
  </si>
  <si>
    <t>9 SAND HILL RD</t>
  </si>
  <si>
    <t>SCHUMACHER, WILLIAM JR &amp; GLORIA E</t>
  </si>
  <si>
    <t>3 WHITE BIRCH RD</t>
  </si>
  <si>
    <t>MCGEOUGH, THOMAS &amp; ALLYSON</t>
  </si>
  <si>
    <t>5 WHITE BIRCH RD</t>
  </si>
  <si>
    <t>VERRINDER, KAREN L</t>
  </si>
  <si>
    <t>7 WHITE BIRCH RD</t>
  </si>
  <si>
    <t>OLIVO, CAROL L</t>
  </si>
  <si>
    <t>9 WHITE BIRCH RD</t>
  </si>
  <si>
    <t>MARX, WILLIAM A</t>
  </si>
  <si>
    <t>30 RT 206</t>
  </si>
  <si>
    <t>STATE OF NJ DOT</t>
  </si>
  <si>
    <t>PO BOX 616</t>
  </si>
  <si>
    <t>ROAD</t>
  </si>
  <si>
    <t>2 BROOKWOOD RD</t>
  </si>
  <si>
    <t>STOPA, RICHARD &amp; CHRISTINA</t>
  </si>
  <si>
    <t>4 BROOKWOOD RD</t>
  </si>
  <si>
    <t>DELGADO, ANTONIO E &amp; INTRIAGO, R</t>
  </si>
  <si>
    <t>6 BROOKWOOD RD</t>
  </si>
  <si>
    <t>NIELSEN, ERIC BRIAN &amp; JEAN ANN</t>
  </si>
  <si>
    <t>8 BROOKWOOD RD</t>
  </si>
  <si>
    <t>GRANT, LORRAINE O</t>
  </si>
  <si>
    <t>10 BROOKWOOD RD</t>
  </si>
  <si>
    <t>PORRINO, GERALD D &amp; ROBIN L</t>
  </si>
  <si>
    <t>12 BROOKWOOD RD</t>
  </si>
  <si>
    <t>RAMELLA, ROBERT &amp; NANCY</t>
  </si>
  <si>
    <t>14 BROOKWOOD RD</t>
  </si>
  <si>
    <t>COLELLO, ANGELIA</t>
  </si>
  <si>
    <t>1126 SOUTH LONG AVE</t>
  </si>
  <si>
    <t>HILLSIDE, NJ  07205</t>
  </si>
  <si>
    <t>4 STONY BROOK RD</t>
  </si>
  <si>
    <t>PORANKI, PHANI P</t>
  </si>
  <si>
    <t>12 WHITE BIRCH RD</t>
  </si>
  <si>
    <t>GARRISON, KENNETH D &amp; MURIEL D</t>
  </si>
  <si>
    <t>2 STONY BROOK RD</t>
  </si>
  <si>
    <t>SOUTHARD, RICHARD J &amp; JOAN D</t>
  </si>
  <si>
    <t>6 STONY BROOK RD</t>
  </si>
  <si>
    <t>HOLLISTER, MARY</t>
  </si>
  <si>
    <t>2 EAST WATERLOO RD</t>
  </si>
  <si>
    <t>SHIELDS, JEFFREY R</t>
  </si>
  <si>
    <t>6 EAST WATERLOO RD</t>
  </si>
  <si>
    <t>PERALTA, EVANS A &amp; ERIKA M</t>
  </si>
  <si>
    <t>8 EAST WATERLOO RD</t>
  </si>
  <si>
    <t>WOODIE, WILLIAM E &amp; CONNIE J</t>
  </si>
  <si>
    <t>6 BRIAR LN</t>
  </si>
  <si>
    <t>24 BROOKWOOD RD</t>
  </si>
  <si>
    <t>GUERRERO, CHRIS &amp; DEBORAH L</t>
  </si>
  <si>
    <t>22 BROOKWOOD RD</t>
  </si>
  <si>
    <t>DORCH, SYLWIA</t>
  </si>
  <si>
    <t>20 BROOKWOOD RD</t>
  </si>
  <si>
    <t>DASILVA, JOHN &amp; MICHELE A</t>
  </si>
  <si>
    <t>18 BROOKWOOD RD</t>
  </si>
  <si>
    <t>OSWIN, ERIC &amp; DEBORAH</t>
  </si>
  <si>
    <t>16 BROOKWOOD RD</t>
  </si>
  <si>
    <t>WHITE, PHILLIP J &amp; CHERYL E</t>
  </si>
  <si>
    <t>3 EAST WATERLOO RD</t>
  </si>
  <si>
    <t>SQUILLANTE, MICHAEL &amp; MARY</t>
  </si>
  <si>
    <t>5 EAST WATERLOO RD</t>
  </si>
  <si>
    <t>MUELLER, RAYMOND L &amp; MARY BETH</t>
  </si>
  <si>
    <t>7 EAST WATERLOO RD</t>
  </si>
  <si>
    <t>MORAN, EUGENIA C</t>
  </si>
  <si>
    <t>PO BOX 267</t>
  </si>
  <si>
    <t>74 BROOKWOOD DR</t>
  </si>
  <si>
    <t>LANGE, JOHN D &amp; EVA</t>
  </si>
  <si>
    <t>70 BROOKWOOD DR</t>
  </si>
  <si>
    <t>SALIERNO, ELVIDIO &amp; ENZA</t>
  </si>
  <si>
    <t>68 BROOKWOOD DR</t>
  </si>
  <si>
    <t>MIGLIORINO, THOMAS ROY &amp; MARY ANN</t>
  </si>
  <si>
    <t>64 BROOKWOOD DR</t>
  </si>
  <si>
    <t>ROSLAN, FRANK J</t>
  </si>
  <si>
    <t>60 BROOKWOOD DR</t>
  </si>
  <si>
    <t>KELLAM, DAVID C</t>
  </si>
  <si>
    <t>58 BROOKWOOD DR</t>
  </si>
  <si>
    <t>OTTALAGANO, GREGORY &amp; FRANCINE</t>
  </si>
  <si>
    <t>56 BROOKWOOD DR</t>
  </si>
  <si>
    <t>JACQUELINE CASCIO IRR TST</t>
  </si>
  <si>
    <t>46 BROOKWOOD DR</t>
  </si>
  <si>
    <t>BAURYS, THOMAS A</t>
  </si>
  <si>
    <t>42 BROOKWOOD DR</t>
  </si>
  <si>
    <t>ULLMANN, RICHARD H &amp; MARY M</t>
  </si>
  <si>
    <t>44 BROOKWOOD DR</t>
  </si>
  <si>
    <t>RETKWA, JAMES &amp; THERESA A</t>
  </si>
  <si>
    <t>40 BROOKWOOD DR</t>
  </si>
  <si>
    <t>PENNYMAC LOAN SERVICES, LLC</t>
  </si>
  <si>
    <t>3043 TOWNSGATE RD #200</t>
  </si>
  <si>
    <t>WESTLAKE VILLAGE, CA  91361</t>
  </si>
  <si>
    <t>38 BROOKWOOD DR</t>
  </si>
  <si>
    <t>FREIMAN, SANFORD M</t>
  </si>
  <si>
    <t>36 BROOKWOOD DR</t>
  </si>
  <si>
    <t>PRICE, DEBORAH</t>
  </si>
  <si>
    <t>34 BROOKWOOD DR</t>
  </si>
  <si>
    <t>MAKSYMO, MICHAEL &amp; MICHELE</t>
  </si>
  <si>
    <t>32 BROOKWOOD DR</t>
  </si>
  <si>
    <t>ZABEL, SHARN &amp; PHILIP</t>
  </si>
  <si>
    <t>30 BROOKWOOD DR</t>
  </si>
  <si>
    <t>DORAN, FRANCIS L &amp; HAZEL G</t>
  </si>
  <si>
    <t>28 BROOKWOOD DR</t>
  </si>
  <si>
    <t>CULLINANE, DANIEL J &amp; IRENE J</t>
  </si>
  <si>
    <t>26 BROOKWOOD DR</t>
  </si>
  <si>
    <t>CROWN, MARIN F JR</t>
  </si>
  <si>
    <t>24 BROOKWOOD DR</t>
  </si>
  <si>
    <t>SARNELLA, PAT &amp; COOK, JOELLE C</t>
  </si>
  <si>
    <t>22 BROOKWOOD DR</t>
  </si>
  <si>
    <t>FETZER, JAMIE L &amp; MCHUGH, THOMAS</t>
  </si>
  <si>
    <t>20 BROOKWOOD DR</t>
  </si>
  <si>
    <t>LAKE, STEPHEN &amp; JENEENE</t>
  </si>
  <si>
    <t>18 BROOKWOOD DR</t>
  </si>
  <si>
    <t>16 BROOKWOOD DR</t>
  </si>
  <si>
    <t>ERB, PAUL S &amp; JOANNE C</t>
  </si>
  <si>
    <t>14 BROOKWOOD DR</t>
  </si>
  <si>
    <t>YALONG-NISBET, FELICITAS P</t>
  </si>
  <si>
    <t>27 BROOKWOOD RD</t>
  </si>
  <si>
    <t>KLEINSCHMIDT, JEFFREY P &amp; KAREN E</t>
  </si>
  <si>
    <t>10 BROOKWOOD DR</t>
  </si>
  <si>
    <t>SKUTKA, JACQUELINE</t>
  </si>
  <si>
    <t>8 BROOKWOOD DR</t>
  </si>
  <si>
    <t>6 BROOKWOOD DR</t>
  </si>
  <si>
    <t>FREERICKS, MARK &amp; CATHERINE</t>
  </si>
  <si>
    <t>4 BROOKWOOD DR</t>
  </si>
  <si>
    <t>LAZIER, ARIC &amp; AGNIESZKA</t>
  </si>
  <si>
    <t>2 BROOKWOOD DR</t>
  </si>
  <si>
    <t>LAWRENCE &amp; SUSAN C TICOTIN FAM TST</t>
  </si>
  <si>
    <t>12 STONY BROOK RD</t>
  </si>
  <si>
    <t>TRAUX, RAYMOND N &amp; PAULA R</t>
  </si>
  <si>
    <t>12 STONEY BROOK RD</t>
  </si>
  <si>
    <t>17 BROOKWOOD RD</t>
  </si>
  <si>
    <t>NAGY, CHRISTOPHER C &amp; AMANDA R</t>
  </si>
  <si>
    <t>19 BROOKWOOD RD</t>
  </si>
  <si>
    <t>DE BLOCK, RONALD J &amp; DIANE L</t>
  </si>
  <si>
    <t>21 BROOKWOOD RD</t>
  </si>
  <si>
    <t>AZAGRA, MARY V</t>
  </si>
  <si>
    <t>19 BARBARA ST</t>
  </si>
  <si>
    <t>NEWARK, NJ  07105</t>
  </si>
  <si>
    <t>23 BROOKWOOD RD</t>
  </si>
  <si>
    <t>LUGO, JENNY A &amp; SEVERINO, RICARDO</t>
  </si>
  <si>
    <t>3 MAYFAIR LN</t>
  </si>
  <si>
    <t>25 BROOKWOOD RD</t>
  </si>
  <si>
    <t>PEREZ, JOSE I &amp; ORIRIS Y</t>
  </si>
  <si>
    <t>29 BROOKWOOD RD</t>
  </si>
  <si>
    <t>BASILE, CHRISTOPHER E &amp; JACQUELINE</t>
  </si>
  <si>
    <t>48 BROOKWOOD DR</t>
  </si>
  <si>
    <t>PERRY, FRANK E SR &amp; KATHY</t>
  </si>
  <si>
    <t>50 BROOKWOOD DR</t>
  </si>
  <si>
    <t>ADAMSON, DOUGLAS W &amp; LINDA D</t>
  </si>
  <si>
    <t>2940 MERIDIAN LANE APT 9</t>
  </si>
  <si>
    <t>MECHANICSBURG, PA  17055</t>
  </si>
  <si>
    <t>52 BROOKWOOD DR</t>
  </si>
  <si>
    <t>CARTWRIGHT, CHRISTOPHER &amp; LYNNE A</t>
  </si>
  <si>
    <t>54 BROOKWOOD DR</t>
  </si>
  <si>
    <t>GIANOULIS, STEVEN L &amp; KAREN B</t>
  </si>
  <si>
    <t>26 STONY BROOK RD</t>
  </si>
  <si>
    <t>FINEGAN, GERARD P</t>
  </si>
  <si>
    <t>PO BOX 1875</t>
  </si>
  <si>
    <t>24 STONY BROOK RD</t>
  </si>
  <si>
    <t>EYRICH, ED H &amp; PATRICIA</t>
  </si>
  <si>
    <t>22 STONY BROOK RD</t>
  </si>
  <si>
    <t>MOLINARO, MICHAEL &amp; COLLUCCI, NICOL</t>
  </si>
  <si>
    <t>20 STONY BROOK RD</t>
  </si>
  <si>
    <t>RYAN, MARLENE E &amp; JAMES A</t>
  </si>
  <si>
    <t>3 BROOKWOOD DR</t>
  </si>
  <si>
    <t>SANVILLE, WILLIAM &amp; LAURA</t>
  </si>
  <si>
    <t>5 BROOKWOOD DR</t>
  </si>
  <si>
    <t>BUKOS, GHEORGHE</t>
  </si>
  <si>
    <t>7 BROOKWOOD DR</t>
  </si>
  <si>
    <t>9 BROOKWOOD DR</t>
  </si>
  <si>
    <t>LAVRADOR, LUIS M &amp; ANA</t>
  </si>
  <si>
    <t>11 BROOKWOOD DR</t>
  </si>
  <si>
    <t>PELOSO, FRANK M &amp; MARY JANE</t>
  </si>
  <si>
    <t>1 TROUT BROOK RD</t>
  </si>
  <si>
    <t>HUNDLEY, PHYLLIS M</t>
  </si>
  <si>
    <t>1 TROUTBROOK RD</t>
  </si>
  <si>
    <t>3 TROUT BROOK RD</t>
  </si>
  <si>
    <t>NORBERG, SCOTT D &amp; TERESA</t>
  </si>
  <si>
    <t>7 TROUT BROOK RD</t>
  </si>
  <si>
    <t>SCOTT, ROBERT W</t>
  </si>
  <si>
    <t>6 TROUT BROOK RD</t>
  </si>
  <si>
    <t>DEAN, KEVIN</t>
  </si>
  <si>
    <t>2 CRANBERRY LEDGE RD</t>
  </si>
  <si>
    <t>DEUTSCHE BANK NATIONAL TRUST CO</t>
  </si>
  <si>
    <t>17 BROOKWOOD DR</t>
  </si>
  <si>
    <t>QUAM, DAVID &amp; RUTHANN</t>
  </si>
  <si>
    <t>19 BROOKWOOD DR</t>
  </si>
  <si>
    <t>LEFKOWITZ, ERIC</t>
  </si>
  <si>
    <t>1 DOGWOOD LN</t>
  </si>
  <si>
    <t>BARLETTO, VINCENT</t>
  </si>
  <si>
    <t>2 DOGWOOD LN</t>
  </si>
  <si>
    <t>QUILES, KENNETH A</t>
  </si>
  <si>
    <t>27 BROOKWOOD DR</t>
  </si>
  <si>
    <t>FLEMING, MARY LOU</t>
  </si>
  <si>
    <t>29 BROOKWOOD DR</t>
  </si>
  <si>
    <t>BORALSKY, RICHARD</t>
  </si>
  <si>
    <t>33 BROOKWOOD DR</t>
  </si>
  <si>
    <t>BORY, JASON &amp; KIMBERLY</t>
  </si>
  <si>
    <t>35 BROOKWOOD DR</t>
  </si>
  <si>
    <t>TOMPKINS, BRIAN &amp; FENNELL, MEGHAN</t>
  </si>
  <si>
    <t>37 BROOKWOOD DR</t>
  </si>
  <si>
    <t>FAILLA, BARTOLO &amp; BRENDA</t>
  </si>
  <si>
    <t>39 BROOKWOOD DR</t>
  </si>
  <si>
    <t>MARTIN, FRANCES</t>
  </si>
  <si>
    <t>3 SHADYBROOK RD</t>
  </si>
  <si>
    <t>LANGOWSKY, MICHAEL</t>
  </si>
  <si>
    <t>3 SHADY BROOK RD</t>
  </si>
  <si>
    <t>6 SHADYBROOK RD</t>
  </si>
  <si>
    <t>CODELLA, ANTHONY JR &amp; AMY</t>
  </si>
  <si>
    <t xml:space="preserve"> 52 &amp; 56</t>
  </si>
  <si>
    <t>4 SHADYBROOK RD</t>
  </si>
  <si>
    <t>DELGROSSO, JOSEPH &amp; BRENDA</t>
  </si>
  <si>
    <t>47 BROOKWOOD DR</t>
  </si>
  <si>
    <t>MASON, JUNE</t>
  </si>
  <si>
    <t>1805 CAPE BEND AVE</t>
  </si>
  <si>
    <t>TAMPA, FL  33613</t>
  </si>
  <si>
    <t>49 BROOKWOOD DR</t>
  </si>
  <si>
    <t>PERKS, CARL &amp; MAUREEN S</t>
  </si>
  <si>
    <t>3 SANDYBROOK RD</t>
  </si>
  <si>
    <t>OLIVO, CHRISTOPHER G</t>
  </si>
  <si>
    <t>5 SANDYBROOK RD</t>
  </si>
  <si>
    <t>WECHT, SAVANNAH</t>
  </si>
  <si>
    <t>463 MAXIM DR</t>
  </si>
  <si>
    <t>6 SANDYBROOK RD</t>
  </si>
  <si>
    <t>GALIFI, MARCO &amp; LOUISE</t>
  </si>
  <si>
    <t>7 QUINCE PL</t>
  </si>
  <si>
    <t>NORTH BRUNSWICK, NJ  08902</t>
  </si>
  <si>
    <t>4 SANDYBROOK RD</t>
  </si>
  <si>
    <t>OMELIA, MARY &amp; LAWRENCE</t>
  </si>
  <si>
    <t>93 MT PLEASANT AVE A8</t>
  </si>
  <si>
    <t>DOVER, NJ  07801</t>
  </si>
  <si>
    <t>55 BROOKWOOD DR</t>
  </si>
  <si>
    <t>JONES, MICHAEL A &amp; MARELIZE</t>
  </si>
  <si>
    <t>57 BROOKWOOD DR</t>
  </si>
  <si>
    <t>ARMSTRONG, SHAWN &amp; SUZANNE</t>
  </si>
  <si>
    <t>61 BROOKWOOD DR</t>
  </si>
  <si>
    <t>SPATOLA, SCOTT S &amp; DEMONO, ALYCIA M</t>
  </si>
  <si>
    <t>65 BROOKWOOD DR</t>
  </si>
  <si>
    <t>KRANZ, CHARLES E &amp; DEBORAH A</t>
  </si>
  <si>
    <t>67 BROOKWOOD DR</t>
  </si>
  <si>
    <t>ALLAN, CHRISTINA &amp; RAMIREZ, C</t>
  </si>
  <si>
    <t>BAYVIEW LOAN SERVICING, LLC</t>
  </si>
  <si>
    <t>69 BROOKWOOD DR</t>
  </si>
  <si>
    <t>KIMKER, CHRISTOPH K &amp; JULIE</t>
  </si>
  <si>
    <t>71 BROOKWOOD DR</t>
  </si>
  <si>
    <t>LACATENA, DOMINIC &amp; MARIA</t>
  </si>
  <si>
    <t>73 BROOKWOOD DR</t>
  </si>
  <si>
    <t>MCNEAR, EDWINA</t>
  </si>
  <si>
    <t>75 BROOKWOOD DR</t>
  </si>
  <si>
    <t>POLSKY, CHRISTINE &amp; LEONARD</t>
  </si>
  <si>
    <t>STANHOPE, NJ  07827</t>
  </si>
  <si>
    <t>59 BROOKWOOD DR</t>
  </si>
  <si>
    <t>PEDERSEN, JOHN C &amp; DONNA M</t>
  </si>
  <si>
    <t>63 BROOKWOOD DR</t>
  </si>
  <si>
    <t>MERZ, FREDERICK A &amp; CAROLYN</t>
  </si>
  <si>
    <t>LUBBERS RUN</t>
  </si>
  <si>
    <t>F-P</t>
  </si>
  <si>
    <t>89 RT 206</t>
  </si>
  <si>
    <t>TRENTON, NJ  08600</t>
  </si>
  <si>
    <t>STORAGE BLDG.</t>
  </si>
  <si>
    <t>HI GLEN DR</t>
  </si>
  <si>
    <t>3 LOUIS DR</t>
  </si>
  <si>
    <t>BRICE, EDWARD MORGAN &amp; CAROL ANN</t>
  </si>
  <si>
    <t>5 LOUIS DR</t>
  </si>
  <si>
    <t>RILEY, EARL S &amp; ROSEMARIE</t>
  </si>
  <si>
    <t>7 LOUIS DR</t>
  </si>
  <si>
    <t>MAYOR, LEE</t>
  </si>
  <si>
    <t>11 LOUIS DR</t>
  </si>
  <si>
    <t>HALL, JEFFREY W &amp; SHEILA</t>
  </si>
  <si>
    <t>1 OAK HILL DR</t>
  </si>
  <si>
    <t>STROHMEYER, WILLIAM &amp; ORIANA</t>
  </si>
  <si>
    <t>9 LOUIS DR</t>
  </si>
  <si>
    <t>SANCHEZ, ANTONIO E JR &amp; LORI ANN</t>
  </si>
  <si>
    <t>OAK HILL DR</t>
  </si>
  <si>
    <t>1 DREXEL DR</t>
  </si>
  <si>
    <t>SWITZER, A RAYMOND &amp; OUTINEN, PAIVI</t>
  </si>
  <si>
    <t>DREXEL DR</t>
  </si>
  <si>
    <t>6 LOUIS DR</t>
  </si>
  <si>
    <t>YOUNG, TODD &amp; ANDRIANE</t>
  </si>
  <si>
    <t>8 FRANCIS TERR</t>
  </si>
  <si>
    <t>ADVANCING OPPORTUNITIES, INC</t>
  </si>
  <si>
    <t>1005 WHITEHEAD RD EXT,#1A</t>
  </si>
  <si>
    <t>EWING, NJ  08638</t>
  </si>
  <si>
    <t>RESIDENCE</t>
  </si>
  <si>
    <t>6 FRANCIS TERR</t>
  </si>
  <si>
    <t>ZAMBENEDETTI, MARILUCIA</t>
  </si>
  <si>
    <t>4 FRANCIS TERR</t>
  </si>
  <si>
    <t>MC KAY, GEORGE BRUCE</t>
  </si>
  <si>
    <t>1 FRANCIS TERR</t>
  </si>
  <si>
    <t>STRACCO, BARBARA A</t>
  </si>
  <si>
    <t>1 FRANCIS TERR BOX 684</t>
  </si>
  <si>
    <t>3 FRANCIS TERR</t>
  </si>
  <si>
    <t>SWENTZEL, JAMES L</t>
  </si>
  <si>
    <t>224 MAIN ST</t>
  </si>
  <si>
    <t>JOHNSONBURG, NJ  07825</t>
  </si>
  <si>
    <t>93 RT 206</t>
  </si>
  <si>
    <t>BHATTI, ABDUL R</t>
  </si>
  <si>
    <t>190 TERRACE AVE</t>
  </si>
  <si>
    <t>YFM 200, LLC</t>
  </si>
  <si>
    <t>PO BOX 109</t>
  </si>
  <si>
    <t>CEDAR KNOLLS, NJ  07927</t>
  </si>
  <si>
    <t>109 RT 206</t>
  </si>
  <si>
    <t>BULA WORLD HOLDINGS, LLC</t>
  </si>
  <si>
    <t>STATE OF NJ, DEP</t>
  </si>
  <si>
    <t>PO BOX 412</t>
  </si>
  <si>
    <t>BEECH TR</t>
  </si>
  <si>
    <t>J V FIVE, LLC</t>
  </si>
  <si>
    <t>134 POST AVE</t>
  </si>
  <si>
    <t>LYNDHURST, NJ  07071</t>
  </si>
  <si>
    <t>SCAGLIONE, DOMINIC</t>
  </si>
  <si>
    <t>38 SUBURBAN DR</t>
  </si>
  <si>
    <t>ROCK TR</t>
  </si>
  <si>
    <t>FANARA, CHIARINA &amp; MC INTIRE, MARY</t>
  </si>
  <si>
    <t>144 LAKEVIEW CT</t>
  </si>
  <si>
    <t>11 BIRCH TR</t>
  </si>
  <si>
    <t>SIDDIQUI, MUHAMMAD &amp; YASMEEN T</t>
  </si>
  <si>
    <t>13 BIRCH TR</t>
  </si>
  <si>
    <t>RICHMOND, DENNIS &amp; LAURI</t>
  </si>
  <si>
    <t>9 BIRCH TR</t>
  </si>
  <si>
    <t>ALTERMAN, MICHAEL R</t>
  </si>
  <si>
    <t>BYRAM, NJ  07821</t>
  </si>
  <si>
    <t>7 BIRCH TR</t>
  </si>
  <si>
    <t>MACLEAN, BRUCE &amp; MAYBEE, AMANDA N</t>
  </si>
  <si>
    <t>10 BIRCH TR</t>
  </si>
  <si>
    <t>NEWSOM, MEGAN A</t>
  </si>
  <si>
    <t>8 BIRCH TR</t>
  </si>
  <si>
    <t>MILBURN, DARREN A &amp; GULLA-MILBURN,</t>
  </si>
  <si>
    <t>STANHOPE, NJ NJ  07874</t>
  </si>
  <si>
    <t>HOLLY, FRANCES E &amp; LEROY</t>
  </si>
  <si>
    <t>500 CLIFTON AVE APT 2B</t>
  </si>
  <si>
    <t>LAKEWOOD, NJ  08701</t>
  </si>
  <si>
    <t>FORD, ROBERT THOM</t>
  </si>
  <si>
    <t>4581 RT 14A</t>
  </si>
  <si>
    <t>ROCKSTREAM, NY  14878</t>
  </si>
  <si>
    <t>4 CEDAR RD</t>
  </si>
  <si>
    <t>COBO, LOUIS JR &amp; CATHERINE A</t>
  </si>
  <si>
    <t>7 OAK TR</t>
  </si>
  <si>
    <t>RIVERA, ALICIA</t>
  </si>
  <si>
    <t>167 LACKAWANNA DR</t>
  </si>
  <si>
    <t>OKLAHOMA CITY, OK  73107</t>
  </si>
  <si>
    <t>5 OAK TR</t>
  </si>
  <si>
    <t>GUEVARRA, RAMON R &amp; TATIANA</t>
  </si>
  <si>
    <t>9 RED OAK TR</t>
  </si>
  <si>
    <t>D'ONOFRIO, JOHN A &amp; STACEY</t>
  </si>
  <si>
    <t>1 RIDGE TR</t>
  </si>
  <si>
    <t>LEHR, CHARLES EDWARD</t>
  </si>
  <si>
    <t>MCDOWELL, ED J &amp; JULIE</t>
  </si>
  <si>
    <t>513 RIDGEWOOD RD</t>
  </si>
  <si>
    <t>TWSP OF WASHINGTON, NJ  07676</t>
  </si>
  <si>
    <t>GOURDET, GLADIMY &amp; FONTUS, JEAN Z</t>
  </si>
  <si>
    <t>1005 5TH AVE</t>
  </si>
  <si>
    <t>ASBURY PARK, NJ  07712</t>
  </si>
  <si>
    <t>STATE OF NJ DEP</t>
  </si>
  <si>
    <t>401 EAST STATE STREET</t>
  </si>
  <si>
    <t>76 CRANBERRY LEDGE RD</t>
  </si>
  <si>
    <t>KRAUS, DAVID T &amp; TINA M</t>
  </si>
  <si>
    <t>74 CRANBERRY LEDGE RD</t>
  </si>
  <si>
    <t>ARAPKILES, DAMON G &amp; KIMBERLY D</t>
  </si>
  <si>
    <t>LEHR, CHARLES</t>
  </si>
  <si>
    <t>69 CRANBERRY LEDGE RD</t>
  </si>
  <si>
    <t>COLES, JOHN &amp; JUDITH A</t>
  </si>
  <si>
    <t>134 SOUTH SHORE RD</t>
  </si>
  <si>
    <t>WILD CHERRY TR</t>
  </si>
  <si>
    <t>GRANAHAN, MICHAEL F</t>
  </si>
  <si>
    <t>54 TAMARACK RD</t>
  </si>
  <si>
    <t>COLES, JOHN</t>
  </si>
  <si>
    <t>59 CRANBERRY LEDGE RD</t>
  </si>
  <si>
    <t>KAKOUNIS, JOHN &amp; PAULA</t>
  </si>
  <si>
    <t>663 STUYVESANT AVE</t>
  </si>
  <si>
    <t>IRVINGTON, NJ  07111</t>
  </si>
  <si>
    <t>6 COLES TR</t>
  </si>
  <si>
    <t>CODY, SARAH M &amp; ROBIN M L</t>
  </si>
  <si>
    <t>107 GLENSIDE TR</t>
  </si>
  <si>
    <t>57 CRANBERRY LEDGE RD</t>
  </si>
  <si>
    <t>BECKHORN, RICHARD A &amp; CLEDA A</t>
  </si>
  <si>
    <t>4 SPRUCE TR</t>
  </si>
  <si>
    <t>BUDD, ERIC R &amp; PROVENZALE, KATY L</t>
  </si>
  <si>
    <t>HARRIS, GEORGE B III</t>
  </si>
  <si>
    <t>490 LAKE BLUFF DRIVE</t>
  </si>
  <si>
    <t>BLUFFTON, SC  29910</t>
  </si>
  <si>
    <t>5 SPRUCE TR</t>
  </si>
  <si>
    <t>GULLBERGH, GABRIEL</t>
  </si>
  <si>
    <t>3 SPRUCE TR</t>
  </si>
  <si>
    <t>CHAMPION, WILLIAM JR &amp; BRENDA</t>
  </si>
  <si>
    <t>50 CRANBERRY LEDGE RD</t>
  </si>
  <si>
    <t>REILLY, JAMES</t>
  </si>
  <si>
    <t>205 LAKE SHORE DR</t>
  </si>
  <si>
    <t>LAKE HIAWATHA, NJ  07034</t>
  </si>
  <si>
    <t>44 CRANBERRY LEDGE RD</t>
  </si>
  <si>
    <t>BISSONNETTE, THOMAS C</t>
  </si>
  <si>
    <t>6 OAK TR</t>
  </si>
  <si>
    <t>LISIURA, MARZENA J</t>
  </si>
  <si>
    <t>8 OAK TR</t>
  </si>
  <si>
    <t>WILLETTS, GERRY &amp; CLAIRE</t>
  </si>
  <si>
    <t>OAK TR</t>
  </si>
  <si>
    <t>WILLETTS, GERRY S &amp; CLAIRE L</t>
  </si>
  <si>
    <t>10 HART TR</t>
  </si>
  <si>
    <t>ROSS, DAVID &amp; ALVAREZ, OLGA</t>
  </si>
  <si>
    <t>5 SPRING TR</t>
  </si>
  <si>
    <t>BLISS, SUSAN</t>
  </si>
  <si>
    <t>8 HART TR</t>
  </si>
  <si>
    <t>STEFANELLI, PATRICK S &amp; CALI, CARIN</t>
  </si>
  <si>
    <t>8 ROGER DR</t>
  </si>
  <si>
    <t>4 HART TR</t>
  </si>
  <si>
    <t>VETTER, RONALD &amp; FRITZKY, THERESA</t>
  </si>
  <si>
    <t>BIRD PASS</t>
  </si>
  <si>
    <t>PAULSEN, DIANE LOUISE</t>
  </si>
  <si>
    <t>RD1 BOX 1588-C</t>
  </si>
  <si>
    <t>E STROUDSBURG, PA  18301</t>
  </si>
  <si>
    <t>37 CRANBERRY LEDGE RD</t>
  </si>
  <si>
    <t>FLANDERS LUMBER YARD, INC</t>
  </si>
  <si>
    <t>31 CRANBERRY LEDGE RD</t>
  </si>
  <si>
    <t>BAUER, RONALD</t>
  </si>
  <si>
    <t>ROCKAWAY, NJ  07866</t>
  </si>
  <si>
    <t>MUHA, GEORGE J JR</t>
  </si>
  <si>
    <t>2585 REID ST</t>
  </si>
  <si>
    <t>10 MANSFIELD DRIVE</t>
  </si>
  <si>
    <t>STANHOPE,   NJ  07874</t>
  </si>
  <si>
    <t>6 PARTRIDGE TR</t>
  </si>
  <si>
    <t>SKINNER, DANA &amp; WILLIAM</t>
  </si>
  <si>
    <t>23 CRANBERRY LEDGE RD</t>
  </si>
  <si>
    <t>GOULD, BRIAN M &amp; COLLEEN M</t>
  </si>
  <si>
    <t>KEHAGIAS, NECTARIOS D &amp; DESPINA A N</t>
  </si>
  <si>
    <t>169 SYCAMORE CI</t>
  </si>
  <si>
    <t>STONY BROOK, NY  11790</t>
  </si>
  <si>
    <t>32 CRANBERRY LEDGE RD</t>
  </si>
  <si>
    <t>ZINK, NATHAN D</t>
  </si>
  <si>
    <t>84 NORTH SHORE RD</t>
  </si>
  <si>
    <t>MARSHALL, LAWRENCE W &amp; LAURA</t>
  </si>
  <si>
    <t>2 NORTH SHORE LN</t>
  </si>
  <si>
    <t>RUNKEL, LINDA</t>
  </si>
  <si>
    <t>70 ANDOVER MOHAWK RD</t>
  </si>
  <si>
    <t>DEAN, KEVIN M &amp; HAIMOWITZ, MELISSA</t>
  </si>
  <si>
    <t>4 CRANBERRY LEDGE RD</t>
  </si>
  <si>
    <t>WILLIAMS, EDWARD R JR &amp; KELLY E</t>
  </si>
  <si>
    <t>8 CRANBERRY LEDGE RD</t>
  </si>
  <si>
    <t>CARRINGTON MORTGAGE SERVICES, LLC</t>
  </si>
  <si>
    <t>1600 S DOUGLASS RD #200-A</t>
  </si>
  <si>
    <t>10 CRANBERRY LEDGE RD</t>
  </si>
  <si>
    <t>DEUTSCHE BANK NATIONAL TST CO</t>
  </si>
  <si>
    <t>1661 WORTHINGTON RD #100</t>
  </si>
  <si>
    <t>WEST PALM BEACH, FL  33409</t>
  </si>
  <si>
    <t>12 CRANBERRY LEDGE RD</t>
  </si>
  <si>
    <t>RUFFINO, RUSSELL A</t>
  </si>
  <si>
    <t>917 SO SHORE TERR</t>
  </si>
  <si>
    <t>14 CRANBERRY LEDGE RD</t>
  </si>
  <si>
    <t>RUFFINO, RUSSELL S &amp; JOANN V</t>
  </si>
  <si>
    <t>32 ROSE TR</t>
  </si>
  <si>
    <t>NORTH SHORE RD</t>
  </si>
  <si>
    <t>DEAN, KEVIN &amp; MELISSA</t>
  </si>
  <si>
    <t>18 CRANBERRY LEDGE RD</t>
  </si>
  <si>
    <t>HO PROPERTY, LLC</t>
  </si>
  <si>
    <t>8 DOMINICK CT</t>
  </si>
  <si>
    <t>CEDAR GROVE, NJ  07009</t>
  </si>
  <si>
    <t>20 CRANBERRY LEDGE RD</t>
  </si>
  <si>
    <t>ADAIR, RYAN &amp; HOEKSTRA, ALYSSA</t>
  </si>
  <si>
    <t>13 CRANBERRY LEDGE RD</t>
  </si>
  <si>
    <t>BUTLER, MATTHEW C &amp; DEBORAH W</t>
  </si>
  <si>
    <t>13 CRANBERRY LODGE RD</t>
  </si>
  <si>
    <t>1 SADDLE LN</t>
  </si>
  <si>
    <t>200 WEST ST</t>
  </si>
  <si>
    <t>NEW YORK, NY  10282</t>
  </si>
  <si>
    <t>9 CRANBERRY LEDGE RD</t>
  </si>
  <si>
    <t>HOARE, JOHN H</t>
  </si>
  <si>
    <t>MATAWAN, NJ  07747</t>
  </si>
  <si>
    <t>7 CRANBERRY LEDGE RD</t>
  </si>
  <si>
    <t>STRACKER, JOHN H &amp; JOANNA T</t>
  </si>
  <si>
    <t>5 CRANBERRY LEDGE RD</t>
  </si>
  <si>
    <t>RICHARDSON, REGINAL &amp; BARBARA L</t>
  </si>
  <si>
    <t>1 CRANBERRY LEDGE RD</t>
  </si>
  <si>
    <t>FRANDANO, REGINA R</t>
  </si>
  <si>
    <t>90 NORTH SHORE RD</t>
  </si>
  <si>
    <t>PEZZOLLA, SANDRA</t>
  </si>
  <si>
    <t>96 NORTH SHORE RD</t>
  </si>
  <si>
    <t>KERR, NATHAN &amp; JENNIFER</t>
  </si>
  <si>
    <t>2 SADDLE LN</t>
  </si>
  <si>
    <t>CZESAK, STEPHEN R &amp; HARRIET</t>
  </si>
  <si>
    <t>PO BOX 26</t>
  </si>
  <si>
    <t>6 SPRING LN</t>
  </si>
  <si>
    <t>SHATYNSKI, DANIEL &amp; DEBRA</t>
  </si>
  <si>
    <t>4 MERRIMACK RD</t>
  </si>
  <si>
    <t>94 NORTH SHORE RD</t>
  </si>
  <si>
    <t>GIMIGLIANO, ANDREW</t>
  </si>
  <si>
    <t>94 NO SHORE RD</t>
  </si>
  <si>
    <t>100 NORTH SHORE RD</t>
  </si>
  <si>
    <t>IULO, CHARLES J JR</t>
  </si>
  <si>
    <t>86 NORTH SHORE RD</t>
  </si>
  <si>
    <t>SCHEIDEWIG, ROBERT &amp; CAROL</t>
  </si>
  <si>
    <t>5 WEAVER HOUSE COVE RD</t>
  </si>
  <si>
    <t>SARFARAZ, MUHAMMAD &amp; SHAHIDA</t>
  </si>
  <si>
    <t>3 WEAVER HOUSE COVE RD</t>
  </si>
  <si>
    <t>PANEK, FRANCIS L JR &amp; SUSAN R</t>
  </si>
  <si>
    <t>9 WEAVER HOUSE COVE RD</t>
  </si>
  <si>
    <t>WRAY, THOMAS &amp; SANDRA</t>
  </si>
  <si>
    <t>11 WEAVER HOUSE COVE RD</t>
  </si>
  <si>
    <t>TAMULINAS, ANTHONY &amp; ROSANNE</t>
  </si>
  <si>
    <t>2600 S KANNER HWY, APT V7</t>
  </si>
  <si>
    <t>STUART, FL  34994</t>
  </si>
  <si>
    <t>13 WEAVER HOUSE COVE RD</t>
  </si>
  <si>
    <t>MCCLAUGHRY, KEVIN</t>
  </si>
  <si>
    <t>13 WEAVER HOUSE RD</t>
  </si>
  <si>
    <t>15 WEAVER HOUSE COVE RD</t>
  </si>
  <si>
    <t>MCMANUS, ROBERT W &amp; LISA</t>
  </si>
  <si>
    <t>26 BRYCEWOOD DR</t>
  </si>
  <si>
    <t>DIX HILLS, NY  11746</t>
  </si>
  <si>
    <t>18 WEAVER HOUSE COVE RD</t>
  </si>
  <si>
    <t>CALLAHAN, BERNADETTE</t>
  </si>
  <si>
    <t>7 BRISCOE CHASE</t>
  </si>
  <si>
    <t>RINGWOOD, NJ  07456</t>
  </si>
  <si>
    <t>16 WEAVER HOUSE COVE RD</t>
  </si>
  <si>
    <t>SAFA, LLC</t>
  </si>
  <si>
    <t>MONTVILLE, NJ  07045</t>
  </si>
  <si>
    <t>14 WEAVER HOUSE COVE RD</t>
  </si>
  <si>
    <t>WARD, RITA I</t>
  </si>
  <si>
    <t>12 WEAVER HOUSE COVE RD</t>
  </si>
  <si>
    <t>RASO, FRANK III &amp; SUSAN M</t>
  </si>
  <si>
    <t>1 HICKORY TR</t>
  </si>
  <si>
    <t>CLMLM, LLC</t>
  </si>
  <si>
    <t>39 FARMBROOK RD</t>
  </si>
  <si>
    <t>MAROTTE, MICHAEL</t>
  </si>
  <si>
    <t>3 LAKEVIEW TR</t>
  </si>
  <si>
    <t>3 HICKORY TR</t>
  </si>
  <si>
    <t>ROSA, KATHRYN F</t>
  </si>
  <si>
    <t>117 NORTH SHORE RD</t>
  </si>
  <si>
    <t>LUKENDA, RICHARD</t>
  </si>
  <si>
    <t>1108 SAWMILL RD</t>
  </si>
  <si>
    <t>MOUNTAINSIDE, NJ  07092</t>
  </si>
  <si>
    <t>7 HICKORY TR</t>
  </si>
  <si>
    <t>SEVEN HICKORY TRAIL TST/VANDERMEER</t>
  </si>
  <si>
    <t>14 CLAIRE DR</t>
  </si>
  <si>
    <t>BRIDGEWATER, NJ  08807</t>
  </si>
  <si>
    <t>6 WEAVER HOUSE COVE RD</t>
  </si>
  <si>
    <t>KERR, NATHAN</t>
  </si>
  <si>
    <t>10 WEAVER HOUSE COVE RD</t>
  </si>
  <si>
    <t>SEGURA, JOSE</t>
  </si>
  <si>
    <t>8 WEAVER HOUSE COVE RD</t>
  </si>
  <si>
    <t>US BANK NATIONAL ASSOC/RUSHMORE LOA</t>
  </si>
  <si>
    <t>4 WEAVER HOUSE COVE RD</t>
  </si>
  <si>
    <t>AJC REAL ESTATE HOLDINGS, LLC</t>
  </si>
  <si>
    <t>6 CABIN SPRINGS TR</t>
  </si>
  <si>
    <t>2 WEAVER HOUSE COVE RD</t>
  </si>
  <si>
    <t>LEHR, CHARLES E</t>
  </si>
  <si>
    <t>6 HICKORY TR</t>
  </si>
  <si>
    <t>SAGEWOOD KT 11 LLC</t>
  </si>
  <si>
    <t>745 5TH AVE STE 500</t>
  </si>
  <si>
    <t>NEW YORK, NY  10151</t>
  </si>
  <si>
    <t>101 NORTH SHORE RD</t>
  </si>
  <si>
    <t>MULLIGAN, ELLEN ET AL</t>
  </si>
  <si>
    <t>84 LOZIER RD</t>
  </si>
  <si>
    <t>1000 TECHNOLOGY DR</t>
  </si>
  <si>
    <t>O'FALLON, MO  63368</t>
  </si>
  <si>
    <t>2 BROOK TR</t>
  </si>
  <si>
    <t>SLIKER, MARTHA</t>
  </si>
  <si>
    <t>4 BROOK TR</t>
  </si>
  <si>
    <t>SULPY,III JOSEPH &amp; LINDA</t>
  </si>
  <si>
    <t>6 BROOK TR</t>
  </si>
  <si>
    <t>JODEXNIS, MARCELLE</t>
  </si>
  <si>
    <t>PO BOX 539</t>
  </si>
  <si>
    <t>111 NORTH SHORE RD</t>
  </si>
  <si>
    <t>BAKER, CAMERON L &amp; CASSANDRA</t>
  </si>
  <si>
    <t>123 RIDGEWAY AVE</t>
  </si>
  <si>
    <t>BLAIRSTOWN, NJ  07825</t>
  </si>
  <si>
    <t>PRICE, ROLAND JR</t>
  </si>
  <si>
    <t>5 HARDING RD</t>
  </si>
  <si>
    <t>4 MUCHIVO TR</t>
  </si>
  <si>
    <t>MCMINN, PATRICIA</t>
  </si>
  <si>
    <t>6 MUCHIVO TR</t>
  </si>
  <si>
    <t>SABO, GLEN A</t>
  </si>
  <si>
    <t>7 PATHFINDER TR</t>
  </si>
  <si>
    <t>MC CABE, NIAL P</t>
  </si>
  <si>
    <t>5 PATHFINDER TR</t>
  </si>
  <si>
    <t>HYLAND, RAYMOND L JR ET AL</t>
  </si>
  <si>
    <t>242 MOUNTAINVIEW AVE</t>
  </si>
  <si>
    <t>STATEN ISLAND, NY  10314</t>
  </si>
  <si>
    <t>3 PATHFINDER TR</t>
  </si>
  <si>
    <t>5 MUCHIVO TR</t>
  </si>
  <si>
    <t>LANCASTER, ALLEN &amp; CHRISTINE</t>
  </si>
  <si>
    <t>11 PATHFINDER TR</t>
  </si>
  <si>
    <t>BAMBACH, CLIFFORD R</t>
  </si>
  <si>
    <t>21409 NE 161ST ST</t>
  </si>
  <si>
    <t>WOODINVILLE, WA  98077</t>
  </si>
  <si>
    <t>PATHFINDER TR</t>
  </si>
  <si>
    <t>1 KINGSTON LN</t>
  </si>
  <si>
    <t>4 PATHFINDER TR</t>
  </si>
  <si>
    <t>JOHNSTON, RADCLIFFE &amp; KAREN</t>
  </si>
  <si>
    <t>23 MARX ST</t>
  </si>
  <si>
    <t>STATEN ISLAND, NY  10301</t>
  </si>
  <si>
    <t>2 BOULDER TR</t>
  </si>
  <si>
    <t>FEDKO, ZBIGNIEW &amp; MAOGORZATA</t>
  </si>
  <si>
    <t>43 DELPHINIUM PL</t>
  </si>
  <si>
    <t>THE WOODLANDS, TX  77382</t>
  </si>
  <si>
    <t>4 FOX TR</t>
  </si>
  <si>
    <t>WOMER, KENNETH</t>
  </si>
  <si>
    <t>6 FOX TR</t>
  </si>
  <si>
    <t>MACMILLAN, SCOTT M &amp; ALISSA C</t>
  </si>
  <si>
    <t>2 SIDE HILL TR</t>
  </si>
  <si>
    <t>MORLEY, HAROLD ET AL</t>
  </si>
  <si>
    <t>4 SIDE HILL TR</t>
  </si>
  <si>
    <t>WILLIAMS, DORIS</t>
  </si>
  <si>
    <t>6 SIDE HILL TR</t>
  </si>
  <si>
    <t>COLLEEN D WAID 2016 IRR TST/LOIS I</t>
  </si>
  <si>
    <t>2 PATHFINDER TR</t>
  </si>
  <si>
    <t>REILLY, BEATRICE C/O LINDA MCCARTHY</t>
  </si>
  <si>
    <t>125 FREEDOM AVE, APT 2C</t>
  </si>
  <si>
    <t>11 HAWTHORNE TR</t>
  </si>
  <si>
    <t>BEHUL, ANDREW</t>
  </si>
  <si>
    <t>1 CLIFF DR</t>
  </si>
  <si>
    <t>15 HAWTHORNE TR</t>
  </si>
  <si>
    <t>GAUSEPOHL, GREGORY R</t>
  </si>
  <si>
    <t>17 HAWTHORNE TR</t>
  </si>
  <si>
    <t>KLINEK, ROBERT &amp; BRITTANY</t>
  </si>
  <si>
    <t>2 FOX TR</t>
  </si>
  <si>
    <t>ROWE, JOSEPH M &amp; JENNIFER L</t>
  </si>
  <si>
    <t>1 BOULDER TR</t>
  </si>
  <si>
    <t>KILLEEN, RAYMOND L &amp; ROSE A</t>
  </si>
  <si>
    <t>BOULDER TR</t>
  </si>
  <si>
    <t>BROWN, JAMES J &amp; ANN MARIE</t>
  </si>
  <si>
    <t>8 PATHFINDER TR</t>
  </si>
  <si>
    <t>BROWN, JAMES J &amp; ANN M</t>
  </si>
  <si>
    <t>19 CRANBERRY LEDGE RD</t>
  </si>
  <si>
    <t>KEITH, JUDITH A</t>
  </si>
  <si>
    <t>7 SIDE HILL TR</t>
  </si>
  <si>
    <t>HIGGINS, MICHAEL &amp; JANET L</t>
  </si>
  <si>
    <t>SIDE HILL TR</t>
  </si>
  <si>
    <t>ORREGO, MICHAEL &amp; DORIS</t>
  </si>
  <si>
    <t>118 BOEHMLER RD</t>
  </si>
  <si>
    <t>SPARROWBUSH, NY  12780</t>
  </si>
  <si>
    <t>9 SIDE HILL TR</t>
  </si>
  <si>
    <t>VILADE, JAMES &amp; BUNTING, LAUREN</t>
  </si>
  <si>
    <t>11 SIDE HILL TR</t>
  </si>
  <si>
    <t>GALLOTO, GEOFFREY T &amp; KAREN F</t>
  </si>
  <si>
    <t>LYONS, TIMOTHY &amp; LORI</t>
  </si>
  <si>
    <t>11 FOX TRAIL DR</t>
  </si>
  <si>
    <t>9 FOX TR</t>
  </si>
  <si>
    <t>BUSNIAK, DENNIS M &amp; LORETTA E</t>
  </si>
  <si>
    <t>5 FOX TR</t>
  </si>
  <si>
    <t>HOMER, WAYNE R &amp; CAROL A</t>
  </si>
  <si>
    <t>3 FOX TR</t>
  </si>
  <si>
    <t>PIGEON, CHARLES &amp; BRITTNEY J</t>
  </si>
  <si>
    <t>CNN 114</t>
  </si>
  <si>
    <t>14 HAWTHORNE TR</t>
  </si>
  <si>
    <t>FIDELMAN, MARK &amp; HANSEN, MARK</t>
  </si>
  <si>
    <t>16 HAWTHORNE TR</t>
  </si>
  <si>
    <t>LAZAR, CARY</t>
  </si>
  <si>
    <t>PO BOX 182</t>
  </si>
  <si>
    <t>18 HAWTHORNE TR</t>
  </si>
  <si>
    <t>GRIFFITHS, JAMES C &amp; JEANETTE B</t>
  </si>
  <si>
    <t>18 HAWTHORNE DR</t>
  </si>
  <si>
    <t>LANDONE TR</t>
  </si>
  <si>
    <t>RAPP, WANDA</t>
  </si>
  <si>
    <t>131 ROCKLAND AVE</t>
  </si>
  <si>
    <t>STATEN ISLAND, NY  10312</t>
  </si>
  <si>
    <t>2 HAWTHORNE TR</t>
  </si>
  <si>
    <t>KORNIEWICZ, JOSEPH</t>
  </si>
  <si>
    <t>PO BOX 253</t>
  </si>
  <si>
    <t>6 HAWTHORNE TR</t>
  </si>
  <si>
    <t>TOTO, JOSEPH &amp; DAWN</t>
  </si>
  <si>
    <t>15 EMERSON ST</t>
  </si>
  <si>
    <t>CRESSKILL, NJ  07626</t>
  </si>
  <si>
    <t>8 HAWTHORNE TR</t>
  </si>
  <si>
    <t>SULLIVAN, VERONICA &amp; BENGOECHEA, M</t>
  </si>
  <si>
    <t>10 HAWTHORNE TR</t>
  </si>
  <si>
    <t>CIRELLA, CHARLES &amp; CLEMENS NICKI</t>
  </si>
  <si>
    <t>4 LANDONE TR</t>
  </si>
  <si>
    <t>FLYNN, DORIS J &amp; MICHAEL</t>
  </si>
  <si>
    <t>121 NORTH SHORE RD</t>
  </si>
  <si>
    <t>HALLER, ELSIE B LIFE EST ET AL</t>
  </si>
  <si>
    <t>123 NORTH SHORE RD</t>
  </si>
  <si>
    <t>ALPHA BEAR, LLC</t>
  </si>
  <si>
    <t>19 ALPINE DR</t>
  </si>
  <si>
    <t>125 NORTH SHORE RD</t>
  </si>
  <si>
    <t>RAPP, WANDA A</t>
  </si>
  <si>
    <t>STATEN ISLAND, NY  10306</t>
  </si>
  <si>
    <t>5 LANDONE TR</t>
  </si>
  <si>
    <t>3 LANDONE TR</t>
  </si>
  <si>
    <t>1 LANDONE TR</t>
  </si>
  <si>
    <t>MCCLAUGHRY, BRIAN &amp; CHRISTINE ET AL</t>
  </si>
  <si>
    <t>6 LANDONE TR</t>
  </si>
  <si>
    <t>GOLDER, RICHARD C</t>
  </si>
  <si>
    <t>8 BALD ROCK TR</t>
  </si>
  <si>
    <t>BARON, WILLIAM J</t>
  </si>
  <si>
    <t>6 BALD ROCK TR</t>
  </si>
  <si>
    <t>4 BALD ROCK TR</t>
  </si>
  <si>
    <t>BIEL, CHRISTOPHER J JR</t>
  </si>
  <si>
    <t>1548 DRUMGOOGLE RD EAST</t>
  </si>
  <si>
    <t>STATEN ISLAND, NY  10309</t>
  </si>
  <si>
    <t>BALD ROCK TR</t>
  </si>
  <si>
    <t>PRESTIA, PHILIP J &amp; ANGELA R</t>
  </si>
  <si>
    <t>490 FIRST ST</t>
  </si>
  <si>
    <t>BROOKLYN, NY  11215</t>
  </si>
  <si>
    <t>127 NORTH SHORE RD</t>
  </si>
  <si>
    <t>129 NORTH SHORE RD</t>
  </si>
  <si>
    <t>PATRICIA CIRBUS REV TST</t>
  </si>
  <si>
    <t>594 JEWETT AVE</t>
  </si>
  <si>
    <t>STATEN ISLAND, NY  10304</t>
  </si>
  <si>
    <t>131 NORTH SHORE RD</t>
  </si>
  <si>
    <t>NEWCOMER, JAMES &amp; SANDRA</t>
  </si>
  <si>
    <t>133 NORTH SHORE RD</t>
  </si>
  <si>
    <t>BREEN, DEBORAH J</t>
  </si>
  <si>
    <t>135 NORTH SHORE RD</t>
  </si>
  <si>
    <t>LITTLE, STEVEN</t>
  </si>
  <si>
    <t>227 WEST END AVE</t>
  </si>
  <si>
    <t>PLAINFIELD, NJ  07063</t>
  </si>
  <si>
    <t>134 NORTH SHORE RD</t>
  </si>
  <si>
    <t>POFF, GREGORY M II &amp; PATRICIA M</t>
  </si>
  <si>
    <t>136 NORTH SHORE RD</t>
  </si>
  <si>
    <t>CRISPINO, MICHAEL V &amp; EMILY J</t>
  </si>
  <si>
    <t>9 BALD ROCK TR</t>
  </si>
  <si>
    <t>SOWINSKI, MARK &amp; CHIH LIN</t>
  </si>
  <si>
    <t>4 SOUTH LAKE TR</t>
  </si>
  <si>
    <t>T3 REAL ESTATE ENTERPRISES, LLC</t>
  </si>
  <si>
    <t>6 SOUTH LAKE TR</t>
  </si>
  <si>
    <t>SANSONE, JEFFREY &amp; FERRARA, NICOLE</t>
  </si>
  <si>
    <t>8 SOUTH LAKE TR</t>
  </si>
  <si>
    <t>LABELL, SUSAN</t>
  </si>
  <si>
    <t>CRISPINO, EMILY &amp; MICHAEL</t>
  </si>
  <si>
    <t>5 LAKEVIEW TR</t>
  </si>
  <si>
    <t>CHRISTGAU, DELIA M</t>
  </si>
  <si>
    <t>7 LAKEVIEW TR</t>
  </si>
  <si>
    <t>REID-POLENZ, PATRICIA &amp; ALVIN J</t>
  </si>
  <si>
    <t>7 LAKE VIEW TR</t>
  </si>
  <si>
    <t>9 LAKEVIEW TR</t>
  </si>
  <si>
    <t>MAGEE, LYNN</t>
  </si>
  <si>
    <t>555 VINELAND AVE</t>
  </si>
  <si>
    <t>13 LAKEVIEW TR</t>
  </si>
  <si>
    <t>SEAGE, MARY JANE</t>
  </si>
  <si>
    <t>PO BOX 824</t>
  </si>
  <si>
    <t>15 LAKEVIEW TR</t>
  </si>
  <si>
    <t>UNDORF, CYNTHIA</t>
  </si>
  <si>
    <t>2261 BROOK AVE</t>
  </si>
  <si>
    <t>MERRICK, NY  11566</t>
  </si>
  <si>
    <t>17 LAKEVIEW TR</t>
  </si>
  <si>
    <t>NIFENECKER, RICHARD E JR &amp; LAURA</t>
  </si>
  <si>
    <t>19 TA-BO-GA TR</t>
  </si>
  <si>
    <t>D'ADAMO, JAMES</t>
  </si>
  <si>
    <t>21 INDIAN HILL RD</t>
  </si>
  <si>
    <t>FREEHOLD, NJ  07728</t>
  </si>
  <si>
    <t>18 LAKEVIEW TR</t>
  </si>
  <si>
    <t>GLEASON, JAMES P</t>
  </si>
  <si>
    <t>14 LAKEVIEW TR</t>
  </si>
  <si>
    <t>REYES, ROBERTO &amp; ROBERT B</t>
  </si>
  <si>
    <t>14221 DALLAS PKY STE 1000</t>
  </si>
  <si>
    <t>10 HILL CREST TR</t>
  </si>
  <si>
    <t>BRUNO, CHARLES</t>
  </si>
  <si>
    <t>2124 JAMES WAY</t>
  </si>
  <si>
    <t>SAYLORSBURG, PA  18353</t>
  </si>
  <si>
    <t>8 HILL CREST TR</t>
  </si>
  <si>
    <t>YOUNG, ROBERT &amp; TARALYN</t>
  </si>
  <si>
    <t>2 SHORT HILL RD</t>
  </si>
  <si>
    <t>10 LAKEVIEW TR</t>
  </si>
  <si>
    <t>ROLLAND, CYNTHIA L C/O CINDY FISH</t>
  </si>
  <si>
    <t>307 STATE ST</t>
  </si>
  <si>
    <t>MT BETHEL, PA  18343</t>
  </si>
  <si>
    <t>6 HILL CREST TR</t>
  </si>
  <si>
    <t>MAGEE, LYNN M</t>
  </si>
  <si>
    <t>8 LAKEVIEW TR</t>
  </si>
  <si>
    <t>LAUB, GERALDINE</t>
  </si>
  <si>
    <t>768 BRIGHTON AVE</t>
  </si>
  <si>
    <t>6 LAKEVIEW TR</t>
  </si>
  <si>
    <t>SULLIVAN, JOHN J &amp; MARJORIE J</t>
  </si>
  <si>
    <t>13 ROCKFORD DR</t>
  </si>
  <si>
    <t>MANCHESTER, NJ  08759</t>
  </si>
  <si>
    <t>4 LAKEVIEW TR</t>
  </si>
  <si>
    <t>ORR, CHRISTINE</t>
  </si>
  <si>
    <t>CRANBERRY LK COMM CL</t>
  </si>
  <si>
    <t>BOX 360</t>
  </si>
  <si>
    <t>13 DIVISION LN</t>
  </si>
  <si>
    <t>ROMMEL, PATRICIA C</t>
  </si>
  <si>
    <t>11 DIVISION LN</t>
  </si>
  <si>
    <t>LLOYD, JAMES A &amp; MICHELE C</t>
  </si>
  <si>
    <t>9 DIVISION LN</t>
  </si>
  <si>
    <t>SCHAEFER, DAVID W</t>
  </si>
  <si>
    <t>6 LA-BO-GA TR</t>
  </si>
  <si>
    <t>MAROTTE, MICHAEL J</t>
  </si>
  <si>
    <t>16 DIVISION LN</t>
  </si>
  <si>
    <t>SCHICHO, RICHARD &amp; ALICE</t>
  </si>
  <si>
    <t>4 LA-BO-GA TR</t>
  </si>
  <si>
    <t>MIDDLETON, MARK E &amp; MARLENE J</t>
  </si>
  <si>
    <t>2 LA-BO-GA TR</t>
  </si>
  <si>
    <t>HRUSKOVA, MICHAELA</t>
  </si>
  <si>
    <t>21 TOTE RD</t>
  </si>
  <si>
    <t>MATURI, VICTOR &amp; DALE</t>
  </si>
  <si>
    <t>23 TOTE RD</t>
  </si>
  <si>
    <t>CARKHUFF, BARBARA</t>
  </si>
  <si>
    <t>25 TOTE RD</t>
  </si>
  <si>
    <t>WINKELMAN, SHANE</t>
  </si>
  <si>
    <t>27 TOTE RD</t>
  </si>
  <si>
    <t>MIDDLETON, MARK &amp; MARLENE</t>
  </si>
  <si>
    <t>24 TOTE RD</t>
  </si>
  <si>
    <t>DELLICKER, ROBERT A &amp; CARMEN L</t>
  </si>
  <si>
    <t>2 LAKEVIEW TR</t>
  </si>
  <si>
    <t>ARTESE, SHADD V</t>
  </si>
  <si>
    <t>23 TOTE RD E</t>
  </si>
  <si>
    <t>DESIGNER HOMES OF NJ, INC</t>
  </si>
  <si>
    <t>HILL CREST TR</t>
  </si>
  <si>
    <t>5 PANTHER PASS</t>
  </si>
  <si>
    <t>7 PANTHER PASS</t>
  </si>
  <si>
    <t>LAUER, MICHAEL C &amp; CATHERINE</t>
  </si>
  <si>
    <t>9 PANTHER PASS</t>
  </si>
  <si>
    <t>BANK OF NEW YORK MELLON TST CO</t>
  </si>
  <si>
    <t>11 TA-BO-GA TR</t>
  </si>
  <si>
    <t>SADOWSKI, LENARD G JR, ET AL</t>
  </si>
  <si>
    <t>5 SUTTON CT</t>
  </si>
  <si>
    <t>PRICE, ROLAND N III</t>
  </si>
  <si>
    <t>4003 PEPPERBUSH DR</t>
  </si>
  <si>
    <t>GREENSBORO, NC  27405</t>
  </si>
  <si>
    <t>15 KA-TON-AH TR</t>
  </si>
  <si>
    <t>YOON, JUNE C</t>
  </si>
  <si>
    <t>15 KATONAH TR</t>
  </si>
  <si>
    <t>17 KA-TON-AH TR</t>
  </si>
  <si>
    <t>GUZE, KATHLEEN</t>
  </si>
  <si>
    <t>KA-TON-AH TR</t>
  </si>
  <si>
    <t>RATAI, NANCY S</t>
  </si>
  <si>
    <t>15 BEEKMAN AVE</t>
  </si>
  <si>
    <t>COLONIA, NJ  07067</t>
  </si>
  <si>
    <t>10 PANTHER PASS</t>
  </si>
  <si>
    <t>BOHNY, JAMES A</t>
  </si>
  <si>
    <t>PO BOX 356</t>
  </si>
  <si>
    <t>14 TOTE RD</t>
  </si>
  <si>
    <t>OAKES, THOMAS G(ESTATE)</t>
  </si>
  <si>
    <t>343 STATE ROUTE 94 S</t>
  </si>
  <si>
    <t>FREDON TOWNSHIP, NJ  07860</t>
  </si>
  <si>
    <t>18 TOTE RD</t>
  </si>
  <si>
    <t>BLAKELEY, PATRICIA R</t>
  </si>
  <si>
    <t>WO-MA-GA TR</t>
  </si>
  <si>
    <t>REMIEN, WENDY C.</t>
  </si>
  <si>
    <t>5 KA-TON-AH TR</t>
  </si>
  <si>
    <t>2 PANTHER PASS</t>
  </si>
  <si>
    <t>SAGEWOOD KT II, LLC</t>
  </si>
  <si>
    <t>745 5TH AVE #500</t>
  </si>
  <si>
    <t>4 PANTHER PASS</t>
  </si>
  <si>
    <t>CARKHUFF, WILLIAM &amp; DIANE</t>
  </si>
  <si>
    <t>30 DOGWOOD DR</t>
  </si>
  <si>
    <t>3 OPA PASS</t>
  </si>
  <si>
    <t>LEGORA, DESIREE</t>
  </si>
  <si>
    <t>10698 EAST 39TH ST</t>
  </si>
  <si>
    <t>YUMA, AZ  85365</t>
  </si>
  <si>
    <t>8 PANTHER PASS</t>
  </si>
  <si>
    <t>TRACY, PAUL &amp; JOAN B</t>
  </si>
  <si>
    <t>12 TOTE RD</t>
  </si>
  <si>
    <t>HILD, RICHARD C</t>
  </si>
  <si>
    <t>1 KA-TON-AH TR</t>
  </si>
  <si>
    <t>MILLER, THOMAS M</t>
  </si>
  <si>
    <t>3 KA-TON-AH TR</t>
  </si>
  <si>
    <t>BAKER, RICHARD A</t>
  </si>
  <si>
    <t>3 KA TON AH TR</t>
  </si>
  <si>
    <t>REMIEN, WENDY C</t>
  </si>
  <si>
    <t>5 KATONAH TR</t>
  </si>
  <si>
    <t>7 KA-TON-AH TR</t>
  </si>
  <si>
    <t>SCUZZESE, MICHAEL J</t>
  </si>
  <si>
    <t>9 KA-TON-AH TR</t>
  </si>
  <si>
    <t>11 KA-TON-AH TR</t>
  </si>
  <si>
    <t>FORNARUCCI, DENNIS</t>
  </si>
  <si>
    <t>72 FIELDSTONE PL</t>
  </si>
  <si>
    <t>WAYNE, NJ  07470</t>
  </si>
  <si>
    <t>2 KA-TON-AH TR</t>
  </si>
  <si>
    <t>PROHASKA, SCOTT J &amp; ELINOR A T</t>
  </si>
  <si>
    <t>25 ALLAMUCHY TR</t>
  </si>
  <si>
    <t>WATERHOUSE, ROBERT W &amp; JACQUELINE Z</t>
  </si>
  <si>
    <t>4 KA-TON-AH TR</t>
  </si>
  <si>
    <t>WREDE, TIMOTHY &amp; LYNN</t>
  </si>
  <si>
    <t>6 KA-TON-AH TR</t>
  </si>
  <si>
    <t>HINES, JOHN F</t>
  </si>
  <si>
    <t>26 ALLAMUCHY TR</t>
  </si>
  <si>
    <t>KRULIKOWSKY, JANE &amp; PETER</t>
  </si>
  <si>
    <t>8 KA-TON-AH TR</t>
  </si>
  <si>
    <t>VAZQUEZ, JESUS &amp; NIURKA G</t>
  </si>
  <si>
    <t>20 MT PLEASANT PKWY</t>
  </si>
  <si>
    <t>29 ALLAMUCHY TR</t>
  </si>
  <si>
    <t>WEIFERT, MICHAEL &amp; DIANA</t>
  </si>
  <si>
    <t>10 KA-TON-AH TR</t>
  </si>
  <si>
    <t>TABLE, COLLEEN &amp; ROONEY, MARK L</t>
  </si>
  <si>
    <t>HOLM, ZACHARY</t>
  </si>
  <si>
    <t>51 SHERWOOD FOREST DR</t>
  </si>
  <si>
    <t>31 ALLAMUCHY TR</t>
  </si>
  <si>
    <t>ROCCO, THOMAS A &amp; DONNA M</t>
  </si>
  <si>
    <t>12 KA-TON-AH TR</t>
  </si>
  <si>
    <t>TORKILDSEN, BRIAN</t>
  </si>
  <si>
    <t>33 ALLAMUCHY TR</t>
  </si>
  <si>
    <t>HUNDLEY, SCOTT</t>
  </si>
  <si>
    <t>406 SANDPINE CT</t>
  </si>
  <si>
    <t>BRANDON, FL  33511</t>
  </si>
  <si>
    <t>2 GREYWOOD LN</t>
  </si>
  <si>
    <t>KADITUS, CASIMIR &amp; PATRICIA</t>
  </si>
  <si>
    <t>85 NORTH SHORE RD</t>
  </si>
  <si>
    <t>DISHINGER, KEVIN T</t>
  </si>
  <si>
    <t>85 NORTH SHORE ROAD</t>
  </si>
  <si>
    <t>87 NORTH SHORE RD</t>
  </si>
  <si>
    <t>WENGER, ROBERT JR</t>
  </si>
  <si>
    <t>89 NORTH SHORE RD</t>
  </si>
  <si>
    <t>LEBO, SHERRI &amp; RICHARD</t>
  </si>
  <si>
    <t>89 NORTH SHORE D</t>
  </si>
  <si>
    <t>3 WA-TO-GA PASS</t>
  </si>
  <si>
    <t>EVANS, WALTER BRUCE</t>
  </si>
  <si>
    <t>WA-TO-GA PASS</t>
  </si>
  <si>
    <t>28 ALLAMUCHY TR</t>
  </si>
  <si>
    <t>BIANCULLI, TIMOTHY &amp; AMY</t>
  </si>
  <si>
    <t>28 ALLAMUCHY TRAIL</t>
  </si>
  <si>
    <t>ALLAMUCHY TR</t>
  </si>
  <si>
    <t>NORTH SHORE WATER C/O TREASURER</t>
  </si>
  <si>
    <t>PO BOX 432</t>
  </si>
  <si>
    <t>79 NORTH SHORE RD</t>
  </si>
  <si>
    <t>KELLY, JAMES W &amp; ANNA MARIE</t>
  </si>
  <si>
    <t>30 ALLAMUCHY TR</t>
  </si>
  <si>
    <t>SPEER, JESSICA R &amp; GREGO, KEVIN R</t>
  </si>
  <si>
    <t>30 ALAMUCHY TR</t>
  </si>
  <si>
    <t>34 ALLAMUCHY TR</t>
  </si>
  <si>
    <t>FERNLEY, KEVIN</t>
  </si>
  <si>
    <t>4 TOTE RD</t>
  </si>
  <si>
    <t>LEYDEN, STEVE</t>
  </si>
  <si>
    <t>4 WA-TO-GA PASS</t>
  </si>
  <si>
    <t>BARDELLO, L C/O CHU, YUAN &amp; LIN</t>
  </si>
  <si>
    <t>2 WO-TA-GA PASS</t>
  </si>
  <si>
    <t>ANGELICA, SCOTT &amp; PATRICIA</t>
  </si>
  <si>
    <t>6 TOTE RD</t>
  </si>
  <si>
    <t>BARDELLO, MATTHEW M &amp; SUSAN</t>
  </si>
  <si>
    <t>2 TOTE RD</t>
  </si>
  <si>
    <t>BEERS, RONALD P &amp; SANDRA L</t>
  </si>
  <si>
    <t>1 TOTE RD</t>
  </si>
  <si>
    <t>COLE, GERALD R &amp; LINDA</t>
  </si>
  <si>
    <t>WA-PO-GA TR</t>
  </si>
  <si>
    <t>COLE, LINDA</t>
  </si>
  <si>
    <t>69 NORTH SHORE RD</t>
  </si>
  <si>
    <t>TARTELL, ANNELIESE</t>
  </si>
  <si>
    <t>69 NORTH SHORE DR</t>
  </si>
  <si>
    <t>24255 PINEY CREEK DR</t>
  </si>
  <si>
    <t>20 ALLAMUCHY TR</t>
  </si>
  <si>
    <t>PEDERSEN, MICHAEL &amp; FAITH</t>
  </si>
  <si>
    <t>18 ALLAMUCHY TR</t>
  </si>
  <si>
    <t>BEHUL, MICHAEL G</t>
  </si>
  <si>
    <t>16 ALLAMUCHY TR</t>
  </si>
  <si>
    <t>SULLIVAN, LALURA &amp; SALVESEN, ERIC</t>
  </si>
  <si>
    <t>12 ALLAMUCHY TR</t>
  </si>
  <si>
    <t>CHAMBERLAIN, APRIL J ET AL</t>
  </si>
  <si>
    <t>7 TOTE RD</t>
  </si>
  <si>
    <t>19 ALLAMUCHY TR</t>
  </si>
  <si>
    <t>DIMEO, GIOVANNI &amp; CYNTHIA</t>
  </si>
  <si>
    <t>9 TOTE RD</t>
  </si>
  <si>
    <t>CONKLIN, PAUL T &amp; DONNA L</t>
  </si>
  <si>
    <t>1 HIGH-TO-GA TR</t>
  </si>
  <si>
    <t>3 HIGH-TO-GA TR</t>
  </si>
  <si>
    <t>VAZQUEZ, EDWIN &amp; HORVATH, CHERI</t>
  </si>
  <si>
    <t>30 GALLAGHER LN</t>
  </si>
  <si>
    <t>17 ALLAMUCHY TR</t>
  </si>
  <si>
    <t>GOUGER, FAITH A.&amp;PEDERSEN, MICHAEL</t>
  </si>
  <si>
    <t>5 HIGH-TO-GA TR</t>
  </si>
  <si>
    <t>OMEARA, RONALD J &amp; NANCY</t>
  </si>
  <si>
    <t>5 HIGH TO GA TRL</t>
  </si>
  <si>
    <t>15 ALLAMUCHY TR</t>
  </si>
  <si>
    <t>NJSL 5, LLC</t>
  </si>
  <si>
    <t>650 E PALISADES AVE #2258</t>
  </si>
  <si>
    <t>ENGLEWOOD CLIFFS, NJ  07632</t>
  </si>
  <si>
    <t>13 ALLAMUCHY TR</t>
  </si>
  <si>
    <t>UTTER, CARISSA</t>
  </si>
  <si>
    <t>22 CABIN SPRING TR</t>
  </si>
  <si>
    <t>DUNNE, MARGARET</t>
  </si>
  <si>
    <t>20 CABIN SPRING TR</t>
  </si>
  <si>
    <t>KADEL, JOSEPH C</t>
  </si>
  <si>
    <t>20 CABIN SPRINGS TR</t>
  </si>
  <si>
    <t>2 HIGH-TO-GA TR</t>
  </si>
  <si>
    <t>CORNISH, JOHN</t>
  </si>
  <si>
    <t>15 TOTE RD</t>
  </si>
  <si>
    <t>GWPK, LLC</t>
  </si>
  <si>
    <t>261 MISSION RD</t>
  </si>
  <si>
    <t>3 LA-BO-GA TR</t>
  </si>
  <si>
    <t>SHALABI, LAFI M</t>
  </si>
  <si>
    <t>266 PACIFIC ST STE 2</t>
  </si>
  <si>
    <t>PATERSON, NJ  07503</t>
  </si>
  <si>
    <t>4 HIGH-TO-GA TR</t>
  </si>
  <si>
    <t>COLE, HELEN W</t>
  </si>
  <si>
    <t>7 LA-BO-GA TR</t>
  </si>
  <si>
    <t>SAGEWOOD SFR POOL I, LLC</t>
  </si>
  <si>
    <t>9 ALLAMUCHY TR</t>
  </si>
  <si>
    <t>SMITH, JO ANN</t>
  </si>
  <si>
    <t>PO BOX 311</t>
  </si>
  <si>
    <t>7 ALLAMUCHY TR</t>
  </si>
  <si>
    <t>ZENDZIAN, PAUL D</t>
  </si>
  <si>
    <t>16 CABIN SPRING TR</t>
  </si>
  <si>
    <t>HOLTON, GLEN &amp; JEAN</t>
  </si>
  <si>
    <t>14 CABIN SPRING TR</t>
  </si>
  <si>
    <t>REEMS, EUGENE &amp; ERIN A</t>
  </si>
  <si>
    <t>373 COLONY AVE</t>
  </si>
  <si>
    <t>10 CABIN SPRING TR</t>
  </si>
  <si>
    <t>MERSHON, JAMES</t>
  </si>
  <si>
    <t>12 CABIN SPRING TR</t>
  </si>
  <si>
    <t>ANDERSON FAMILY TST</t>
  </si>
  <si>
    <t>12 CABIN SPRINGS TR</t>
  </si>
  <si>
    <t>6 CABIN SPRING TR</t>
  </si>
  <si>
    <t>COLLIGAN, PATRICK A &amp; JEANINE M</t>
  </si>
  <si>
    <t>8 ALLAMUCHY TR</t>
  </si>
  <si>
    <t>MINTER, MARGARET &amp; RIBIERO, ANA</t>
  </si>
  <si>
    <t>4 ALLAMUCHY TR</t>
  </si>
  <si>
    <t>DUNCAN, PATRICK H &amp; DARLENE M</t>
  </si>
  <si>
    <t>KOON WING ENG</t>
  </si>
  <si>
    <t>28 CORNELL DRIVE</t>
  </si>
  <si>
    <t>57 NORTH SHORE RD</t>
  </si>
  <si>
    <t>ARENAS, BRYAN &amp; ROSE M</t>
  </si>
  <si>
    <t>57 NO SHORE RD</t>
  </si>
  <si>
    <t>55 NORTH SHORE RD</t>
  </si>
  <si>
    <t>TRADER, CATHERINE R</t>
  </si>
  <si>
    <t>53 NORTH SHORE RD</t>
  </si>
  <si>
    <t>4 CABIN SPRING TR</t>
  </si>
  <si>
    <t>DUFFY, PATRICIA A</t>
  </si>
  <si>
    <t>4 CABIN SPRING TRAIL</t>
  </si>
  <si>
    <t>BYRAM TOWNSHIP, NJ  07821</t>
  </si>
  <si>
    <t>51 NORTH SHORE RD</t>
  </si>
  <si>
    <t>REILLY, JOANN &amp; VINCENT &amp; JULIA M</t>
  </si>
  <si>
    <t>80 STARBOARD TACK</t>
  </si>
  <si>
    <t>SANFORD, NC  27332</t>
  </si>
  <si>
    <t>2 CABIN SPRING TR</t>
  </si>
  <si>
    <t>MAGEE, DANIEL M</t>
  </si>
  <si>
    <t>52 NORTH SHORE RD</t>
  </si>
  <si>
    <t>PESCHKE, RICHARD</t>
  </si>
  <si>
    <t>58 NORTH SHORE RD</t>
  </si>
  <si>
    <t>POMEROY, SEAN R &amp; JESSICA L</t>
  </si>
  <si>
    <t>58 NO SHORE RD</t>
  </si>
  <si>
    <t>J &amp; M LAND CO</t>
  </si>
  <si>
    <t>PO BOX 238</t>
  </si>
  <si>
    <t>NORTHFIELD, NJ  08225</t>
  </si>
  <si>
    <t>72 NORTH SHORE RD</t>
  </si>
  <si>
    <t>KT NY GROUP, LLC</t>
  </si>
  <si>
    <t>1530 150TH PL</t>
  </si>
  <si>
    <t>WHITESTONE, NY  11357</t>
  </si>
  <si>
    <t>CRANBERRY LAKE COMMUNITY CLUB, INC</t>
  </si>
  <si>
    <t>PO BOX 360</t>
  </si>
  <si>
    <t>MIODRAG, HEGYL &amp; EVA</t>
  </si>
  <si>
    <t>93 LUDLOW RD</t>
  </si>
  <si>
    <t>PARSIPPANY, NJ  07054</t>
  </si>
  <si>
    <t>76 NORTH SHORE RD</t>
  </si>
  <si>
    <t>KUHNER, KEVIN E &amp; JOAN M</t>
  </si>
  <si>
    <t>78 NORTH SHORE RD</t>
  </si>
  <si>
    <t>GANNON, MICHAEL G &amp; HEATHER L</t>
  </si>
  <si>
    <t>80 NORTH SHORE RD</t>
  </si>
  <si>
    <t>BIER-WIEDER, PAMELA</t>
  </si>
  <si>
    <t>82 NORTH SHORE RD</t>
  </si>
  <si>
    <t>DOLAN, DONALD R JR &amp; SAMANTHA</t>
  </si>
  <si>
    <t>DOLAN, DONALD R &amp; SAMANTHA</t>
  </si>
  <si>
    <t>35 METEOR TR</t>
  </si>
  <si>
    <t>WALSH, NEIL P &amp; MARY P</t>
  </si>
  <si>
    <t>1367 CORNWALL PL</t>
  </si>
  <si>
    <t>NORFOLK, VA  23508</t>
  </si>
  <si>
    <t>37 METEOR TR</t>
  </si>
  <si>
    <t>D'AMICO, DENNIS J</t>
  </si>
  <si>
    <t>39 METEOR TR</t>
  </si>
  <si>
    <t>39 METEOR TRAIL, LLC</t>
  </si>
  <si>
    <t>41 METEOR TR</t>
  </si>
  <si>
    <t>LISK, DAVID M &amp; CYNTHIA</t>
  </si>
  <si>
    <t>621 COUNTRY CLUB RD</t>
  </si>
  <si>
    <t>25 METEOR TR</t>
  </si>
  <si>
    <t>JCM NJ PROPERTIES, LLC</t>
  </si>
  <si>
    <t>27 METEOR TR</t>
  </si>
  <si>
    <t>LANCI REV TST</t>
  </si>
  <si>
    <t>29 METEOR TR</t>
  </si>
  <si>
    <t>BOSOY, DIMITRY</t>
  </si>
  <si>
    <t>1638 8TH AVE APT 1R</t>
  </si>
  <si>
    <t>31 METEOR TR</t>
  </si>
  <si>
    <t>SHERWOOD, DENNIS &amp; MARIANNE</t>
  </si>
  <si>
    <t>110 TICONDEROGA BLVD</t>
  </si>
  <si>
    <t>33 METEOR TR</t>
  </si>
  <si>
    <t>TAVELLA, VINCENT &amp; PATRICIA</t>
  </si>
  <si>
    <t>3355 SANDY REEF CT</t>
  </si>
  <si>
    <t>MELBOURNE, FL  32951</t>
  </si>
  <si>
    <t>19 METEOR TR</t>
  </si>
  <si>
    <t>EDWARDS, WALTER</t>
  </si>
  <si>
    <t>21 METEOR TR</t>
  </si>
  <si>
    <t>KEANE, JOSEPH F &amp; MARIAN A</t>
  </si>
  <si>
    <t>82 ADAMS CT</t>
  </si>
  <si>
    <t>PEARL RIVER, NY  10965</t>
  </si>
  <si>
    <t>23 METEOR TR</t>
  </si>
  <si>
    <t>BENJAMIN, MARCELLA</t>
  </si>
  <si>
    <t>9 METEOR TR</t>
  </si>
  <si>
    <t>DEMUTH, SUSAN &amp; WALSH, LYNNE</t>
  </si>
  <si>
    <t>94 BURNSIDE AVE</t>
  </si>
  <si>
    <t>STATEN ISLAND, NY  10302</t>
  </si>
  <si>
    <t>11 METEOR TR</t>
  </si>
  <si>
    <t>PAPA, ANTHONY &amp; LORETTA</t>
  </si>
  <si>
    <t>106 KELVIN AVE</t>
  </si>
  <si>
    <t>13 METEOR TR</t>
  </si>
  <si>
    <t>GRABLER, WILLIAM N</t>
  </si>
  <si>
    <t>15 METEOR TR</t>
  </si>
  <si>
    <t>GRABLER, WILLIAM N &amp; MARY J</t>
  </si>
  <si>
    <t>17 METEOR TR</t>
  </si>
  <si>
    <t>KRUSE, IRENE</t>
  </si>
  <si>
    <t>5 BRIDGE TR</t>
  </si>
  <si>
    <t>CARMICHAEL, TERENCE &amp; MAUREEN</t>
  </si>
  <si>
    <t>7 METEOR TR</t>
  </si>
  <si>
    <t>COFRANCESO, MARY ELLEN C , ET AL</t>
  </si>
  <si>
    <t>754 BEVERSREDE TR</t>
  </si>
  <si>
    <t>WEST CHESTER, PA  19382</t>
  </si>
  <si>
    <t>7 BRIDGE TR</t>
  </si>
  <si>
    <t>BARRY, EDWARD &amp; CAROL</t>
  </si>
  <si>
    <t>BRIDGE TR</t>
  </si>
  <si>
    <t>RUSSELL, STANLEY R &amp; PHYLLIS J</t>
  </si>
  <si>
    <t>306 MADISON ST</t>
  </si>
  <si>
    <t>13 BRIDGE TR</t>
  </si>
  <si>
    <t>BREEN, VIRGINIA G</t>
  </si>
  <si>
    <t>204 QUAYSIDE CI #502</t>
  </si>
  <si>
    <t>MAITLAND, FL  32751</t>
  </si>
  <si>
    <t>15 BRIDGE TR</t>
  </si>
  <si>
    <t>LAURO, JAMES</t>
  </si>
  <si>
    <t>15 BRIDGE TRAIL</t>
  </si>
  <si>
    <t>1 BRIDGE TR</t>
  </si>
  <si>
    <t>FRANCOIS, MICHAEL &amp; ANGELA</t>
  </si>
  <si>
    <t>8 LORIANN RD</t>
  </si>
  <si>
    <t>26 ROSE TR</t>
  </si>
  <si>
    <t>BLAINE, DANIEL EST</t>
  </si>
  <si>
    <t>26 ROSE TRAIL</t>
  </si>
  <si>
    <t>STATEN ISLAND, NY  10310</t>
  </si>
  <si>
    <t>3 BRIDGE TR</t>
  </si>
  <si>
    <t>FOGARTY, EDWARD JR &amp; MAUREEN ET AL</t>
  </si>
  <si>
    <t>5 BENJAMIN CT</t>
  </si>
  <si>
    <t>OLD BRIDGE, NJ  08857</t>
  </si>
  <si>
    <t>28 ROSE TR</t>
  </si>
  <si>
    <t>LISK, LLOYD L &amp; DOUGLAS K</t>
  </si>
  <si>
    <t>ROSE TR</t>
  </si>
  <si>
    <t>BLAINE, LYNN P</t>
  </si>
  <si>
    <t>29 ROSE TR</t>
  </si>
  <si>
    <t>RUFFINO, RUSSELL S</t>
  </si>
  <si>
    <t>31 ROSE TR</t>
  </si>
  <si>
    <t>TARDIVE, RICARDO &amp; DEBORAH</t>
  </si>
  <si>
    <t>RUFFINO, J</t>
  </si>
  <si>
    <t>25 ROSE TR</t>
  </si>
  <si>
    <t>CANNING, ROBERT V &amp; ROSEMARY</t>
  </si>
  <si>
    <t>608 FOULKSTONE RD</t>
  </si>
  <si>
    <t>WILMINGTON, DE  19803</t>
  </si>
  <si>
    <t>23 ROSE TR</t>
  </si>
  <si>
    <t>JONES, JO ANN S</t>
  </si>
  <si>
    <t>FRENCHES GROVE WATER CO</t>
  </si>
  <si>
    <t>PO BOX 474</t>
  </si>
  <si>
    <t>24 ROSE TR</t>
  </si>
  <si>
    <t>DIGENNARO, RONALD</t>
  </si>
  <si>
    <t>22 ROSE TR</t>
  </si>
  <si>
    <t>COLOMBO, MICHAEL &amp; LAUREEN</t>
  </si>
  <si>
    <t>62 WEST 6TH ST</t>
  </si>
  <si>
    <t>BAYONNE, NJ  07002</t>
  </si>
  <si>
    <t>20 ROSE TR</t>
  </si>
  <si>
    <t>ALBRECHT, WILLIAM &amp; DOLORES</t>
  </si>
  <si>
    <t>33 CAMILLE LN</t>
  </si>
  <si>
    <t>1A METEOR TR</t>
  </si>
  <si>
    <t>NORDLAND, KENT M</t>
  </si>
  <si>
    <t>1 A METEOR TR</t>
  </si>
  <si>
    <t>6 BRIDGE TR</t>
  </si>
  <si>
    <t>BUNTING, CHRISTINE</t>
  </si>
  <si>
    <t>6 BRIDGE TRAIL</t>
  </si>
  <si>
    <t>4 BRIDGE TR</t>
  </si>
  <si>
    <t>31 ROSE TRAIL</t>
  </si>
  <si>
    <t>5 METEOR TR</t>
  </si>
  <si>
    <t>O'DONOHUE, JAMES W &amp; DONNA L</t>
  </si>
  <si>
    <t>METEOR TR</t>
  </si>
  <si>
    <t>KRUGER, JOHN B ET AL</t>
  </si>
  <si>
    <t>230 E 239TH ST</t>
  </si>
  <si>
    <t>BRONX, NY  10470</t>
  </si>
  <si>
    <t>4 METEOR TR</t>
  </si>
  <si>
    <t>LORMAND, GAIL E</t>
  </si>
  <si>
    <t>6 METEOR TR</t>
  </si>
  <si>
    <t>MCCLAUGHRY, THOMAS</t>
  </si>
  <si>
    <t>96 MANOR RD</t>
  </si>
  <si>
    <t>8 METEOR TR</t>
  </si>
  <si>
    <t>SCHELL, STEPHANIE TST</t>
  </si>
  <si>
    <t>13 MYRTLE AVE</t>
  </si>
  <si>
    <t>LORMAND, JAMES &amp; GAIL</t>
  </si>
  <si>
    <t>5 LAUREL TR</t>
  </si>
  <si>
    <t>CARKHUFF, DONALD R</t>
  </si>
  <si>
    <t>6859 PEAKS ROAD</t>
  </si>
  <si>
    <t>BEDFORD, VA  24523</t>
  </si>
  <si>
    <t>7 LAUREL TR</t>
  </si>
  <si>
    <t>CARKHUFF, BARBARA J</t>
  </si>
  <si>
    <t>10 METEOR TR</t>
  </si>
  <si>
    <t>9 LAUREL TR</t>
  </si>
  <si>
    <t>MCNAMARA, DENISE</t>
  </si>
  <si>
    <t>356 8TH ST</t>
  </si>
  <si>
    <t>11 LAUREL TR</t>
  </si>
  <si>
    <t>GONZALEZ, PATRICIA</t>
  </si>
  <si>
    <t>80 WEST 14 ST</t>
  </si>
  <si>
    <t>13 LAUREL TR</t>
  </si>
  <si>
    <t>DEAN, KEVIN &amp; THOMAS</t>
  </si>
  <si>
    <t>14 METEOR TR</t>
  </si>
  <si>
    <t>LITTLE, WILLIAM M</t>
  </si>
  <si>
    <t>13 LAUREL TRL</t>
  </si>
  <si>
    <t>126 LACKAWANNA DR</t>
  </si>
  <si>
    <t>17 LAUREL TR</t>
  </si>
  <si>
    <t>CAPUTO, PAULA M</t>
  </si>
  <si>
    <t>16 METEOR TR</t>
  </si>
  <si>
    <t>SCHNACKENBERG, MARY ELLEN</t>
  </si>
  <si>
    <t>82 WOODWARD AVE</t>
  </si>
  <si>
    <t>RUTHERFORD, NJ  07070</t>
  </si>
  <si>
    <t>18 METEOR TR</t>
  </si>
  <si>
    <t>DORIS CALLAHAN IRREVOCABLE LIV TST</t>
  </si>
  <si>
    <t>332 LATHROP AVE</t>
  </si>
  <si>
    <t>20 METEOR TR</t>
  </si>
  <si>
    <t>BROTTMAN, WILLIAM J</t>
  </si>
  <si>
    <t>32 E SHORE CULVER RD</t>
  </si>
  <si>
    <t>BRANCHVILLE, NJ  07826</t>
  </si>
  <si>
    <t>19 LAUREL TR</t>
  </si>
  <si>
    <t>FLECK, ANDREA &amp; HENRIKSEN, JUSTIN</t>
  </si>
  <si>
    <t>GARRITY, JOHN &amp; GINETTE</t>
  </si>
  <si>
    <t>22 METEOR TR</t>
  </si>
  <si>
    <t>O'DONNELL, MATTHEW K</t>
  </si>
  <si>
    <t>21 LAUREL TR</t>
  </si>
  <si>
    <t>MURPHY, WILLIAM &amp; JANE</t>
  </si>
  <si>
    <t>26 WEST 43RD</t>
  </si>
  <si>
    <t>24 METEOR TR</t>
  </si>
  <si>
    <t>COTTER, KEVIN M &amp; KAREN L</t>
  </si>
  <si>
    <t>1715 US HWY 46, APT 456</t>
  </si>
  <si>
    <t>LONG VALLEY, NJ  07853</t>
  </si>
  <si>
    <t>23 LAUREL TR</t>
  </si>
  <si>
    <t>COTTER, BRIAN &amp; MICHELE</t>
  </si>
  <si>
    <t>16 MARGARET ST</t>
  </si>
  <si>
    <t>26 METEOR TR</t>
  </si>
  <si>
    <t>SMITH, PETER M &amp; DEBORAH C</t>
  </si>
  <si>
    <t>25 LAUREL TR</t>
  </si>
  <si>
    <t>COTTER, AGNES A</t>
  </si>
  <si>
    <t>131 WEST 4TH ST</t>
  </si>
  <si>
    <t>28 METEOR TR</t>
  </si>
  <si>
    <t>MCGOVERN, TIM &amp; PIETSCHKER, S</t>
  </si>
  <si>
    <t>701 MAPLE AVE</t>
  </si>
  <si>
    <t>SOUTH PLAINFIELD, NJ  07080</t>
  </si>
  <si>
    <t>30 METEOR TR</t>
  </si>
  <si>
    <t>29 LAUREL TR</t>
  </si>
  <si>
    <t>DEMUTH, AIMEE</t>
  </si>
  <si>
    <t>334 DEMOREST AVE</t>
  </si>
  <si>
    <t>31 LAUREL TR</t>
  </si>
  <si>
    <t>MCGRATH, ROBERT &amp; KATHLEEN A</t>
  </si>
  <si>
    <t>82 AVENUE A</t>
  </si>
  <si>
    <t>36 METEOR TR</t>
  </si>
  <si>
    <t>COTTER, DANIEL D &amp; SONIA</t>
  </si>
  <si>
    <t>48 W 42ND ST</t>
  </si>
  <si>
    <t>2 OBSERVATORY PATH</t>
  </si>
  <si>
    <t>COTTER, DANIEL D &amp; SONLA</t>
  </si>
  <si>
    <t>20 LAUREL TR</t>
  </si>
  <si>
    <t>RUPP, SHARLEEN</t>
  </si>
  <si>
    <t>26 FRENCHES GROVE RD</t>
  </si>
  <si>
    <t>CASEY, JULIE A</t>
  </si>
  <si>
    <t>22 LAUREL TR</t>
  </si>
  <si>
    <t>SIMONETTI, THOMAS &amp; KIM</t>
  </si>
  <si>
    <t>24 FRENCHES GROVE RD</t>
  </si>
  <si>
    <t>CRUMLISH, PATRICIA A</t>
  </si>
  <si>
    <t>24 LAUREL TR</t>
  </si>
  <si>
    <t>MCHUGH, ROBERT &amp; DENICE</t>
  </si>
  <si>
    <t>24 LAUREL TERR</t>
  </si>
  <si>
    <t>2 LAUREL TR</t>
  </si>
  <si>
    <t>10 LAUREL TR</t>
  </si>
  <si>
    <t>MURPHY, GERALD C &amp; SANDRA</t>
  </si>
  <si>
    <t>111 AVE C</t>
  </si>
  <si>
    <t>12 LAUREL TR</t>
  </si>
  <si>
    <t>ANGELICA, VINCENT P, JANET &amp; SCOTT</t>
  </si>
  <si>
    <t>14 LAUREL TR</t>
  </si>
  <si>
    <t>6 ROSE TR</t>
  </si>
  <si>
    <t>16 LAUREL TR</t>
  </si>
  <si>
    <t>DIBENEDETTO, DOMINICK &amp; MAUREEN</t>
  </si>
  <si>
    <t>8 DIVISION LN</t>
  </si>
  <si>
    <t>4 ROSE TR</t>
  </si>
  <si>
    <t>DONAHUE, JEAN &amp; RENNER, JUDY B</t>
  </si>
  <si>
    <t>41 MCKINLEY AVE</t>
  </si>
  <si>
    <t>SPOTSWOOD, NJ  08884</t>
  </si>
  <si>
    <t>29 FRENCHES GROVE RD</t>
  </si>
  <si>
    <t>DE BIASE, THOMAS &amp; CATHERINE A</t>
  </si>
  <si>
    <t>2 ROSE TR</t>
  </si>
  <si>
    <t>VARIAN, CATHERINE L</t>
  </si>
  <si>
    <t>MOLLOY, MICHAEL &amp; PATRICIA</t>
  </si>
  <si>
    <t>601 E 20TH ST APT MB</t>
  </si>
  <si>
    <t>NEW YORK, NY  10010</t>
  </si>
  <si>
    <t>2 METEOR TR</t>
  </si>
  <si>
    <t>MOLLOY, MICHAEL M &amp; PATRICIA</t>
  </si>
  <si>
    <t>4 LAUREL TR</t>
  </si>
  <si>
    <t>SMITH, DAVID P</t>
  </si>
  <si>
    <t>328 SHARON AVE</t>
  </si>
  <si>
    <t>16 ROSE TR</t>
  </si>
  <si>
    <t>ALLEN, THOMAS</t>
  </si>
  <si>
    <t>14 ROSE TR</t>
  </si>
  <si>
    <t>EGAN, JOHN M &amp; EILEEN D</t>
  </si>
  <si>
    <t>24 RED OAKS MILL RD</t>
  </si>
  <si>
    <t>POUGHKEEPSIE, NY  12603</t>
  </si>
  <si>
    <t>RUFFINO, JOANN V</t>
  </si>
  <si>
    <t>34 ROSE TR</t>
  </si>
  <si>
    <t>21 ROSE TR</t>
  </si>
  <si>
    <t>BALLANCE, SUZANNE</t>
  </si>
  <si>
    <t>83 LEXINGTON AVE</t>
  </si>
  <si>
    <t>19 ROSE TR</t>
  </si>
  <si>
    <t>MURPHY, WILLIAM ET AL</t>
  </si>
  <si>
    <t>26 WEST 43RD ST</t>
  </si>
  <si>
    <t>ZISA, JOHN &amp; STETZEL, MARK</t>
  </si>
  <si>
    <t>192 WHITE LAKE RD</t>
  </si>
  <si>
    <t>4 NORTH SHORE TR E</t>
  </si>
  <si>
    <t>MORRISON, JOHN S &amp; FERN L</t>
  </si>
  <si>
    <t>6 NORTH SHORE TR E</t>
  </si>
  <si>
    <t>HEALY, JEREMIAH P</t>
  </si>
  <si>
    <t>6 NORTH SHORE TRAIL E</t>
  </si>
  <si>
    <t>8 NORTH SHORE TR E</t>
  </si>
  <si>
    <t>JGK EAST, LLC</t>
  </si>
  <si>
    <t>13 NORTH SHORE TR W</t>
  </si>
  <si>
    <t>10 NORTH SHORE TR E</t>
  </si>
  <si>
    <t>WHITTON, JAMES T &amp; PATRICIA</t>
  </si>
  <si>
    <t>612 ELDER PL</t>
  </si>
  <si>
    <t>BETHPAGE, NY  11714</t>
  </si>
  <si>
    <t>17 NORTH SHORE TR E</t>
  </si>
  <si>
    <t>FOGGIN, EDWARD C</t>
  </si>
  <si>
    <t>75 GOODWIN AVE</t>
  </si>
  <si>
    <t>17 ROSE TR</t>
  </si>
  <si>
    <t>15 ROSE TR</t>
  </si>
  <si>
    <t>HERRLICH, WILLIAM F &amp; EILEEN</t>
  </si>
  <si>
    <t>10 ROBIN RD</t>
  </si>
  <si>
    <t>RUMSON, NJ  07760</t>
  </si>
  <si>
    <t>13 ROSE TR</t>
  </si>
  <si>
    <t>HUDDLESTON, LAUREN</t>
  </si>
  <si>
    <t>11 NORTH SHORE TR E</t>
  </si>
  <si>
    <t>GENADER, DEBBIE</t>
  </si>
  <si>
    <t>9 ROSE TR</t>
  </si>
  <si>
    <t>GILBERT, PAUL D</t>
  </si>
  <si>
    <t>12 NORTH SHORE TR W</t>
  </si>
  <si>
    <t>DOWNING, STEVEN JAMES &amp; EVELYN ANN</t>
  </si>
  <si>
    <t>7 ROSE TR</t>
  </si>
  <si>
    <t>UNGERLEIDER, ALAN &amp; CAROL</t>
  </si>
  <si>
    <t>55 SAMI DR</t>
  </si>
  <si>
    <t>HOWELL, NJ  07731</t>
  </si>
  <si>
    <t>5 ROSE TR</t>
  </si>
  <si>
    <t>BENCIVENGA, ENRICO &amp; JAQUES, SUSAN</t>
  </si>
  <si>
    <t>WILMINGTON SAV FUND C/O RUSHMORE LO</t>
  </si>
  <si>
    <t>7515 IRVINE CENTER DR</t>
  </si>
  <si>
    <t>23 FRENCHES GROVE RD</t>
  </si>
  <si>
    <t>3 ROSE TR</t>
  </si>
  <si>
    <t>GANNON, MARY A &amp; MICHAEL</t>
  </si>
  <si>
    <t>21 FRENCHES GROVE RD</t>
  </si>
  <si>
    <t>BISSONNETTE, RICHARD &amp; ANITA</t>
  </si>
  <si>
    <t>PO BOX 336</t>
  </si>
  <si>
    <t>13 NORTH SHORE TRAIL W</t>
  </si>
  <si>
    <t>CRANBERRY LK</t>
  </si>
  <si>
    <t>BIASI, DANIEL &amp; CLORINDA, ET AL</t>
  </si>
  <si>
    <t>833 ROSE CT</t>
  </si>
  <si>
    <t>RIVERVALE, NJ  07675</t>
  </si>
  <si>
    <t>14 LAUREL COVE RD</t>
  </si>
  <si>
    <t>MCCARTHY, THOMAS J &amp; LOIS B</t>
  </si>
  <si>
    <t>3 LAUREL COVE RD</t>
  </si>
  <si>
    <t>DOLCE, CHARLES &amp; PAMELA</t>
  </si>
  <si>
    <t>5 LAUREL COVE RD</t>
  </si>
  <si>
    <t>DANIEL, DARREN</t>
  </si>
  <si>
    <t>1588 MULBERRY LAKE DR</t>
  </si>
  <si>
    <t>DACULA, GA  30019</t>
  </si>
  <si>
    <t>7 LAUREL COVE RD</t>
  </si>
  <si>
    <t>9 LAUREL COVE RD</t>
  </si>
  <si>
    <t>BRAXTON, ALAINA M</t>
  </si>
  <si>
    <t>11 LAUREL COVE RD</t>
  </si>
  <si>
    <t>ELMIRY, LALIA &amp; BAHI</t>
  </si>
  <si>
    <t>1600 SO DOUGLASS RD 200B</t>
  </si>
  <si>
    <t>15 LAUREL COVE RD</t>
  </si>
  <si>
    <t>KILKENNY, THOMAS J &amp; KIRBY, MARY A</t>
  </si>
  <si>
    <t>17 LAUREL COVE RD</t>
  </si>
  <si>
    <t>TENEICK, JOHN JR &amp; LIVINGSTONE, C</t>
  </si>
  <si>
    <t>19 LAUREL COVE RD</t>
  </si>
  <si>
    <t>FERRARA, NICOLE M</t>
  </si>
  <si>
    <t>13 LAUREL COVE RD</t>
  </si>
  <si>
    <t>PARK, YOON KIL</t>
  </si>
  <si>
    <t>35-40 163 ST, #E1</t>
  </si>
  <si>
    <t>FLUSHING, NY  11358</t>
  </si>
  <si>
    <t>GREENSBORO, NJ  27405</t>
  </si>
  <si>
    <t>9 WEASAUG TR</t>
  </si>
  <si>
    <t>WORK, DENNIS M</t>
  </si>
  <si>
    <t>7 WEASAUG TR</t>
  </si>
  <si>
    <t>GUASTA, PETER &amp; JAMJAN, CHALIA</t>
  </si>
  <si>
    <t>5 WEASAUG TR</t>
  </si>
  <si>
    <t>SCULLY, BERNADETTE M &amp; STEVEN J</t>
  </si>
  <si>
    <t>333 RIVER ST APT 841</t>
  </si>
  <si>
    <t>HOBOKEN, NJ  07030</t>
  </si>
  <si>
    <t>3 WEASAUG TR</t>
  </si>
  <si>
    <t>BROWN, CHRISTOPHER D &amp; KATHLEEN A</t>
  </si>
  <si>
    <t>1 WEASAUG TR</t>
  </si>
  <si>
    <t>MANZIONE, GREGG &amp; LYNN</t>
  </si>
  <si>
    <t>2 ESSEX CT</t>
  </si>
  <si>
    <t>NANUET, NY  10954</t>
  </si>
  <si>
    <t>58 SOUTH SHORE RD</t>
  </si>
  <si>
    <t>MC LEAN, JOHN P</t>
  </si>
  <si>
    <t>2894 HOPE RIDGE DR</t>
  </si>
  <si>
    <t>EASTON, PA  18045</t>
  </si>
  <si>
    <t>60 SOUTH SHORE RD</t>
  </si>
  <si>
    <t>ALBRECHT, GEORGE F &amp; MAREL D</t>
  </si>
  <si>
    <t>62 SOUTH SHORE RD</t>
  </si>
  <si>
    <t>HASBROUCK, DEBORAH</t>
  </si>
  <si>
    <t>62 SO SHORE RD</t>
  </si>
  <si>
    <t>66 SOUTH SHORE RD</t>
  </si>
  <si>
    <t>SANDVIK, BRYAN T</t>
  </si>
  <si>
    <t>68 SOUTH SHORE RD</t>
  </si>
  <si>
    <t>COLES, JOHN M &amp; KRISTINE M</t>
  </si>
  <si>
    <t>70 SOUTH SHORE RD</t>
  </si>
  <si>
    <t>LUFF, THOMAS A &amp; DIANE L</t>
  </si>
  <si>
    <t>74 SOUTH SHORE RD</t>
  </si>
  <si>
    <t>MANGELS, KARL W</t>
  </si>
  <si>
    <t>15 BRUCE CT</t>
  </si>
  <si>
    <t>76 SOUTH SHORE RD</t>
  </si>
  <si>
    <t>CHURCH, EDWARD J &amp; JOHNSON, CYNTHIA</t>
  </si>
  <si>
    <t>78 SOUTH SHORE RD</t>
  </si>
  <si>
    <t>PAGNANI, PATRICIA A &amp; KENNETH F</t>
  </si>
  <si>
    <t>3 TIMBERLANE PL</t>
  </si>
  <si>
    <t>82 SOUTH SHORE RD</t>
  </si>
  <si>
    <t>CARKUFF, GAIL &amp; ROBERT</t>
  </si>
  <si>
    <t>1313 MORAY CT</t>
  </si>
  <si>
    <t>LEESBURG, FL  34788</t>
  </si>
  <si>
    <t>80 SOUTH SHORE RD</t>
  </si>
  <si>
    <t>VARISCO, VERONICA</t>
  </si>
  <si>
    <t>86 SOUTH SHORE RD</t>
  </si>
  <si>
    <t>HANSEN, RICHARD</t>
  </si>
  <si>
    <t>88 SOUTH SHORE RD</t>
  </si>
  <si>
    <t>CAHILL, SUZANNE C/O MICHAEL PIZZIO</t>
  </si>
  <si>
    <t>1661 SE MARIANA ROAD</t>
  </si>
  <si>
    <t>PORT ST. LUCIE, FL  34952</t>
  </si>
  <si>
    <t>90 SOUTH SHORE RD</t>
  </si>
  <si>
    <t>SEAGE, EDWARD C &amp; MARY E</t>
  </si>
  <si>
    <t>117 CARRIAGE DR</t>
  </si>
  <si>
    <t>HOCKESSIN, DE  19707</t>
  </si>
  <si>
    <t>84 SOUTH SHORE RD</t>
  </si>
  <si>
    <t>BRIAR &amp; DELLA HGTS PROP OWNERS ASSN</t>
  </si>
  <si>
    <t>15 BRUCE CT C/O MANELS</t>
  </si>
  <si>
    <t>83 SOUTH SHORE RD</t>
  </si>
  <si>
    <t>BARELLO, PETER</t>
  </si>
  <si>
    <t>192 BELAIR RD</t>
  </si>
  <si>
    <t>STATEN ISLAND, NY  10305</t>
  </si>
  <si>
    <t>8 MAUGTAUG TR</t>
  </si>
  <si>
    <t>CONCEICAO, RICHARD</t>
  </si>
  <si>
    <t>6 MAUGTAUG TR</t>
  </si>
  <si>
    <t>FRIDKIS, ALAN &amp; PAMELANNE</t>
  </si>
  <si>
    <t>WARAMAUG TR</t>
  </si>
  <si>
    <t>71 SOUTH SHORE RD</t>
  </si>
  <si>
    <t>BARTHOLOMEW, ALICE</t>
  </si>
  <si>
    <t>MAUTAUG TR</t>
  </si>
  <si>
    <t>63 SOUTH SHORE RD</t>
  </si>
  <si>
    <t>COLES, JOHN M</t>
  </si>
  <si>
    <t>59 SOUTH SHORE RD</t>
  </si>
  <si>
    <t>SCHLOSSER, DAN</t>
  </si>
  <si>
    <t>59 SOURTH SHORE RD</t>
  </si>
  <si>
    <t>1 MAUGTAUG TR</t>
  </si>
  <si>
    <t>APPOLLINA, THERESA</t>
  </si>
  <si>
    <t>5 MAUGTAUG TR</t>
  </si>
  <si>
    <t>KIRCHMAN, WILLIAM &amp; LEBLANC, ALISON</t>
  </si>
  <si>
    <t>7 MAUGTAUG TR</t>
  </si>
  <si>
    <t>98 SOUTH SHORE RD</t>
  </si>
  <si>
    <t>DONOHUE, THOMAS J &amp; KERRY</t>
  </si>
  <si>
    <t>249 LIBERTY AVE</t>
  </si>
  <si>
    <t>WESTBURY, NY  11590</t>
  </si>
  <si>
    <t>100 SOUTH SHORE RD</t>
  </si>
  <si>
    <t>SEDLAK, KATHLEEN, ET AL</t>
  </si>
  <si>
    <t>6260 SW 47TH AVE</t>
  </si>
  <si>
    <t>OCALA, FL  34474</t>
  </si>
  <si>
    <t>104 SOUTH SHORE RD</t>
  </si>
  <si>
    <t>MASTERS, MARY C</t>
  </si>
  <si>
    <t>GULICK, JOSEPH &amp; LINDA</t>
  </si>
  <si>
    <t>105 SOUTH SHORE RD</t>
  </si>
  <si>
    <t>SOUTH SHORE RD</t>
  </si>
  <si>
    <t>MCCLASKIE, THOMAS E &amp; SANDRA G</t>
  </si>
  <si>
    <t>1803 MEADOW RIDGE CT</t>
  </si>
  <si>
    <t>BETHLEHEM, PA  18015</t>
  </si>
  <si>
    <t>103 SOUTH SHORE RD</t>
  </si>
  <si>
    <t>MCCLASKIE, THOMAS E &amp; SANDRA</t>
  </si>
  <si>
    <t>20 SAUGTAUG TR</t>
  </si>
  <si>
    <t>SLIKER, SYLVESTER A JR &amp; CAROL A</t>
  </si>
  <si>
    <t>101 SOUTH SHORE RD</t>
  </si>
  <si>
    <t>16 SAUGTAUG TR</t>
  </si>
  <si>
    <t>DONOHUE, THOMAS &amp; KERRY</t>
  </si>
  <si>
    <t>SLIKER, SYLVESTER JR &amp; CAROL A</t>
  </si>
  <si>
    <t>97 SOUTH SHORE RD</t>
  </si>
  <si>
    <t>PARRISH, KIM A</t>
  </si>
  <si>
    <t>12 SAUGTAUG TR</t>
  </si>
  <si>
    <t>AMATO, JACK C ESTATE</t>
  </si>
  <si>
    <t>15 MARYANN TERRACE</t>
  </si>
  <si>
    <t>14 SAUGTAUG TR</t>
  </si>
  <si>
    <t>PARKER, WALLACE M &amp; DEBORAH L C</t>
  </si>
  <si>
    <t>593 NEW CENTRE RD</t>
  </si>
  <si>
    <t>HILLSBOROUGH, NJ  08844</t>
  </si>
  <si>
    <t>89 SOUTH SHORE RD</t>
  </si>
  <si>
    <t>TAYLOR, MICHAEL J &amp; KRISTIE</t>
  </si>
  <si>
    <t>10 SAUGTAUG TR</t>
  </si>
  <si>
    <t>8 SAUGTAUG TR</t>
  </si>
  <si>
    <t>HOPPER, LILLIAN TST(ESTATE)</t>
  </si>
  <si>
    <t>6 SAUGTAUG TR</t>
  </si>
  <si>
    <t>MORSE, JOSEPH &amp; DAVID</t>
  </si>
  <si>
    <t>6 SAUTAUG TR</t>
  </si>
  <si>
    <t>C/O KARL MANGELS 15 BRUCE</t>
  </si>
  <si>
    <t>5 SAUGTAUG TR</t>
  </si>
  <si>
    <t>ODNOHA, JOSEPH &amp; CAREY, DEIRDRE</t>
  </si>
  <si>
    <t>7 HARDING RD</t>
  </si>
  <si>
    <t>CHAPMAN, GRAHAM A &amp; STEIGER, T C</t>
  </si>
  <si>
    <t>15 HARDING RD</t>
  </si>
  <si>
    <t>110 SOUTH SHORE RD</t>
  </si>
  <si>
    <t>FLAMM, H ERIK &amp; GABRIELLE</t>
  </si>
  <si>
    <t>114 SOUTH SHORE RD</t>
  </si>
  <si>
    <t>ALBRECHT, CHARLES &amp; ROSEMARY EST OF</t>
  </si>
  <si>
    <t>15016 RANSON RD</t>
  </si>
  <si>
    <t>HUNTERSVILLE, NC  28078</t>
  </si>
  <si>
    <t>118 SOUTH SHORE RD</t>
  </si>
  <si>
    <t>O'MALLEY, KATHLEEN</t>
  </si>
  <si>
    <t>120 SOUTH SHORE RD</t>
  </si>
  <si>
    <t>CHURCH, EDWARD C &amp; CATHERINE</t>
  </si>
  <si>
    <t>LAKE SHORE DR</t>
  </si>
  <si>
    <t>NAPPI, JOSEPH &amp; MARGARITA</t>
  </si>
  <si>
    <t>123 SOUTH SHORE RD</t>
  </si>
  <si>
    <t>5 LAKE SHORE DR</t>
  </si>
  <si>
    <t>NEMETH, DANIEL A &amp; PHYLLIS A</t>
  </si>
  <si>
    <t>7 LAKE SHORE DR</t>
  </si>
  <si>
    <t>OFFERMAN, MARK &amp; JOANNE</t>
  </si>
  <si>
    <t>8 LAKE SHORE DR</t>
  </si>
  <si>
    <t>CLARK, PATRICIA FORAN</t>
  </si>
  <si>
    <t>24 NOBLEMAN CT</t>
  </si>
  <si>
    <t>FAIRPORT, NY  14450</t>
  </si>
  <si>
    <t>10 LAKE SHORE DR</t>
  </si>
  <si>
    <t>VARIAN, KENNETH &amp; CONNIE</t>
  </si>
  <si>
    <t>109 SOUTH SHORE RD</t>
  </si>
  <si>
    <t>MILACHOUSKI, LAWRENCE W</t>
  </si>
  <si>
    <t>115 SOUTH SHORE RD</t>
  </si>
  <si>
    <t>KOUNDRY, THOMAS &amp; ERIKA</t>
  </si>
  <si>
    <t>O MALLEY, KATHLEEN</t>
  </si>
  <si>
    <t>401 EAST STATE ST</t>
  </si>
  <si>
    <t>128 SOUTH SHORE RD</t>
  </si>
  <si>
    <t>RIELLY, RENEE</t>
  </si>
  <si>
    <t>130 SOUTH SHORE RD</t>
  </si>
  <si>
    <t>ANDERSON, BRYAN</t>
  </si>
  <si>
    <t>138 NORTH SHORE RD</t>
  </si>
  <si>
    <t>132 SOUTH SHORE RD</t>
  </si>
  <si>
    <t>FORSYTH, TIMOTHY &amp; SUSAN</t>
  </si>
  <si>
    <t>195 CRYSTAL AVE</t>
  </si>
  <si>
    <t>COLES, JUDITH</t>
  </si>
  <si>
    <t>136 SOUTH SHORE RD</t>
  </si>
  <si>
    <t>CRATER, DEBORAH D</t>
  </si>
  <si>
    <t>138 SOUTH SHORE RD</t>
  </si>
  <si>
    <t>FRANCHINO, VINCENT &amp; KATHLEEN</t>
  </si>
  <si>
    <t>140 SOUTH SHORE RD</t>
  </si>
  <si>
    <t>D'INZILLO-RUTA, ANGELICA L</t>
  </si>
  <si>
    <t>140 S SHORE RD</t>
  </si>
  <si>
    <t>139 SOUTH SHORE RD</t>
  </si>
  <si>
    <t>HALL, DAVID E &amp; JOAN M</t>
  </si>
  <si>
    <t>137 SOUTH SHORE RD</t>
  </si>
  <si>
    <t>HALL, JOHN F &amp; DANA</t>
  </si>
  <si>
    <t>HILL TOP TR</t>
  </si>
  <si>
    <t>133 SOUTH SHORE RD</t>
  </si>
  <si>
    <t>FERRUCCI, MARY ANN</t>
  </si>
  <si>
    <t>3 LACKAWANNA DR</t>
  </si>
  <si>
    <t>FRELINGHUYSEN, NJ  08760</t>
  </si>
  <si>
    <t>131 SOUTH SHORE RD</t>
  </si>
  <si>
    <t>PARISI, NICHOLAS &amp; LESLIE</t>
  </si>
  <si>
    <t>131 SOUTH SHORE</t>
  </si>
  <si>
    <t>9 HILL TOP TR</t>
  </si>
  <si>
    <t>DEAN, RICHARD D &amp; MARY E</t>
  </si>
  <si>
    <t>9 HILLTOP TR</t>
  </si>
  <si>
    <t>11 HILL TOP TR</t>
  </si>
  <si>
    <t>GOLLER, DANA M &amp; LUPO, FRANK C</t>
  </si>
  <si>
    <t>2 SCHMITZ TERR</t>
  </si>
  <si>
    <t>227 RT 206</t>
  </si>
  <si>
    <t>ROWE, RICHARD</t>
  </si>
  <si>
    <t>55 TAMARACK RD</t>
  </si>
  <si>
    <t>NC</t>
  </si>
  <si>
    <t>215 RT 206</t>
  </si>
  <si>
    <t>TRENTON, NJ  00000</t>
  </si>
  <si>
    <t>STATE OF NEW JERSEY DEP</t>
  </si>
  <si>
    <t>COM/IND PURPOSE</t>
  </si>
  <si>
    <t>249 RT 206</t>
  </si>
  <si>
    <t>GILLIAM, PHILLIP A</t>
  </si>
  <si>
    <t>249 US HIGHWAY 206</t>
  </si>
  <si>
    <t>N-C</t>
  </si>
  <si>
    <t>245 RT 206</t>
  </si>
  <si>
    <t>CORZO, ANDREW &amp; LOSURDO, SAMANTHA L</t>
  </si>
  <si>
    <t>243 RT 206</t>
  </si>
  <si>
    <t>K &amp; S REAL ESTATE INVESTMENT, LLC</t>
  </si>
  <si>
    <t>25 DACOTAH AVE</t>
  </si>
  <si>
    <t>239 RT 206</t>
  </si>
  <si>
    <t>STONEWOOD PROPERTY LLC</t>
  </si>
  <si>
    <t>225 RT 206</t>
  </si>
  <si>
    <t>CRANBERRY LK VOL FIRE DEPT</t>
  </si>
  <si>
    <t>FIREHOUSE</t>
  </si>
  <si>
    <t>223 RT 206</t>
  </si>
  <si>
    <t>GMATT PROPERTIES, LLC</t>
  </si>
  <si>
    <t>221 RT 206</t>
  </si>
  <si>
    <t>LAKELAND EMERGENCY SQUAD</t>
  </si>
  <si>
    <t>RESCUE SQUAD</t>
  </si>
  <si>
    <t>213 RT 206</t>
  </si>
  <si>
    <t>WAGNER, RICHARD R &amp; RUTH</t>
  </si>
  <si>
    <t>211 RT 206</t>
  </si>
  <si>
    <t>PICHIERI, PAUL</t>
  </si>
  <si>
    <t>209 RT 206</t>
  </si>
  <si>
    <t>MORGAN, KELLY A</t>
  </si>
  <si>
    <t>209 RT 206 NO</t>
  </si>
  <si>
    <t>2 SOUTH SHORE RD</t>
  </si>
  <si>
    <t>PAJ SOUTH LLC C/O JENNINGS</t>
  </si>
  <si>
    <t>8 SOUTH SHORE RD</t>
  </si>
  <si>
    <t>JOHN FITCH PL</t>
  </si>
  <si>
    <t>TRENTON, NJ  08784</t>
  </si>
  <si>
    <t>2&amp;3</t>
  </si>
  <si>
    <t>251 RT 206</t>
  </si>
  <si>
    <t>263 ROUTE 206 REAL ESTATE, LLC</t>
  </si>
  <si>
    <t>39 FARMBROOK ROAD</t>
  </si>
  <si>
    <t>267 RT 206</t>
  </si>
  <si>
    <t>1 WILLOR DR</t>
  </si>
  <si>
    <t>BILNEY, HAROLD G</t>
  </si>
  <si>
    <t>26 SENECA LAKE TR</t>
  </si>
  <si>
    <t>5 WILLOR DR</t>
  </si>
  <si>
    <t>MUNIZ, AIDA</t>
  </si>
  <si>
    <t>3 MAPLE RD</t>
  </si>
  <si>
    <t>KUDRZYCKI, CHRISTOPHER &amp; SOPHIE</t>
  </si>
  <si>
    <t>9 MAPLE RD</t>
  </si>
  <si>
    <t>SMITH, WARREN D</t>
  </si>
  <si>
    <t>262 RT 206</t>
  </si>
  <si>
    <t>PORT PROPERTIES, LLC</t>
  </si>
  <si>
    <t>SEDIVY, JOSEPH</t>
  </si>
  <si>
    <t>265 RT 206</t>
  </si>
  <si>
    <t>272 RT 206</t>
  </si>
  <si>
    <t>206 CONDOMINIUM ASSOC, INC</t>
  </si>
  <si>
    <t>C0001</t>
  </si>
  <si>
    <t>CASELLA, KATA, BOLLARD C/O KATA</t>
  </si>
  <si>
    <t>274 RT 206</t>
  </si>
  <si>
    <t>S N S PROPERTIES  C/O PATEL</t>
  </si>
  <si>
    <t>6 TUTTY CIR</t>
  </si>
  <si>
    <t>SAYREVILLE, NJ  08872</t>
  </si>
  <si>
    <t>C0204</t>
  </si>
  <si>
    <t>RAB, JENO</t>
  </si>
  <si>
    <t>272 A RT 206</t>
  </si>
  <si>
    <t>C0205</t>
  </si>
  <si>
    <t>SAWICKI, JOSEPH &amp; STELLA</t>
  </si>
  <si>
    <t>2 CONRAD STRASSE</t>
  </si>
  <si>
    <t>C0206</t>
  </si>
  <si>
    <t>TUFARO, MICHAEL &amp; STAFFORD, MICHAEL</t>
  </si>
  <si>
    <t>6 RIDGE PL</t>
  </si>
  <si>
    <t>TAMARACK RD</t>
  </si>
  <si>
    <t>BARONE-TOZZO TAMARACK, LLC</t>
  </si>
  <si>
    <t>318 BLOOMFIELD AVE</t>
  </si>
  <si>
    <t>12 LITTLE PAINT WAY</t>
  </si>
  <si>
    <t>ZELDIN, KONSTANTIN &amp; ALLA</t>
  </si>
  <si>
    <t>50 KEVIN DR</t>
  </si>
  <si>
    <t>JOHNSON, LAWRENCE E</t>
  </si>
  <si>
    <t>111 PHEASANT LANE</t>
  </si>
  <si>
    <t>CANADENSIS, PA  18325</t>
  </si>
  <si>
    <t>31 OLD INDIAN SPRING RD</t>
  </si>
  <si>
    <t>14 LITTLE PAINT WAY</t>
  </si>
  <si>
    <t>BYRDAK, STANLEY &amp; LUCYNA</t>
  </si>
  <si>
    <t>136 VALLEY VIEW</t>
  </si>
  <si>
    <t>254 RT 206</t>
  </si>
  <si>
    <t>HERGERT, DAVID C &amp; SARAH</t>
  </si>
  <si>
    <t>143 GREENDELL RD</t>
  </si>
  <si>
    <t>10 LITTLE PAINT WAY</t>
  </si>
  <si>
    <t>PALMER, BENJAMIN &amp; STEPHANIE</t>
  </si>
  <si>
    <t>STANHOPE, NJ  07821</t>
  </si>
  <si>
    <t>8 LITTLE PAINT WAY</t>
  </si>
  <si>
    <t>KRYMIS, BENJAMIN J</t>
  </si>
  <si>
    <t>2 TAMARACK RD</t>
  </si>
  <si>
    <t>BARONE TOZZO RESTAURANT,LLC</t>
  </si>
  <si>
    <t>11 MAPLE RD</t>
  </si>
  <si>
    <t>DIKKENBERG, JOHN R &amp; TRACY M</t>
  </si>
  <si>
    <t>16 LITTLE PAINT WAY</t>
  </si>
  <si>
    <t>SCUDIERE, NICHOLAS &amp; BAOTRAN</t>
  </si>
  <si>
    <t>18 LITTLE PAINT WAY</t>
  </si>
  <si>
    <t>ANDREWS, ALLISON</t>
  </si>
  <si>
    <t>22 LITTLE PAINT WAY</t>
  </si>
  <si>
    <t>MARGO, CASEY &amp; GALLAGHER, COURTNY</t>
  </si>
  <si>
    <t>1 BIRCH RD</t>
  </si>
  <si>
    <t>TRUPPO, DANIEL</t>
  </si>
  <si>
    <t>3 BIRCH RD</t>
  </si>
  <si>
    <t>GRAY, JOHN &amp; LISSETTE</t>
  </si>
  <si>
    <t>3 BIRCH ROAD</t>
  </si>
  <si>
    <t>5 BIRCH RD</t>
  </si>
  <si>
    <t>KELLER, CRYSTAL &amp; GARRISON, TYLER</t>
  </si>
  <si>
    <t>9 BIRCH RD</t>
  </si>
  <si>
    <t>CONZEN, IDA</t>
  </si>
  <si>
    <t>7 BIRCH RD</t>
  </si>
  <si>
    <t>KETTLES, DAVID &amp; ROSA</t>
  </si>
  <si>
    <t>11 BIRCH RD</t>
  </si>
  <si>
    <t>TRUPPO, GEORGE &amp; SUSAN</t>
  </si>
  <si>
    <t>13 BIRCH RD</t>
  </si>
  <si>
    <t>FASCHAN, CHRISTOPHER &amp; HOLLY</t>
  </si>
  <si>
    <t>13A BIRCH RD</t>
  </si>
  <si>
    <t>MARIANI, GUY M &amp; JENNIFER A</t>
  </si>
  <si>
    <t>15 BIRCH RD</t>
  </si>
  <si>
    <t>CHAMPION, STACEY A</t>
  </si>
  <si>
    <t>17 BIRCH RD</t>
  </si>
  <si>
    <t>BOEN, DEREK S &amp; LESLIE S</t>
  </si>
  <si>
    <t>19 BIRCH RD</t>
  </si>
  <si>
    <t>BOYER, JEFFREY &amp; ROSEMARY</t>
  </si>
  <si>
    <t>2 MAPLE RD</t>
  </si>
  <si>
    <t>EVAN, JANOSLAV &amp; LIBUSE</t>
  </si>
  <si>
    <t>8 BIRCH RD</t>
  </si>
  <si>
    <t>GERRONE, DONALD A &amp; DOROTHY T</t>
  </si>
  <si>
    <t>9 WILLOR DR</t>
  </si>
  <si>
    <t>HUKOWSKI, NICHOLAS A &amp; NICOLE</t>
  </si>
  <si>
    <t>6 BIRCH RD</t>
  </si>
  <si>
    <t>VANDERBILT, HOWARD</t>
  </si>
  <si>
    <t>4 BIRCH RD</t>
  </si>
  <si>
    <t>KUREK, STANLEY &amp; BLANCHE</t>
  </si>
  <si>
    <t>12 MAPLE RD</t>
  </si>
  <si>
    <t>FALLENI, DAVID &amp; SUSAN</t>
  </si>
  <si>
    <t>8 MAPLE RD</t>
  </si>
  <si>
    <t>SVERCAUSKI, JOHN &amp; BARBARA</t>
  </si>
  <si>
    <t>6 MAPLE RD</t>
  </si>
  <si>
    <t>OPHENYM, DARRYL &amp; SARAH ANN</t>
  </si>
  <si>
    <t>BYRAM ISLAND</t>
  </si>
  <si>
    <t>CN 614</t>
  </si>
  <si>
    <t>RAILROAD</t>
  </si>
  <si>
    <t>CN 600</t>
  </si>
  <si>
    <t>JUG HANDLE</t>
  </si>
  <si>
    <t>IAT REINSURANCE CO, LTD</t>
  </si>
  <si>
    <t>48 WALL ST 30TH FL</t>
  </si>
  <si>
    <t>NEW YORK, NY  10005</t>
  </si>
  <si>
    <t>10 WILLOR DR</t>
  </si>
  <si>
    <t>PADULA, CHRISTINE B</t>
  </si>
  <si>
    <t>10 WILLOR ROAD</t>
  </si>
  <si>
    <t>8 WILLOR DR</t>
  </si>
  <si>
    <t>GRIEVES, JOHN</t>
  </si>
  <si>
    <t>8 WILLOR RD</t>
  </si>
  <si>
    <t>4 WILLOR DR</t>
  </si>
  <si>
    <t>MCFARLAND, JUDY</t>
  </si>
  <si>
    <t>240 ROUTE 206</t>
  </si>
  <si>
    <t>WIDOW - DISABLED VET</t>
  </si>
  <si>
    <t>6 WILLOR DR</t>
  </si>
  <si>
    <t>MC FARLAND, MICHAEL</t>
  </si>
  <si>
    <t>6 WILLOR RD</t>
  </si>
  <si>
    <t>238 RT 206</t>
  </si>
  <si>
    <t>KAPRELIAN, H ROBERT &amp; APRIL M</t>
  </si>
  <si>
    <t>234 RT 206</t>
  </si>
  <si>
    <t>MCCLEMENT, ROY E &amp; CHRISTINE F</t>
  </si>
  <si>
    <t>226 RT 206</t>
  </si>
  <si>
    <t>LELLA, ANDREW F &amp; MARGARET M</t>
  </si>
  <si>
    <t>226 US HWY 206</t>
  </si>
  <si>
    <t>230 RT 206</t>
  </si>
  <si>
    <t>DOMINICK, PETER &amp; D'AMELIO, C</t>
  </si>
  <si>
    <t>BRATIS-BRUSCIA, CHRISTINA</t>
  </si>
  <si>
    <t>9 JOHNSON BLVD</t>
  </si>
  <si>
    <t>STELLATELLA, MICHAEL P &amp; FLORENCE A</t>
  </si>
  <si>
    <t>12 BIRCH RD</t>
  </si>
  <si>
    <t>O'REILLY, THOMAS P &amp; COUSINS, V</t>
  </si>
  <si>
    <t>14 BIRCH RD</t>
  </si>
  <si>
    <t>HENRIKSEN, ERICK &amp; ERICA</t>
  </si>
  <si>
    <t>16 BIRCH RD</t>
  </si>
  <si>
    <t>MAUER, JAMES P &amp; ANGELA M</t>
  </si>
  <si>
    <t>18 BIRCH RD</t>
  </si>
  <si>
    <t>MILLIAN, NICHOLAS A ET AL</t>
  </si>
  <si>
    <t>20 BIRCH RD</t>
  </si>
  <si>
    <t>CONNER, SHAWN P &amp; CASEY</t>
  </si>
  <si>
    <t>242 RT 206</t>
  </si>
  <si>
    <t>242 RT 206 NORTH LLC</t>
  </si>
  <si>
    <t>242 RT 206 NO</t>
  </si>
  <si>
    <t>ANDOVER,  NJ  07821</t>
  </si>
  <si>
    <t>7 JOHNSON BLVD</t>
  </si>
  <si>
    <t>LUACES, CARLOS B &amp; KERRILYN A</t>
  </si>
  <si>
    <t>5 JOHNSON BLVD</t>
  </si>
  <si>
    <t>MARTIN, RANDY &amp; MARGARET M</t>
  </si>
  <si>
    <t>3 JOHNSON BLVD</t>
  </si>
  <si>
    <t>MCLAUGHLIN, NANCY</t>
  </si>
  <si>
    <t>13 JOHNSON BLVD</t>
  </si>
  <si>
    <t>LOCASCIO, JAMES &amp; LINDA</t>
  </si>
  <si>
    <t>11 JOHNSON BLVD</t>
  </si>
  <si>
    <t>MACEDONIO, FRANK V &amp; CATHRYN M</t>
  </si>
  <si>
    <t>7 PIERSON DR</t>
  </si>
  <si>
    <t>WAGNER, KEITH &amp; LAURA</t>
  </si>
  <si>
    <t>5 PIERSON DR</t>
  </si>
  <si>
    <t>CONKLIN, STEVEN</t>
  </si>
  <si>
    <t>DELAWARE STRATEGIES FUND II</t>
  </si>
  <si>
    <t>57 W38TH ST FL 9</t>
  </si>
  <si>
    <t>NEW YORK, NY  10018</t>
  </si>
  <si>
    <t>4 JOHNSON BLVD</t>
  </si>
  <si>
    <t>DAVIDOW, IAN &amp; APRIL</t>
  </si>
  <si>
    <t>6 JOHNSON BLVD</t>
  </si>
  <si>
    <t>REAMER, DAVID &amp; DUFFY, KRISTIN T</t>
  </si>
  <si>
    <t>15 PIERSON DR</t>
  </si>
  <si>
    <t>BRUNER, RICHARD &amp; DEVANEY, DIANE</t>
  </si>
  <si>
    <t>9 PIERSON DR</t>
  </si>
  <si>
    <t>KIMMELMAN, LORRAINE N</t>
  </si>
  <si>
    <t>10 JOHNSON BLVD</t>
  </si>
  <si>
    <t>ALVAREZ, DELORES</t>
  </si>
  <si>
    <t>12 JOHNSON BLVD</t>
  </si>
  <si>
    <t>COFFARO, PHILIP J</t>
  </si>
  <si>
    <t>14 JOHNSON BLVD</t>
  </si>
  <si>
    <t>VON MINDEN, WM H &amp; P SOLWEIG</t>
  </si>
  <si>
    <t>216 RT 206</t>
  </si>
  <si>
    <t>CITTADINO, SALVATORE</t>
  </si>
  <si>
    <t>4 PIERSON DR</t>
  </si>
  <si>
    <t>RAMOS, EVELICE</t>
  </si>
  <si>
    <t>6 PIERSON DR</t>
  </si>
  <si>
    <t>SODANO, RICHARD &amp; JILL</t>
  </si>
  <si>
    <t>8 PIERSON DR</t>
  </si>
  <si>
    <t>PINKERTON, MATTHEW &amp; KLEEM, MELANIE</t>
  </si>
  <si>
    <t>10 PIERSON DR</t>
  </si>
  <si>
    <t>TRITT, MARY</t>
  </si>
  <si>
    <t>BISCHOFF HOLDINGS, LLC</t>
  </si>
  <si>
    <t>366 SPARTA AVE</t>
  </si>
  <si>
    <t>12 PIERSON DR</t>
  </si>
  <si>
    <t>WARCHOLIK, GARY P &amp; DONNA</t>
  </si>
  <si>
    <t>2 RIDGE PL</t>
  </si>
  <si>
    <t>PATEL, AAVART &amp; MEGHANA</t>
  </si>
  <si>
    <t>4 RIDGE PL</t>
  </si>
  <si>
    <t>ZICCARDI, JAMES</t>
  </si>
  <si>
    <t>TUFARO, MICHAEL &amp; KAREN A</t>
  </si>
  <si>
    <t>23 LITTLE PAINT WAY</t>
  </si>
  <si>
    <t>KOSTREY, JOHN S &amp; JUDITH</t>
  </si>
  <si>
    <t>25 LITTLE PAINT WAY</t>
  </si>
  <si>
    <t>GENTILUCCI, ANTHONY &amp; ROSEMARIE</t>
  </si>
  <si>
    <t>1 KNUTE DR</t>
  </si>
  <si>
    <t>LASSLETT, CHRISTOPHER T</t>
  </si>
  <si>
    <t>3 KNUTE DR</t>
  </si>
  <si>
    <t>CUNHA, MANUEL &amp; NICOLE</t>
  </si>
  <si>
    <t>5 KNUTE DR</t>
  </si>
  <si>
    <t>VIRIYAYUTHAKORN, AMY</t>
  </si>
  <si>
    <t>8 C O DR</t>
  </si>
  <si>
    <t>DUNCAN, WILLIAM P</t>
  </si>
  <si>
    <t>10 C O DR</t>
  </si>
  <si>
    <t>MIKOLAY, GARY &amp; LORETTA</t>
  </si>
  <si>
    <t>2 C O DR</t>
  </si>
  <si>
    <t>FREEMAN, ROBERT A &amp; ANNE MARIE</t>
  </si>
  <si>
    <t>21 LITTLE PAINT WAY</t>
  </si>
  <si>
    <t>HOFER, BRETT &amp; MARYANNE</t>
  </si>
  <si>
    <t>LITTLE PAINT WAY</t>
  </si>
  <si>
    <t>31 OLD INDIAN SPRINGS RD</t>
  </si>
  <si>
    <t>7 ROGER DR</t>
  </si>
  <si>
    <t>PRICE, ROLAND</t>
  </si>
  <si>
    <t>7 C O DR</t>
  </si>
  <si>
    <t>MAYHOOD, KEITH</t>
  </si>
  <si>
    <t>7 CO DR</t>
  </si>
  <si>
    <t>5 ROGER DR</t>
  </si>
  <si>
    <t>JOHNSON, ROGER T &amp; HAZEL B</t>
  </si>
  <si>
    <t>2381 SPRUCE PL</t>
  </si>
  <si>
    <t>DELEON SPRINGS, FL  32130</t>
  </si>
  <si>
    <t>11 ROGER DR</t>
  </si>
  <si>
    <t>MICIKAS, MYRNA</t>
  </si>
  <si>
    <t>9 LITTLE PAINT WAY</t>
  </si>
  <si>
    <t>MANDARA, WILLIAM J &amp; SUSAN M</t>
  </si>
  <si>
    <t>11 LITTLE PAINT WAY</t>
  </si>
  <si>
    <t>KRETZMER, DAVID M &amp; MARIE</t>
  </si>
  <si>
    <t>13 LITTLE PAINT WAY</t>
  </si>
  <si>
    <t>NIXON, MARK E &amp; LISA A</t>
  </si>
  <si>
    <t>3 ROGER DR</t>
  </si>
  <si>
    <t>ROTH, HAROLD E</t>
  </si>
  <si>
    <t>9 ROGER DR</t>
  </si>
  <si>
    <t>KELLY, DANIELLE</t>
  </si>
  <si>
    <t>1 CROSS TR</t>
  </si>
  <si>
    <t>COSTELLO, LEE D</t>
  </si>
  <si>
    <t>5 C O DR</t>
  </si>
  <si>
    <t>BECK, KARL &amp; IRELAND, JACQUELINE</t>
  </si>
  <si>
    <t>3 C O DR</t>
  </si>
  <si>
    <t>WINANS, BRIAN &amp; MALLOY, BRIGITTE A</t>
  </si>
  <si>
    <t>9 C O DR</t>
  </si>
  <si>
    <t>O'CONNOR, SOAD</t>
  </si>
  <si>
    <t>11 C O DR</t>
  </si>
  <si>
    <t>KIMBLE, EARL F &amp; EVA</t>
  </si>
  <si>
    <t>28 TENNIS RD</t>
  </si>
  <si>
    <t>LAKE HOPATCONG, NJ  07849</t>
  </si>
  <si>
    <t>17 LITTLE PAINT WAY</t>
  </si>
  <si>
    <t>GULINO, PHYLLIS</t>
  </si>
  <si>
    <t>2 ROGER DR</t>
  </si>
  <si>
    <t>MARGO, TED G &amp; JUDITH E</t>
  </si>
  <si>
    <t>4 ROGER DR</t>
  </si>
  <si>
    <t>MCDONALD, ROY &amp; KAREN</t>
  </si>
  <si>
    <t>6 ROGER DR</t>
  </si>
  <si>
    <t>JOHNSON, CHARLES A &amp; ELIZABETH A</t>
  </si>
  <si>
    <t>CALI, CARIN</t>
  </si>
  <si>
    <t>2 KNUTE DR</t>
  </si>
  <si>
    <t>HUYNH, HUNG C &amp; CHAN, BIENVENIDA</t>
  </si>
  <si>
    <t>4 KNUTE DR</t>
  </si>
  <si>
    <t>TYMINSKI, CHRISTOPHER</t>
  </si>
  <si>
    <t>4 TAMARACK RD</t>
  </si>
  <si>
    <t>JOHNSON, CARL O JR &amp; LAWRENCE E</t>
  </si>
  <si>
    <t>3 GHOST PONY RD</t>
  </si>
  <si>
    <t>6 TAMARACK RD</t>
  </si>
  <si>
    <t>AGNOR, ARTHUR J &amp; DICARLO, ANGELA</t>
  </si>
  <si>
    <t>8 TAMARACK RD</t>
  </si>
  <si>
    <t>HUBER, ROBERT T &amp; SKINNER, NICOLE M</t>
  </si>
  <si>
    <t>10 TAMARACK RD</t>
  </si>
  <si>
    <t>POLLARD, DEBRA L &amp; SWARTS, GALEEN S</t>
  </si>
  <si>
    <t>PO BOX 49</t>
  </si>
  <si>
    <t>14 TAMARACK RD</t>
  </si>
  <si>
    <t>SHAY, JOYCE ANN</t>
  </si>
  <si>
    <t>16 TAMARACK RD</t>
  </si>
  <si>
    <t>PUTZ, LAWRENCE &amp; KRISTIE</t>
  </si>
  <si>
    <t>18 TAMARACK RD</t>
  </si>
  <si>
    <t>HAVENS, JOHN</t>
  </si>
  <si>
    <t>JOHNSON, C O &amp; L W</t>
  </si>
  <si>
    <t>SHAY, JOYCE</t>
  </si>
  <si>
    <t>20 TAMARACK RD</t>
  </si>
  <si>
    <t>SANTANDER BANK, NA</t>
  </si>
  <si>
    <t>824 NORTH MARKET ST #100</t>
  </si>
  <si>
    <t>WILMINGTON, DE  19801</t>
  </si>
  <si>
    <t>22 TAMARACK RD</t>
  </si>
  <si>
    <t>KING, RUSSELL K &amp; TABITHA B</t>
  </si>
  <si>
    <t>22 TAMARACK ROAD</t>
  </si>
  <si>
    <t>34 TAMARACK RD</t>
  </si>
  <si>
    <t>COMPTON, DOUGLAS G &amp; KAY E</t>
  </si>
  <si>
    <t>26 TAMARACK RD</t>
  </si>
  <si>
    <t>IVANHOE, PAMELA M</t>
  </si>
  <si>
    <t>24 TAMARACK RD</t>
  </si>
  <si>
    <t>HOLDOM, KENNETH G &amp; M ANDRECZSKI</t>
  </si>
  <si>
    <t>28 TAMARACK RD</t>
  </si>
  <si>
    <t>PERICH, CLAIRE A &amp; GRAEBER, JAMES</t>
  </si>
  <si>
    <t>32 TAMARACK RD</t>
  </si>
  <si>
    <t>CALIGUIRI, MICHAEL &amp; CARISSA</t>
  </si>
  <si>
    <t>13 TAMARACK RD</t>
  </si>
  <si>
    <t>OSIADACZ, THOMAS &amp; PACO, CARLA S</t>
  </si>
  <si>
    <t>NJ TELEPHONE CO C/O DUFF &amp; PHELPS</t>
  </si>
  <si>
    <t>PO BOX 2749</t>
  </si>
  <si>
    <t>ADDISON, TX  75001</t>
  </si>
  <si>
    <t>27 TAMARACK RD</t>
  </si>
  <si>
    <t>PHELPS, JEFFREY &amp; HEATHER</t>
  </si>
  <si>
    <t>15 TAMARACK RD</t>
  </si>
  <si>
    <t>GESEK, FRANCES</t>
  </si>
  <si>
    <t>17 TAMARACK RD</t>
  </si>
  <si>
    <t>YANOVICH, LEO J &amp; ELEANOR L</t>
  </si>
  <si>
    <t>19 TAMARACK RD</t>
  </si>
  <si>
    <t>COLEMAN, KENNETH &amp; IRYNA</t>
  </si>
  <si>
    <t>21 TAMARACK RD</t>
  </si>
  <si>
    <t>MCGRATH, SEAN P &amp; GRETCHEN L</t>
  </si>
  <si>
    <t>23 TAMARACK RD</t>
  </si>
  <si>
    <t>GLANCEY, THOMAS J JR &amp; HEIDI</t>
  </si>
  <si>
    <t>25 TAMARACK RD</t>
  </si>
  <si>
    <t>MILESKY, WILLIAM S</t>
  </si>
  <si>
    <t>31 TAMARACK RD</t>
  </si>
  <si>
    <t>ORMSBEE, MARK &amp; REBECCA</t>
  </si>
  <si>
    <t>33 TAMARACK RD</t>
  </si>
  <si>
    <t>CONNOLLY, STEVEN J JR</t>
  </si>
  <si>
    <t>35 TAMARACK RD</t>
  </si>
  <si>
    <t>PARMIGIANO, BRIAN M &amp; ERIN M</t>
  </si>
  <si>
    <t>276 RT 206</t>
  </si>
  <si>
    <t>276 ROUTE 206, LLC</t>
  </si>
  <si>
    <t>276 RT 206 SUITE A</t>
  </si>
  <si>
    <t>SARACCO ASSOCIATES</t>
  </si>
  <si>
    <t>481 C WINDEMERE AVE</t>
  </si>
  <si>
    <t>202 RT 206</t>
  </si>
  <si>
    <t>TILCON NEW YORK, INC</t>
  </si>
  <si>
    <t>PO BOX 550</t>
  </si>
  <si>
    <t>THORNVILLE, OH  43076</t>
  </si>
  <si>
    <t>BYRAM LAND DEV LLC</t>
  </si>
  <si>
    <t>PO BOX 367</t>
  </si>
  <si>
    <t>MILLINGTON, NJ  07946</t>
  </si>
  <si>
    <t>198 RT 206</t>
  </si>
  <si>
    <t>MOUNTAINSIDE RESTAURANT, INC</t>
  </si>
  <si>
    <t>210 RT 206</t>
  </si>
  <si>
    <t>BYRAM SELF STORAGE, LLC</t>
  </si>
  <si>
    <t>210 ROUTE 206 N</t>
  </si>
  <si>
    <t>R-1</t>
  </si>
  <si>
    <t>9 ENTIN RD</t>
  </si>
  <si>
    <t>IPR</t>
  </si>
  <si>
    <t>166 RT 206</t>
  </si>
  <si>
    <t>11 LACKAWANNA DR</t>
  </si>
  <si>
    <t>SPLT</t>
  </si>
  <si>
    <t>40 OLD INDIAN SPRINGS RD</t>
  </si>
  <si>
    <t>ENERGY TECHNOLOGY, INC</t>
  </si>
  <si>
    <t>704 SW 10TH ST</t>
  </si>
  <si>
    <t>BLUE SPRINGS, MO  64015</t>
  </si>
  <si>
    <t>IAT REINSURANCE CO, INC</t>
  </si>
  <si>
    <t>116 RT 206</t>
  </si>
  <si>
    <t>PRZYBYSZEWSKI, LEON C</t>
  </si>
  <si>
    <t>90 RT 206</t>
  </si>
  <si>
    <t>GORDON BYRAM ASSOC, LLC</t>
  </si>
  <si>
    <t>1070 US HWY 46</t>
  </si>
  <si>
    <t>LEDGEWOOD, NJ  07852</t>
  </si>
  <si>
    <t>BLDG</t>
  </si>
  <si>
    <t>80 RT 206</t>
  </si>
  <si>
    <t>UNITED STANHOPE REALTY, LLC</t>
  </si>
  <si>
    <t>PO BOX 3368</t>
  </si>
  <si>
    <t>PALM BEACH, FL  33480</t>
  </si>
  <si>
    <t>OAK RIDGE, NJ  07438</t>
  </si>
  <si>
    <t>7 LACKAWANNA DR</t>
  </si>
  <si>
    <t>BRAUN, FREDDY F &amp; CHRISTINE</t>
  </si>
  <si>
    <t>4404 CABBAGE DR</t>
  </si>
  <si>
    <t>KNOXVILLE, TN  37938</t>
  </si>
  <si>
    <t>9 LACKAWANNA DR</t>
  </si>
  <si>
    <t>41 LACKAWANNA DR</t>
  </si>
  <si>
    <t>APJ ASSOCIATES, LLC</t>
  </si>
  <si>
    <t>111 HOWARD BLVD</t>
  </si>
  <si>
    <t>51 LACKAWANNA DR</t>
  </si>
  <si>
    <t>BRAUN, JAMES W JR &amp; JENNIFER V</t>
  </si>
  <si>
    <t>55 LACKAWANNA DR</t>
  </si>
  <si>
    <t>55 LACKAWANA DEVELOPMENT, LLC</t>
  </si>
  <si>
    <t>4 KYMOR AVE</t>
  </si>
  <si>
    <t>MF</t>
  </si>
  <si>
    <t>ADMINISTRATIVE BLDG.</t>
  </si>
  <si>
    <t>65 LACKAWANNA DR</t>
  </si>
  <si>
    <t>GELLER INVESTMENTS, LLC</t>
  </si>
  <si>
    <t>1 ELIZABETH LN</t>
  </si>
  <si>
    <t>61 LACKAWANNA DR</t>
  </si>
  <si>
    <t>TIGHE, MICHAEL T</t>
  </si>
  <si>
    <t>MEADE, STEVEN &amp; D'AMBROSIO JEANNE R</t>
  </si>
  <si>
    <t>65B LACKAWANNA DR</t>
  </si>
  <si>
    <t>36 TAMARACK RD</t>
  </si>
  <si>
    <t>BECKMANN, BRIAN G &amp; LYNN</t>
  </si>
  <si>
    <t>12 CO DR</t>
  </si>
  <si>
    <t>12 C O DR</t>
  </si>
  <si>
    <t>2 OLD INDIAN SPRINGS RD</t>
  </si>
  <si>
    <t>DUCCINI, KENNETH &amp; NANCY</t>
  </si>
  <si>
    <t>4 OLD INDIAN SPRINGS RD</t>
  </si>
  <si>
    <t>GIRESI, SAMUEL J &amp; MATILDA A</t>
  </si>
  <si>
    <t>14 OLD INDIAN SPRINGS RD</t>
  </si>
  <si>
    <t>CHUPINKA, LORI A</t>
  </si>
  <si>
    <t>14 OLD INDIAN SPRING RD</t>
  </si>
  <si>
    <t>8 OLD INDIAN SPRINGS RD</t>
  </si>
  <si>
    <t>RIBOT, DOUGLAS N &amp; ROBYN L</t>
  </si>
  <si>
    <t>6 OLD INDIAN SPRINGS RD</t>
  </si>
  <si>
    <t>MILANO, VINCENT &amp; ELIZABETH</t>
  </si>
  <si>
    <t>6 OLD INDIAN SPRING RD</t>
  </si>
  <si>
    <t>26 OLD INDIAN SPRINGS RD</t>
  </si>
  <si>
    <t>JOHNSON, LAWRENCE &amp; CHERYL</t>
  </si>
  <si>
    <t>30 OLD INDIAN SPRING RD</t>
  </si>
  <si>
    <t>JOHNSON, APRIL SUZANNE</t>
  </si>
  <si>
    <t>12 OLD INDIAN SPRINGS RD</t>
  </si>
  <si>
    <t>NICHOLLS, NANCY A &amp; DEAN W</t>
  </si>
  <si>
    <t>3 BANK ST</t>
  </si>
  <si>
    <t>US BANK TRUSTEE</t>
  </si>
  <si>
    <t>115 LACKAWANNA DR</t>
  </si>
  <si>
    <t>RUGGIERI, JOSEPH &amp; JOANN</t>
  </si>
  <si>
    <t>5 BANK ST</t>
  </si>
  <si>
    <t>MINTON, PAMELA J</t>
  </si>
  <si>
    <t>7 BANK ST</t>
  </si>
  <si>
    <t>FUGGER, JOHN D &amp; MARIE T</t>
  </si>
  <si>
    <t>9 BANK ST</t>
  </si>
  <si>
    <t>CARFELLO, JESS &amp; CATHERINE</t>
  </si>
  <si>
    <t>25 ROCK RIDGE RD</t>
  </si>
  <si>
    <t>HASKELL, NJ  07420</t>
  </si>
  <si>
    <t>13 BANK ST</t>
  </si>
  <si>
    <t>DESCAFANO, VINCENT</t>
  </si>
  <si>
    <t>97 LACKAWANNA DR</t>
  </si>
  <si>
    <t>SHIVELY, EUGENE R &amp; LINDA L</t>
  </si>
  <si>
    <t>95 LACKAWANNA DR</t>
  </si>
  <si>
    <t>JACKSON, TERRY &amp; LISA</t>
  </si>
  <si>
    <t>93 LACKAWANNA DR</t>
  </si>
  <si>
    <t>91 LACKAWANNA DR</t>
  </si>
  <si>
    <t>GOODMAN, EUGENE</t>
  </si>
  <si>
    <t>15 BOUND BROOK RD</t>
  </si>
  <si>
    <t>26 BANK ST</t>
  </si>
  <si>
    <t>ZUB, JANUSZ M &amp; CHANDARASORN, S</t>
  </si>
  <si>
    <t>81 LACKAWANNA DR</t>
  </si>
  <si>
    <t>PELKA, PAUL &amp; JUDITH</t>
  </si>
  <si>
    <t>89 LACKAWANNA DR</t>
  </si>
  <si>
    <t>GONZALEZ, CARLOS</t>
  </si>
  <si>
    <t>BANK ST</t>
  </si>
  <si>
    <t>LITTLE, WILLIAM M &amp; SOPHIA M</t>
  </si>
  <si>
    <t>125 LACKAWANNA DR</t>
  </si>
  <si>
    <t>TERMINELLO, KEVIN</t>
  </si>
  <si>
    <t>123 LACKAWANNA DR</t>
  </si>
  <si>
    <t>121 LACKAWANNA DR</t>
  </si>
  <si>
    <t>GUNTHER, BRIAN J &amp; MARYANN</t>
  </si>
  <si>
    <t>119 LACKAWANNA DR</t>
  </si>
  <si>
    <t>VAN FLEET, JOYCE</t>
  </si>
  <si>
    <t>117 LACKAWANNA DR</t>
  </si>
  <si>
    <t>WOODWARD, SCOTT &amp; JACQUELINE L</t>
  </si>
  <si>
    <t>2 BANK ST</t>
  </si>
  <si>
    <t>VANFLEET, KARMA</t>
  </si>
  <si>
    <t>4 BANK ST</t>
  </si>
  <si>
    <t>HATHAWAY, ROBERT E JR</t>
  </si>
  <si>
    <t>PO BOX 438</t>
  </si>
  <si>
    <t>MT FREEDOM, NJ  07970</t>
  </si>
  <si>
    <t>6 BANK ST</t>
  </si>
  <si>
    <t>SULLIVAN, DANIEL &amp; DOROTHEA</t>
  </si>
  <si>
    <t>8 BANK ST</t>
  </si>
  <si>
    <t>KWIATKOWSKI, THOMAS</t>
  </si>
  <si>
    <t>MANSFIELD, MARIAN E</t>
  </si>
  <si>
    <t>16 BANK ST</t>
  </si>
  <si>
    <t>BOYLE, JAMES MAURICE</t>
  </si>
  <si>
    <t>1 NORTH CENTRAL AVE</t>
  </si>
  <si>
    <t>14 BANK ST</t>
  </si>
  <si>
    <t>JANKOWSKI, GLEN E &amp; KIMBERLY C</t>
  </si>
  <si>
    <t>MANSFIELD, EDWARD E JR &amp; ROXANNE</t>
  </si>
  <si>
    <t>18 BANK ST</t>
  </si>
  <si>
    <t>20 BANK ST</t>
  </si>
  <si>
    <t>MANSFIELD, ROXANNE</t>
  </si>
  <si>
    <t>22 BANK ST</t>
  </si>
  <si>
    <t>24 BANK ST</t>
  </si>
  <si>
    <t>6 HEMINOVER ST</t>
  </si>
  <si>
    <t>FERRIGNO, JOSEPH &amp; EDNA</t>
  </si>
  <si>
    <t>4 HEMINOVER ST</t>
  </si>
  <si>
    <t>LABELL, LORI A &amp; BILAS, HENRY P JR</t>
  </si>
  <si>
    <t>2 HEMINOVER ST</t>
  </si>
  <si>
    <t>TATARKA, RYAN &amp; CASTNER, VICTORIA</t>
  </si>
  <si>
    <t>NEWARK, NJ  07102</t>
  </si>
  <si>
    <t>94 LACKAWANNA DR</t>
  </si>
  <si>
    <t>CREAGER, ANDREW &amp; DIANE</t>
  </si>
  <si>
    <t>MORRIS PLAINS, NJ  07950</t>
  </si>
  <si>
    <t>90 LACKAWANNA DR</t>
  </si>
  <si>
    <t>EYRICH, ASHLEY</t>
  </si>
  <si>
    <t>88 LACKAWANNA DR</t>
  </si>
  <si>
    <t>HOPPING, LUCY</t>
  </si>
  <si>
    <t>86 LACKAWANNA DR</t>
  </si>
  <si>
    <t>TESORI, STEVEN &amp; JOHN</t>
  </si>
  <si>
    <t>1 ROSEVILLE RD</t>
  </si>
  <si>
    <t>CANZONE, JOHN &amp; IDA</t>
  </si>
  <si>
    <t>8 LAKE DR W</t>
  </si>
  <si>
    <t>82 LACKAWANNA DR</t>
  </si>
  <si>
    <t>PASINOSKY, STEPHEN M &amp; KATHLEEN M</t>
  </si>
  <si>
    <t>5 RICHMOND RD</t>
  </si>
  <si>
    <t>DINO, JENNIFER &amp; ZANETTI, MARC</t>
  </si>
  <si>
    <t>9 RICHMOND RD</t>
  </si>
  <si>
    <t>SZCZUBELEK, ALEXANDER W &amp; MARGARET</t>
  </si>
  <si>
    <t>11 RICHMOND RD</t>
  </si>
  <si>
    <t>HALAJIAN, NICOLE &amp; SUZANNE</t>
  </si>
  <si>
    <t>17 RICHMOND RD</t>
  </si>
  <si>
    <t>BECKER, DAVID T</t>
  </si>
  <si>
    <t>19 RICHMOND RD</t>
  </si>
  <si>
    <t>BONNEFOND, EDWARD &amp; KRISTIN</t>
  </si>
  <si>
    <t>20 RICHMOND RD</t>
  </si>
  <si>
    <t>DONOFRIO, LARRY P &amp; DOROTHY E</t>
  </si>
  <si>
    <t>18 RICHMOND RD</t>
  </si>
  <si>
    <t>ELLIS, MARTHA</t>
  </si>
  <si>
    <t>RICHMOND RD</t>
  </si>
  <si>
    <t>GINTER, WINFRED</t>
  </si>
  <si>
    <t>43 MAPLE AVE</t>
  </si>
  <si>
    <t>12 RICHMOND RD</t>
  </si>
  <si>
    <t>FEARFIELD, THOMAS</t>
  </si>
  <si>
    <t>10 RICHMOND RD</t>
  </si>
  <si>
    <t>PASKO, JOHN J JR &amp; VICTORIA J</t>
  </si>
  <si>
    <t>6 RICHMOND RD</t>
  </si>
  <si>
    <t>SIGNATURE DESIGN INVESTMENT, LLC</t>
  </si>
  <si>
    <t>4000 COCOPLUM CIRCLE</t>
  </si>
  <si>
    <t>COCONUT CREEK, FL  33063</t>
  </si>
  <si>
    <t>4 RICHMOND RD</t>
  </si>
  <si>
    <t>BOYLE, BARBARA</t>
  </si>
  <si>
    <t>16 LAKE DR W</t>
  </si>
  <si>
    <t>CAPPELLINI, EUGENE T &amp; VIRGINIA M</t>
  </si>
  <si>
    <t>510 WESER AVE</t>
  </si>
  <si>
    <t>14 LAKE DR W</t>
  </si>
  <si>
    <t>BARTON, JESSE A &amp; WALL, STEVEN</t>
  </si>
  <si>
    <t>14 W LAKE DR</t>
  </si>
  <si>
    <t>12 LAKE DR W</t>
  </si>
  <si>
    <t>ABBATE, COREY &amp; LORI</t>
  </si>
  <si>
    <t>10 LAKE DR W</t>
  </si>
  <si>
    <t>RODRIGUEZ, ANTONIO &amp; DEBORAH E</t>
  </si>
  <si>
    <t>CANZONE, JOHN F &amp; KELLY C</t>
  </si>
  <si>
    <t>8 WEST LAKE DR</t>
  </si>
  <si>
    <t>6 LAKE DR W</t>
  </si>
  <si>
    <t>WISE, MICHAEL &amp; SUSAN</t>
  </si>
  <si>
    <t>4 LAKE DR W</t>
  </si>
  <si>
    <t>HOLLY, JAMES B &amp; DOLORES A</t>
  </si>
  <si>
    <t>12 HEMINOVER ST</t>
  </si>
  <si>
    <t>WOLF, TRAVIS C &amp; KOLESSAR, LAURYN</t>
  </si>
  <si>
    <t>15 LAKE DR W</t>
  </si>
  <si>
    <t>SCHMIEDER, MICHAEL F &amp; JOCELYN</t>
  </si>
  <si>
    <t>11 LAKE DR W</t>
  </si>
  <si>
    <t>BOSTROM. LEIF C &amp; SHERRIE J</t>
  </si>
  <si>
    <t>20 LAKE DR W</t>
  </si>
  <si>
    <t>RAKOWSKI, STANLEY</t>
  </si>
  <si>
    <t>2 PARTRIDGE RD</t>
  </si>
  <si>
    <t>GOMEZ, JEFFREY S</t>
  </si>
  <si>
    <t>4 PARTRIDGE RD</t>
  </si>
  <si>
    <t>GROBLEWSKI, JESSICA L</t>
  </si>
  <si>
    <t>5 PARTRIDGE RD</t>
  </si>
  <si>
    <t>HENRY, MICHAEL R &amp; ALICIA F</t>
  </si>
  <si>
    <t>48 RICHMOND RD</t>
  </si>
  <si>
    <t>3 PARTRIDGE RD</t>
  </si>
  <si>
    <t>3A</t>
  </si>
  <si>
    <t>RUBENSTEIN, ALEXANDER &amp; JEANNINE</t>
  </si>
  <si>
    <t>5 LAKE DR W</t>
  </si>
  <si>
    <t>WILLOUGHBY, STEPHEN R JR &amp; MICHELLE</t>
  </si>
  <si>
    <t>5 LAKE DRIVE WEST</t>
  </si>
  <si>
    <t>7 LAKE DR W</t>
  </si>
  <si>
    <t>KANE, MARY ANN</t>
  </si>
  <si>
    <t>1 LAKE DR W</t>
  </si>
  <si>
    <t>AR HOLDINGS, LLC</t>
  </si>
  <si>
    <t>26 CARPENTER RD</t>
  </si>
  <si>
    <t>FOX VALE HOMES LLC</t>
  </si>
  <si>
    <t>1 TENNIS TERR</t>
  </si>
  <si>
    <t>22 CARPENTER RD</t>
  </si>
  <si>
    <t>MOKLAK, KATERINA</t>
  </si>
  <si>
    <t>20 CARPENTER RD</t>
  </si>
  <si>
    <t>MCFARLAND, JEFFREY W</t>
  </si>
  <si>
    <t>16 CARPENTER RD</t>
  </si>
  <si>
    <t>LAVERE, MICHAEL &amp; DANIELLE</t>
  </si>
  <si>
    <t>12 CARPENTER RD</t>
  </si>
  <si>
    <t>HOESS, FRED S &amp; BARBARA I</t>
  </si>
  <si>
    <t>8 CARPENTER RD</t>
  </si>
  <si>
    <t>RUBENSTEIN, ALEX</t>
  </si>
  <si>
    <t>4 CARPENTER RD</t>
  </si>
  <si>
    <t>PENARANDA, GRACIELA &amp; SALINAS, A</t>
  </si>
  <si>
    <t>1112 S COULUMBUS ST</t>
  </si>
  <si>
    <t>ARLINGTON, VA  22204</t>
  </si>
  <si>
    <t>2 CARPENTER RD</t>
  </si>
  <si>
    <t>QUINN, GARY &amp; TAMI</t>
  </si>
  <si>
    <t>25 CARPENTER RD</t>
  </si>
  <si>
    <t>GONCALVES, JOSE</t>
  </si>
  <si>
    <t>10 CATHERINE TERR</t>
  </si>
  <si>
    <t>15 CARPENTER RD</t>
  </si>
  <si>
    <t>PEDERSEN, DOROTHY</t>
  </si>
  <si>
    <t>PO BOX 259</t>
  </si>
  <si>
    <t>10 REIS AVE</t>
  </si>
  <si>
    <t>GERBASIO, WILLIAM &amp; BUCHANAN, JOAN</t>
  </si>
  <si>
    <t>8 REIS AVE</t>
  </si>
  <si>
    <t>JODY'S L W, LLC/CARMINE D CAMPANILE</t>
  </si>
  <si>
    <t>3 BRADY DR</t>
  </si>
  <si>
    <t>GLADSTONE, NJ  07934</t>
  </si>
  <si>
    <t>WHIPPANY, NJ  07981</t>
  </si>
  <si>
    <t>6 REIS AVE</t>
  </si>
  <si>
    <t>FITZPATRICK, SEAN</t>
  </si>
  <si>
    <t>4 REIS AVE</t>
  </si>
  <si>
    <t>HENKEL, FREDERICK J JR</t>
  </si>
  <si>
    <t>2 REIS AVE</t>
  </si>
  <si>
    <t>KATZOFF, BRET P</t>
  </si>
  <si>
    <t>24 LAKE DR</t>
  </si>
  <si>
    <t>NYLANDER, PHILLIP</t>
  </si>
  <si>
    <t>22 LAKE DR</t>
  </si>
  <si>
    <t>FLORA, MICHAEL &amp; LORRAINE M</t>
  </si>
  <si>
    <t>20 LAKE DR</t>
  </si>
  <si>
    <t>KRISTIANSEN, ROLF E &amp; LINDA J</t>
  </si>
  <si>
    <t>18 LAKE DR</t>
  </si>
  <si>
    <t>KOVACH, RALPH &amp; MONICA E</t>
  </si>
  <si>
    <t>16 LAKE DR</t>
  </si>
  <si>
    <t>DRAKE, MELINDA</t>
  </si>
  <si>
    <t>14 LAKE DR</t>
  </si>
  <si>
    <t>SPEER, ELIZABETH</t>
  </si>
  <si>
    <t>8 LAKE DR</t>
  </si>
  <si>
    <t>MONCATO, JOHN JR &amp; WENDLING,KORTNEY</t>
  </si>
  <si>
    <t>6 LAKE DR</t>
  </si>
  <si>
    <t>CICCHETTI, LUCIANO</t>
  </si>
  <si>
    <t>4 LAKE DR</t>
  </si>
  <si>
    <t>O'BRIEN, DEBORAH</t>
  </si>
  <si>
    <t>64 4TH AVE #2R</t>
  </si>
  <si>
    <t>NEW YORK, NY  10003</t>
  </si>
  <si>
    <t>2 LAKE DR</t>
  </si>
  <si>
    <t>RAFFAY, RUSSELL &amp; MARIE</t>
  </si>
  <si>
    <t>7 CARPENTER RD</t>
  </si>
  <si>
    <t>MCCABE, MICHAEL J &amp; KRISTIN D</t>
  </si>
  <si>
    <t>9 CARPENTER RD</t>
  </si>
  <si>
    <t>AUKLAND PASTURES, LLC/NRLL EAST, LL</t>
  </si>
  <si>
    <t>8 WHATNEY</t>
  </si>
  <si>
    <t>SQUIRREL ST</t>
  </si>
  <si>
    <t>AUKLAND PASTURES, LLC</t>
  </si>
  <si>
    <t>3 SQUIRREL ST</t>
  </si>
  <si>
    <t>GALLAGHER, JOHN &amp; KRISTEN</t>
  </si>
  <si>
    <t>5 SQUIRREL ST</t>
  </si>
  <si>
    <t>GERBASIO, WILLIAM</t>
  </si>
  <si>
    <t>LAKE DR</t>
  </si>
  <si>
    <t>LAKE LACKAWANNA INVESTMENT CO</t>
  </si>
  <si>
    <t>PO BOX 89</t>
  </si>
  <si>
    <t>9 LAKE DR</t>
  </si>
  <si>
    <t>FERRETTI, LAWRENCE &amp; BONNIE</t>
  </si>
  <si>
    <t>103 PARKS ST</t>
  </si>
  <si>
    <t>11 LAKE DR</t>
  </si>
  <si>
    <t>RALPH, REGIS R JR &amp; ROZANNE H</t>
  </si>
  <si>
    <t>13 LAKE DR</t>
  </si>
  <si>
    <t>15 LAKE DR</t>
  </si>
  <si>
    <t>1010 W MOCKINGBIRD #100</t>
  </si>
  <si>
    <t>DALLAS, TX  75247</t>
  </si>
  <si>
    <t>17 LAKE DR</t>
  </si>
  <si>
    <t>FRANGOS, PETER E</t>
  </si>
  <si>
    <t>21 LAKE DR</t>
  </si>
  <si>
    <t>FAAS, SHARON M</t>
  </si>
  <si>
    <t>23 LAKE DR</t>
  </si>
  <si>
    <t>WOODWORTH, ROBERT &amp; PATRICIA</t>
  </si>
  <si>
    <t>29 LAKE DR</t>
  </si>
  <si>
    <t>KRIVOSHLIKOVA,LUDMILA &amp; MATUKONIS,R</t>
  </si>
  <si>
    <t>31 LAKE DR</t>
  </si>
  <si>
    <t>DONAHUE, MICHAEL &amp; TAMMY</t>
  </si>
  <si>
    <t>27 LAKE DR</t>
  </si>
  <si>
    <t>WEINBERG, MARC &amp; DONNA L</t>
  </si>
  <si>
    <t>25 LAKE DR</t>
  </si>
  <si>
    <t>AUCHTER, JARED &amp; LAUREN</t>
  </si>
  <si>
    <t>13 HEMINOVER ST</t>
  </si>
  <si>
    <t>BERGH, WM CLIFFORD</t>
  </si>
  <si>
    <t>16 BEVERLY RD</t>
  </si>
  <si>
    <t>15 HEMINOVER ST</t>
  </si>
  <si>
    <t>SMITH, STEPHEN &amp; TIERNEY, KARA</t>
  </si>
  <si>
    <t>1 LAKE DR</t>
  </si>
  <si>
    <t>O'TOOLE, JOSEPH</t>
  </si>
  <si>
    <t>24 RICHMOND RD</t>
  </si>
  <si>
    <t>DUNBAR, MATTHEW</t>
  </si>
  <si>
    <t>22 RICHMOND RD</t>
  </si>
  <si>
    <t>ZANETTI, JOHN S</t>
  </si>
  <si>
    <t>54 RICHMOND RD</t>
  </si>
  <si>
    <t>HOSLER, TRACY M &amp; REGINA</t>
  </si>
  <si>
    <t>52 RICHMOND RD</t>
  </si>
  <si>
    <t>JORGENSEN, JOHN H</t>
  </si>
  <si>
    <t>50 RICHMOND RD</t>
  </si>
  <si>
    <t>ELL, ANTHONY D</t>
  </si>
  <si>
    <t>GALLAGHER, JOHN M &amp; KRISTEN E</t>
  </si>
  <si>
    <t>46 RICHMOND RD</t>
  </si>
  <si>
    <t>GALLAGHER, JOHN M &amp; MARJORIE P</t>
  </si>
  <si>
    <t>42 RICHMOND RD</t>
  </si>
  <si>
    <t>KOENIG, SKOT &amp; DONNA</t>
  </si>
  <si>
    <t>40 RICHMOND RD</t>
  </si>
  <si>
    <t>MILENS, DOUGLAS W &amp; SAMUEL A</t>
  </si>
  <si>
    <t>470 STANHOPE RD</t>
  </si>
  <si>
    <t>484 STANHOPE RD</t>
  </si>
  <si>
    <t>38 RICHMOND RD</t>
  </si>
  <si>
    <t>TUCKER, ROGER E &amp; SUSAN J</t>
  </si>
  <si>
    <t>36 RICHMOND RD</t>
  </si>
  <si>
    <t>RUSH, DAVID J &amp; O'NEILL-RUSH, T</t>
  </si>
  <si>
    <t>34A RICHMOND RD</t>
  </si>
  <si>
    <t>BYRNE, JOHN C &amp; LUANN K</t>
  </si>
  <si>
    <t>32 RICHMOND RD</t>
  </si>
  <si>
    <t>LEPORE, FRANK &amp; VIRGINIA E</t>
  </si>
  <si>
    <t>30 RICHMOND RD</t>
  </si>
  <si>
    <t>28 RICHMOND RD</t>
  </si>
  <si>
    <t>PATMOS, A ED &amp; FREDERICKS, RUTH F</t>
  </si>
  <si>
    <t>66 MIDDLE POND RD</t>
  </si>
  <si>
    <t>SOUTHAMPTON, NY  11968</t>
  </si>
  <si>
    <t>33 RICHMOND RD</t>
  </si>
  <si>
    <t>GILBERT, MICHAEL &amp; CARRIE</t>
  </si>
  <si>
    <t>106 LACKAWANNA DR</t>
  </si>
  <si>
    <t>RUDLOFF, WILLIAM &amp; GAIL</t>
  </si>
  <si>
    <t>108 LACKAWANNA DR</t>
  </si>
  <si>
    <t>LEFEVER, WILLIAM P &amp; DEBRA JEAN</t>
  </si>
  <si>
    <t>55 RICHMOND RD</t>
  </si>
  <si>
    <t>BARANOW, SOL ET AL</t>
  </si>
  <si>
    <t>53 RICHMOND RD</t>
  </si>
  <si>
    <t>BLAYER, JESSICA L</t>
  </si>
  <si>
    <t>45 RICHMOND RD</t>
  </si>
  <si>
    <t>CASSIDY, LINDA &amp; DANIEL</t>
  </si>
  <si>
    <t>37 RICHMOND RD</t>
  </si>
  <si>
    <t>VAN DUNK, JOSEPH III &amp; CURIEL, S</t>
  </si>
  <si>
    <t>35 RICHMOND RD</t>
  </si>
  <si>
    <t>HASSING, ERIK A &amp; HEIDE M G</t>
  </si>
  <si>
    <t>31 RICHMOND RD</t>
  </si>
  <si>
    <t>LORENZO, ANTONIO &amp; MARIA</t>
  </si>
  <si>
    <t>29 RICHMOND RD</t>
  </si>
  <si>
    <t>HENNIGHAN, JOSEPH &amp; BARBARA</t>
  </si>
  <si>
    <t>100 LACKAWANNA DR</t>
  </si>
  <si>
    <t>CLAWSON, DAVID M &amp; TERESA I</t>
  </si>
  <si>
    <t>102 LACKAWANNA DR</t>
  </si>
  <si>
    <t>REITZ, COLLEEN</t>
  </si>
  <si>
    <t>104 LACKAWANNA DR</t>
  </si>
  <si>
    <t>DATTOLI, NICHOLAS &amp; MONICA J</t>
  </si>
  <si>
    <t>27 RICHMOND RD</t>
  </si>
  <si>
    <t>SZYMANSKI, WILLIAM &amp; CHRISTINE</t>
  </si>
  <si>
    <t>25 RICHMOND RD</t>
  </si>
  <si>
    <t>BOWE, RICHARD A &amp; CONCETTA</t>
  </si>
  <si>
    <t>39 LAKE DR</t>
  </si>
  <si>
    <t>MULDOON, ANDREW &amp; JOANNE</t>
  </si>
  <si>
    <t>720 HIGHLAND AVE</t>
  </si>
  <si>
    <t>WESTFIELD, NJ  07090</t>
  </si>
  <si>
    <t>G-C</t>
  </si>
  <si>
    <t>50 LAKE DR</t>
  </si>
  <si>
    <t>VAN DYKE, JAMES &amp; ALLYSON</t>
  </si>
  <si>
    <t>80 LAKE DR</t>
  </si>
  <si>
    <t>DOLESE, MICHAEL</t>
  </si>
  <si>
    <t>82 LAKE DR</t>
  </si>
  <si>
    <t>JRV INVESTMENTS, LLC</t>
  </si>
  <si>
    <t>7 ASHWOOD RD</t>
  </si>
  <si>
    <t>35 LAKE DR</t>
  </si>
  <si>
    <t>MCMICKLE, MARGARET &amp; THOMAS</t>
  </si>
  <si>
    <t>41 LAKE DR</t>
  </si>
  <si>
    <t>FERRAIUOLO, RICHARD &amp; LEE ANN</t>
  </si>
  <si>
    <t>43 LAKE DR</t>
  </si>
  <si>
    <t>THURBER, GAIL M</t>
  </si>
  <si>
    <t>39 TURTLEBACK RD</t>
  </si>
  <si>
    <t>CALIFON, NJ  07830</t>
  </si>
  <si>
    <t>45 LAKE DR</t>
  </si>
  <si>
    <t>PROCTOR, RICHARD W &amp; ANDREA L</t>
  </si>
  <si>
    <t>47 LAKE DR</t>
  </si>
  <si>
    <t>NELSON, BRENDA K</t>
  </si>
  <si>
    <t>49 LAKE DR</t>
  </si>
  <si>
    <t>PROCTOR, RICHARD &amp; PATRICIA</t>
  </si>
  <si>
    <t>108 LARNED ROAD</t>
  </si>
  <si>
    <t>SUMMIT, NJ  07901</t>
  </si>
  <si>
    <t>51 LAKE DR</t>
  </si>
  <si>
    <t>POMAR, ERASMO &amp; KAREN</t>
  </si>
  <si>
    <t>53 LAKE DR</t>
  </si>
  <si>
    <t>BLANCO, LEANDRO</t>
  </si>
  <si>
    <t>55 LAKE DR</t>
  </si>
  <si>
    <t>GRATTO, KATHERINE E</t>
  </si>
  <si>
    <t>57 LAKE DR</t>
  </si>
  <si>
    <t>SMITH, MARK D &amp; JOANN</t>
  </si>
  <si>
    <t>59 LAKE DR</t>
  </si>
  <si>
    <t>LUTZ, JOHN L III &amp; JENNIFER M</t>
  </si>
  <si>
    <t>61 LAKE DR</t>
  </si>
  <si>
    <t>WALKER, KELLEY ANN</t>
  </si>
  <si>
    <t>63 LAKE DR</t>
  </si>
  <si>
    <t>MATTHEWS, GREGORY H JR &amp; MARIA D</t>
  </si>
  <si>
    <t>65 LAKE DR</t>
  </si>
  <si>
    <t>BRZEE INVESTMENTS, LLC</t>
  </si>
  <si>
    <t>45 BRIGHTON RD</t>
  </si>
  <si>
    <t>67 LAKE DR</t>
  </si>
  <si>
    <t>ALLEN, KENNETH, JOYCE ET AL</t>
  </si>
  <si>
    <t>160 SQUANKUM YELLOWBROOK</t>
  </si>
  <si>
    <t>FARMINGDALE, NJ  07727</t>
  </si>
  <si>
    <t>69 LAKE DR</t>
  </si>
  <si>
    <t>HESSE, JOSEPH R &amp; DI CHELLIS, S M</t>
  </si>
  <si>
    <t>23 CHANDOGA DR</t>
  </si>
  <si>
    <t>71 LAKE DR</t>
  </si>
  <si>
    <t>73 LAKE DR</t>
  </si>
  <si>
    <t>75 LAKE DR</t>
  </si>
  <si>
    <t>EGAN, MARY E</t>
  </si>
  <si>
    <t>77 LAKE DR</t>
  </si>
  <si>
    <t>PAPROTA, LAWRENCE W &amp; CHERYL L</t>
  </si>
  <si>
    <t>79 LAKE DR</t>
  </si>
  <si>
    <t>MCCLUSKEY, ANDREW &amp; RACHEL</t>
  </si>
  <si>
    <t>81 LAKE DR</t>
  </si>
  <si>
    <t>SLOAN, ROBERT M &amp; KAREN</t>
  </si>
  <si>
    <t>83 LAKE DR</t>
  </si>
  <si>
    <t>MULLIGAN, EUGENE &amp; CATHERINE</t>
  </si>
  <si>
    <t>85 LAKE DR</t>
  </si>
  <si>
    <t>CONKLIN, DEAN &amp; GODUTO, ALLIE</t>
  </si>
  <si>
    <t>87 LAKE DR</t>
  </si>
  <si>
    <t>KOELLHOFFER, WILLIAM J &amp; DENISE M</t>
  </si>
  <si>
    <t>89 LAKE DR</t>
  </si>
  <si>
    <t>ROWE, ALISA N</t>
  </si>
  <si>
    <t>91 LAKE DR</t>
  </si>
  <si>
    <t>CARBONE,FREDERICK J &amp; MARY E</t>
  </si>
  <si>
    <t>93 LAKE DR</t>
  </si>
  <si>
    <t>DIMAGGIO, MARY ANN &amp; VINCENT</t>
  </si>
  <si>
    <t>95 LAKE DR</t>
  </si>
  <si>
    <t>DAFGEK, MARGARET</t>
  </si>
  <si>
    <t>97 LAKE DR</t>
  </si>
  <si>
    <t>COMROE, DAVID EARL &amp; PARKEN, JUDITH</t>
  </si>
  <si>
    <t>99 LAKE DR</t>
  </si>
  <si>
    <t>STEFFENS, SHAWN &amp; JILL</t>
  </si>
  <si>
    <t>101 LAKE DR</t>
  </si>
  <si>
    <t>LOVALLO, JENNIFER</t>
  </si>
  <si>
    <t>103 LAKE DR</t>
  </si>
  <si>
    <t>PRUDEN, JEFFREY R</t>
  </si>
  <si>
    <t>143 LAKAWANNA DR</t>
  </si>
  <si>
    <t>105 LAKE DR</t>
  </si>
  <si>
    <t>DEMPSEY, LISA A &amp; WILLIAM J</t>
  </si>
  <si>
    <t>107 LAKE DR</t>
  </si>
  <si>
    <t>745 5TH AVE,SUITE 500</t>
  </si>
  <si>
    <t>109 LAKE DR</t>
  </si>
  <si>
    <t>SARTOR, CHRISTOPHER &amp; MEGAN</t>
  </si>
  <si>
    <t>111 LAKE DR</t>
  </si>
  <si>
    <t>ORDEMANN, RYAN T</t>
  </si>
  <si>
    <t>113 LAKE DR</t>
  </si>
  <si>
    <t>SMITH, JENNIFER L</t>
  </si>
  <si>
    <t>145 PINEWOOD PL</t>
  </si>
  <si>
    <t>TEANECK, NJ  07666</t>
  </si>
  <si>
    <t>115 LAKE DR</t>
  </si>
  <si>
    <t>WARDEN, TREVOR J ET AL</t>
  </si>
  <si>
    <t>21 AUTUMN RIDGE RD</t>
  </si>
  <si>
    <t>119 LAKE DR</t>
  </si>
  <si>
    <t>AGENS, HARRY C</t>
  </si>
  <si>
    <t>121 LAKE DR</t>
  </si>
  <si>
    <t>TURNER, ELIZABETH A</t>
  </si>
  <si>
    <t>123 LAKE DR</t>
  </si>
  <si>
    <t>APPLEYARD, ALETHEA G</t>
  </si>
  <si>
    <t>125 LAKE DR</t>
  </si>
  <si>
    <t>JACKMAN, JANICE M</t>
  </si>
  <si>
    <t>127 LAKE DR</t>
  </si>
  <si>
    <t>UTTER, DAVID &amp; KIM</t>
  </si>
  <si>
    <t>129 LAKE DR</t>
  </si>
  <si>
    <t>GARCIA, FREDY O</t>
  </si>
  <si>
    <t>44 WEST 41ST STREET</t>
  </si>
  <si>
    <t>131 LAKE DR</t>
  </si>
  <si>
    <t>SAVOLAINE, JOHN A &amp; CATHERINE G</t>
  </si>
  <si>
    <t>7 EDGEMERE DR</t>
  </si>
  <si>
    <t>133 LAKE DR</t>
  </si>
  <si>
    <t>BROWN, KERRY B</t>
  </si>
  <si>
    <t>135 LAKE DR</t>
  </si>
  <si>
    <t>CAROLLO, JAMES P &amp; WILCOX, JEFFREY</t>
  </si>
  <si>
    <t>137 LAKE DR</t>
  </si>
  <si>
    <t>ORLANDO, ROBBIN</t>
  </si>
  <si>
    <t>STANHOPE, NJ  07834</t>
  </si>
  <si>
    <t>139 LAKE DR</t>
  </si>
  <si>
    <t>O'HAGAN, MICHAEL</t>
  </si>
  <si>
    <t>141 LAKE DR</t>
  </si>
  <si>
    <t>RAFFERTY, HENRY A &amp; PATRICIA A</t>
  </si>
  <si>
    <t>145 LAKE DR</t>
  </si>
  <si>
    <t>FALLENI, THOMAS J &amp; LAURA S</t>
  </si>
  <si>
    <t>147 LAKE DR</t>
  </si>
  <si>
    <t>HUA, DAVID</t>
  </si>
  <si>
    <t>102 TOMPKINS CI</t>
  </si>
  <si>
    <t>149 LAKE DR</t>
  </si>
  <si>
    <t>CHORUN, JOSEPH &amp; KATHERINE A</t>
  </si>
  <si>
    <t>151 LAKE DR</t>
  </si>
  <si>
    <t>ROBINSON, BRIDGET P</t>
  </si>
  <si>
    <t>155 LAKE DR</t>
  </si>
  <si>
    <t>PROSKEY, EDWARD L &amp; VICTORIA M</t>
  </si>
  <si>
    <t>142 LAKE DR</t>
  </si>
  <si>
    <t>PRICHARD, DAVID R &amp; ELIZABETH A</t>
  </si>
  <si>
    <t>144 LAKE DR</t>
  </si>
  <si>
    <t>DAY, CURTIS J &amp; JANE A</t>
  </si>
  <si>
    <t>146 LAKE DR</t>
  </si>
  <si>
    <t>AZERI, ZILVEN &amp; NUR</t>
  </si>
  <si>
    <t>148 LAKE DR</t>
  </si>
  <si>
    <t>DUGUAY, DANIEL F &amp; CINIGLIA, ANGELA</t>
  </si>
  <si>
    <t>150 LAKE DR</t>
  </si>
  <si>
    <t>LUMKONG, NICHOLAS</t>
  </si>
  <si>
    <t>HENSYN VILG BLDG L APT 1A</t>
  </si>
  <si>
    <t>152 LAKE DR</t>
  </si>
  <si>
    <t>CICCONI, RICHARD &amp; NANCY</t>
  </si>
  <si>
    <t>158 LAKE DR</t>
  </si>
  <si>
    <t>200 BUSINESS PARK DR, 103</t>
  </si>
  <si>
    <t>ARMONK, NY  10504</t>
  </si>
  <si>
    <t>162 LAKE DR</t>
  </si>
  <si>
    <t>SCHENKEL, WILLIAM &amp; GEORGIANNA</t>
  </si>
  <si>
    <t>164 LAKE DR</t>
  </si>
  <si>
    <t>MAIDA, RICHARD C &amp; ANN MARIE</t>
  </si>
  <si>
    <t>168 LAKE DR</t>
  </si>
  <si>
    <t>REEVES, JEROME E &amp; BRANCH, DORATHY</t>
  </si>
  <si>
    <t>84-51 BEVERLY RD APT 2T</t>
  </si>
  <si>
    <t>KEW GARDENS, NY  11415</t>
  </si>
  <si>
    <t>159 LAKE DR</t>
  </si>
  <si>
    <t>161 LAKE DR</t>
  </si>
  <si>
    <t>SCHENKEL, GEORGIANNA</t>
  </si>
  <si>
    <t>163 LAKE DR</t>
  </si>
  <si>
    <t>CARRARA, GIACOMO</t>
  </si>
  <si>
    <t>322 ST THOMAS DR</t>
  </si>
  <si>
    <t>TOMS RIVER, NJ  08757</t>
  </si>
  <si>
    <t>165 LAKE DR</t>
  </si>
  <si>
    <t>BECK-VALIANTE, SUSAN</t>
  </si>
  <si>
    <t>174 LAKE DR</t>
  </si>
  <si>
    <t>10 BROWN DR</t>
  </si>
  <si>
    <t>TITUS, HELEN</t>
  </si>
  <si>
    <t>8 BROWN DR</t>
  </si>
  <si>
    <t>STOCKER, JULIUS &amp; ROSE</t>
  </si>
  <si>
    <t>6 BROWN DR</t>
  </si>
  <si>
    <t>SMITH, CRAIG J &amp; CICCHETTI-SMITH, A</t>
  </si>
  <si>
    <t>4 BROWN DR</t>
  </si>
  <si>
    <t>LAZDINS, JURIS &amp; DAINA</t>
  </si>
  <si>
    <t>2 BROWN DR</t>
  </si>
  <si>
    <t>BALSER, JAMES R &amp; PATRICIA A</t>
  </si>
  <si>
    <t>194 LAKE DR</t>
  </si>
  <si>
    <t>TRUNZO, DINA</t>
  </si>
  <si>
    <t>STANHOPE, NJ  07879</t>
  </si>
  <si>
    <t>196 LAKE DR</t>
  </si>
  <si>
    <t>GALLOTTO, GASPAR - ESTATE</t>
  </si>
  <si>
    <t>198 LAKE DR</t>
  </si>
  <si>
    <t>CONTE, ANTHONY J &amp; MARGARET</t>
  </si>
  <si>
    <t>153 N LOCUST LAKE RD</t>
  </si>
  <si>
    <t>200 LAKE DR</t>
  </si>
  <si>
    <t>DELPOME, MARCIA &amp; STEPHEN</t>
  </si>
  <si>
    <t>202 LAKE DR</t>
  </si>
  <si>
    <t>CROTHERS, JENNELLE &amp; DENNIS R</t>
  </si>
  <si>
    <t>1310 MINNESOTA ST #109</t>
  </si>
  <si>
    <t>SAN FRANCISCO, CA  94107</t>
  </si>
  <si>
    <t>204 LAKE DR</t>
  </si>
  <si>
    <t>VAL'LE, FELIPE &amp; PATRICIA</t>
  </si>
  <si>
    <t>5 BROWN DR</t>
  </si>
  <si>
    <t>206 LAKE DR</t>
  </si>
  <si>
    <t>CERCIELLO, JOHN J JR</t>
  </si>
  <si>
    <t>175 LAKE DR</t>
  </si>
  <si>
    <t>GETTO, PAUL &amp; ARLENE</t>
  </si>
  <si>
    <t>177 LAKE DR</t>
  </si>
  <si>
    <t>TULLO, PAMELA K</t>
  </si>
  <si>
    <t>179 LAKE DR</t>
  </si>
  <si>
    <t>ERICKSON, JOHN D IV</t>
  </si>
  <si>
    <t>181 LAKE DR</t>
  </si>
  <si>
    <t>MARONE, CHARLES &amp; ALLISON</t>
  </si>
  <si>
    <t>185 LAKE DR</t>
  </si>
  <si>
    <t>SIEGRIST, CAROL A</t>
  </si>
  <si>
    <t>189 LAKE DR</t>
  </si>
  <si>
    <t>BRADY, CHARLES &amp; AVYRIL</t>
  </si>
  <si>
    <t>191 LAKE DR</t>
  </si>
  <si>
    <t>MURRAY, THOMAS &amp; BYRNE, EILEEN</t>
  </si>
  <si>
    <t>1 PINE POINT LN</t>
  </si>
  <si>
    <t>MEADE, TIMOTHY E &amp; LYNNE P</t>
  </si>
  <si>
    <t>193 LAKE DR</t>
  </si>
  <si>
    <t>PALMER, BRUCE C &amp; MARCI</t>
  </si>
  <si>
    <t>3 PINE POINT LN</t>
  </si>
  <si>
    <t>CONDORSON, ALFONSO R</t>
  </si>
  <si>
    <t>5 PINE POINT LN</t>
  </si>
  <si>
    <t>WRIGHT, WILLIAM F &amp; MARY ANN</t>
  </si>
  <si>
    <t>6 PINE POINT LN</t>
  </si>
  <si>
    <t>SPRINGER, FREDERICK A III</t>
  </si>
  <si>
    <t>7 PINE POINT LN</t>
  </si>
  <si>
    <t>COLUCCIO, FRANK J &amp; NITTOLO,RAFAELA</t>
  </si>
  <si>
    <t>195 LAKE DR</t>
  </si>
  <si>
    <t>HOUSTON, DEAN &amp; DEBORAH</t>
  </si>
  <si>
    <t>197 LAKE DR</t>
  </si>
  <si>
    <t>PIRNOS, CHAD W &amp; MELISSA A</t>
  </si>
  <si>
    <t>199 LAKE DR</t>
  </si>
  <si>
    <t>BAEZ, WILFREDO &amp; ANA L</t>
  </si>
  <si>
    <t>201 LAKE DR</t>
  </si>
  <si>
    <t>BAEZ, DAVEN A</t>
  </si>
  <si>
    <t>201 LAKE DRIVE</t>
  </si>
  <si>
    <t>203 LAKE DR</t>
  </si>
  <si>
    <t>WEINBERG, WILLIAM</t>
  </si>
  <si>
    <t>205 LAKE DR</t>
  </si>
  <si>
    <t>HEINEMAN, TIFFANY L &amp; RODRIGUEZ, M</t>
  </si>
  <si>
    <t>209 LAKE DR</t>
  </si>
  <si>
    <t>ZAVIST, MICHAEL &amp; KIMBERLY A</t>
  </si>
  <si>
    <t>211 LAKE DR</t>
  </si>
  <si>
    <t>WREDE, KYLE J</t>
  </si>
  <si>
    <t>215 LAKE DR</t>
  </si>
  <si>
    <t>TWOMEY, WM H &amp; ALTA R</t>
  </si>
  <si>
    <t>217 LAKE DR</t>
  </si>
  <si>
    <t>TWOMEY, WILLIAM H &amp; ALTA R</t>
  </si>
  <si>
    <t>219 LAKE DR</t>
  </si>
  <si>
    <t>GINTER, WINFRED R</t>
  </si>
  <si>
    <t>221 LAKE DR</t>
  </si>
  <si>
    <t>QUICKEN LOANS INC</t>
  </si>
  <si>
    <t>65 WOODWARD AVE</t>
  </si>
  <si>
    <t>DETROIT, MI  48226</t>
  </si>
  <si>
    <t>223 LAKE DR</t>
  </si>
  <si>
    <t>ANKIEL, CONRAD J &amp; JANET M</t>
  </si>
  <si>
    <t>223 LAKE DRIVE</t>
  </si>
  <si>
    <t>225 LAKE DR</t>
  </si>
  <si>
    <t>BOURLIER, MICHAEL F &amp; MARGARET</t>
  </si>
  <si>
    <t>227 LAKE DR</t>
  </si>
  <si>
    <t>LESASKI, STEVE J &amp; DONNA J</t>
  </si>
  <si>
    <t>229 LAKE DR</t>
  </si>
  <si>
    <t>MACMILLAN, HUGH &amp; EMMA</t>
  </si>
  <si>
    <t>231 LAKE DR</t>
  </si>
  <si>
    <t>ROBERTS, KELLY P</t>
  </si>
  <si>
    <t>233 LAKE DR</t>
  </si>
  <si>
    <t>ROBBINS, DONALD &amp; GREEN, NANCY</t>
  </si>
  <si>
    <t>235 LAKE DR</t>
  </si>
  <si>
    <t>TONGLEN, LLC</t>
  </si>
  <si>
    <t>237 LAKE DR</t>
  </si>
  <si>
    <t>SHEPHERD, DAVID</t>
  </si>
  <si>
    <t>239 LAKE DR</t>
  </si>
  <si>
    <t>ANDOLENA, GARY &amp; HELENE</t>
  </si>
  <si>
    <t>241 LAKE DR</t>
  </si>
  <si>
    <t>OSGOOD, MONICA G</t>
  </si>
  <si>
    <t>208 LAKE DR</t>
  </si>
  <si>
    <t>MASCELLINO, FELECIA &amp; BANGHART, S</t>
  </si>
  <si>
    <t>210 LAKE DR</t>
  </si>
  <si>
    <t>METZLER, ROBERT &amp; EVELYN</t>
  </si>
  <si>
    <t>212 LAKE DR</t>
  </si>
  <si>
    <t>LONGO, ROSALIE</t>
  </si>
  <si>
    <t>214 LAKE DR</t>
  </si>
  <si>
    <t>EBELING, ROBERT JOSEPH &amp; SUANN</t>
  </si>
  <si>
    <t>1 LUBBERS TR</t>
  </si>
  <si>
    <t>ROONEY, STEPHEN V &amp; NICOLE C</t>
  </si>
  <si>
    <t>218 LAKE DR</t>
  </si>
  <si>
    <t>SHERBA, GEORGE M JR</t>
  </si>
  <si>
    <t>222 LAKE DR</t>
  </si>
  <si>
    <t>GEBBIA, RALPH</t>
  </si>
  <si>
    <t>222 LAKE DRIVE</t>
  </si>
  <si>
    <t>224 LAKE DR</t>
  </si>
  <si>
    <t>MANNING, JOHN JR &amp; CARROLL J</t>
  </si>
  <si>
    <t>226 LAKE DR</t>
  </si>
  <si>
    <t>230 LAKE DR</t>
  </si>
  <si>
    <t>THOMPSON, ANDREW T &amp; BETH ANN</t>
  </si>
  <si>
    <t>234 LAKE DR</t>
  </si>
  <si>
    <t>MAZZAWY, A TOUFIE &amp; JIMEAL</t>
  </si>
  <si>
    <t>238 LAKE DR</t>
  </si>
  <si>
    <t>JOHNSON, KATHLEEN</t>
  </si>
  <si>
    <t>240 LAKE DR</t>
  </si>
  <si>
    <t>LEAVY, AMANDA</t>
  </si>
  <si>
    <t>242 LAKE DR</t>
  </si>
  <si>
    <t>FASANO, LORRAINE</t>
  </si>
  <si>
    <t>244 LAKE DR</t>
  </si>
  <si>
    <t>RALPH, REGIS</t>
  </si>
  <si>
    <t>11 LAKE DRIVE</t>
  </si>
  <si>
    <t>220 LACKAWANNA DR</t>
  </si>
  <si>
    <t>KOREN, ROBERTA ET AL</t>
  </si>
  <si>
    <t>218 LACKAWANNA DR</t>
  </si>
  <si>
    <t>LAUDICINA, ADAM</t>
  </si>
  <si>
    <t>216 LACKAWANNA DR</t>
  </si>
  <si>
    <t>DMOCH, GARY JOHN</t>
  </si>
  <si>
    <t>171-22 NORTHERN BOULEVARD</t>
  </si>
  <si>
    <t>212 LACKAWANNA DR</t>
  </si>
  <si>
    <t>BACKLE, CARYN &amp; ELLEN RUSSELL</t>
  </si>
  <si>
    <t>DE STEFANO, LOUIS &amp; VIRGINIA</t>
  </si>
  <si>
    <t>6 LISA LANE</t>
  </si>
  <si>
    <t>1 OLD WOLF LAKE RD</t>
  </si>
  <si>
    <t>KUIPERS, TODD &amp; MARTIN, JOSEPH P</t>
  </si>
  <si>
    <t>CARDIA COMPANY, INC C/O IAT</t>
  </si>
  <si>
    <t>48 WALL STREET, 30TH FL</t>
  </si>
  <si>
    <t>223 LACKAWANNA DR</t>
  </si>
  <si>
    <t>CHARLES, JOHN W</t>
  </si>
  <si>
    <t>219 LACKAWANNA DR</t>
  </si>
  <si>
    <t>RAYMOND, DOUGLAS</t>
  </si>
  <si>
    <t>57 UNNEGERS AVE</t>
  </si>
  <si>
    <t>211 LACKAWANNA DR</t>
  </si>
  <si>
    <t>MCCLELLAN, ROBERT &amp; DARLENE</t>
  </si>
  <si>
    <t>195 LACKAWANNA DR</t>
  </si>
  <si>
    <t>FRANCONE, ROSANNE</t>
  </si>
  <si>
    <t>187 LACKAWANNA DR</t>
  </si>
  <si>
    <t>ZAKHRA, SHAWKI &amp; SALWA</t>
  </si>
  <si>
    <t>285 PARK AVE, APT 3201</t>
  </si>
  <si>
    <t>POOLER, GA  31322</t>
  </si>
  <si>
    <t>189 LACKAWANNA DR</t>
  </si>
  <si>
    <t>QUINONES, LUZ N</t>
  </si>
  <si>
    <t>CARDIA COMPANY, INC C/O KELLOGG</t>
  </si>
  <si>
    <t>48 WALL ST, 30TH FLR</t>
  </si>
  <si>
    <t>NEW YORK, NY  10271</t>
  </si>
  <si>
    <t>201 LACKAWANNA DR</t>
  </si>
  <si>
    <t>SEKIYA, STEVEN</t>
  </si>
  <si>
    <t>201 LAKAWANNA DR</t>
  </si>
  <si>
    <t>197 LACKAWANNA DR</t>
  </si>
  <si>
    <t>SMITH, GARY &amp; KATHLEEN E</t>
  </si>
  <si>
    <t>191 LACKAWANNA DR</t>
  </si>
  <si>
    <t>RUIZ, JOHN JR</t>
  </si>
  <si>
    <t>181 LACKAWANNA DR</t>
  </si>
  <si>
    <t>FIRE HOUSE</t>
  </si>
  <si>
    <t>4 ROSEVILLE RD</t>
  </si>
  <si>
    <t>FLUMARA, MARK A &amp; MORELLA, M P</t>
  </si>
  <si>
    <t>6 ROSEVILLE RD</t>
  </si>
  <si>
    <t>BOUYET, ERNEST III</t>
  </si>
  <si>
    <t>10 ROSEVILLE RD</t>
  </si>
  <si>
    <t>SEMERARO, FRANK T</t>
  </si>
  <si>
    <t>LK LACKAWANNA DR</t>
  </si>
  <si>
    <t>206 LACKAWANNA DR</t>
  </si>
  <si>
    <t>TISCH, GARY N &amp; MARYANN O</t>
  </si>
  <si>
    <t>NYHUIS, JOSEPH</t>
  </si>
  <si>
    <t>22A GREENWOOD LK TNPK</t>
  </si>
  <si>
    <t>194 LACKAWANNA DR</t>
  </si>
  <si>
    <t>CONNELLY, RON P &amp; LYNNE D</t>
  </si>
  <si>
    <t>192 LACKAWANNA DR</t>
  </si>
  <si>
    <t>FABIAN, JEAN M TST</t>
  </si>
  <si>
    <t>23571 SANDYCREEK TER 1205</t>
  </si>
  <si>
    <t>BONITA SPRINGS, FL  34135</t>
  </si>
  <si>
    <t>188 LACKAWANNA DR</t>
  </si>
  <si>
    <t>MANCINI, THOMAS M ET AL</t>
  </si>
  <si>
    <t>186 LACKAWANNA DR</t>
  </si>
  <si>
    <t>MANCINI, THOMAS M</t>
  </si>
  <si>
    <t>182 LACKAWANNA DR</t>
  </si>
  <si>
    <t>NICKEL, MARKO K</t>
  </si>
  <si>
    <t>180 LACKAWANNA DR</t>
  </si>
  <si>
    <t>NICKEL, MARKO</t>
  </si>
  <si>
    <t>176 LACKAWANNA DR</t>
  </si>
  <si>
    <t>174 LACKAWANNA DR</t>
  </si>
  <si>
    <t>FALCONER, DONALD E &amp; CAROLYN J</t>
  </si>
  <si>
    <t>175 LACKAWANNA DR</t>
  </si>
  <si>
    <t>172 LACKAWANNA DR</t>
  </si>
  <si>
    <t>TWO JERSEY BOYS REAL ESTATE HOLDING</t>
  </si>
  <si>
    <t>11 ALCOR RD</t>
  </si>
  <si>
    <t>171 LACKAWANNA DR</t>
  </si>
  <si>
    <t>LINDER, ELLEN R</t>
  </si>
  <si>
    <t>171 LAKE LACKAWANNA</t>
  </si>
  <si>
    <t>173 LACKAWANNA DR</t>
  </si>
  <si>
    <t>WHITE, ARTHUR D</t>
  </si>
  <si>
    <t>179 LACKAWANNA DR</t>
  </si>
  <si>
    <t>NOVOZHILOVA, TATIANA</t>
  </si>
  <si>
    <t>57 MAPLE PARKWAY</t>
  </si>
  <si>
    <t>177 LACKAWANNA DR</t>
  </si>
  <si>
    <t>MERKEY, ANN MARIE, ET AL</t>
  </si>
  <si>
    <t>TESORI, STEVEN &amp; LAURIE</t>
  </si>
  <si>
    <t>3 ROSEVILLE RD</t>
  </si>
  <si>
    <t>HAWTHORNE, BRUCE &amp; CAROL</t>
  </si>
  <si>
    <t>238 LAKESIDE AVE</t>
  </si>
  <si>
    <t>11 ROSEVILLE RD</t>
  </si>
  <si>
    <t>GREENEMEIER, ERIC R &amp; TINA T</t>
  </si>
  <si>
    <t>9 ROSEVILLE RD</t>
  </si>
  <si>
    <t>F O R F TRUST</t>
  </si>
  <si>
    <t>7 ROSEVILLE RD</t>
  </si>
  <si>
    <t>IMHOFF, DEVAN C &amp; BORGSTROM, R D</t>
  </si>
  <si>
    <t>5 ROSEVILLE RD</t>
  </si>
  <si>
    <t>BECERRA, JOSE</t>
  </si>
  <si>
    <t>GRANITE ST</t>
  </si>
  <si>
    <t>FALCONER, DONALD &amp; SPRINGER FRED</t>
  </si>
  <si>
    <t>3 AYERS CIR</t>
  </si>
  <si>
    <t>EISENMENGER, DAVID &amp; CAROL</t>
  </si>
  <si>
    <t>95 HILLSIDE DR</t>
  </si>
  <si>
    <t>HAMBURG, NJ  07419</t>
  </si>
  <si>
    <t>RALPH, REGIS R JR</t>
  </si>
  <si>
    <t>7 ORCHARD ST</t>
  </si>
  <si>
    <t>LEALE, JANET</t>
  </si>
  <si>
    <t>169 LACKAWANNA DR</t>
  </si>
  <si>
    <t>FOSSUM, JILL L</t>
  </si>
  <si>
    <t>RIVERA, CARLOS &amp; CECILIA A</t>
  </si>
  <si>
    <t>165 LACKAWANNA DR</t>
  </si>
  <si>
    <t>YEAGER, LEONORA F</t>
  </si>
  <si>
    <t>163 LACKAWANNA DR</t>
  </si>
  <si>
    <t>LEE, LINDA</t>
  </si>
  <si>
    <t>PO BOX 486</t>
  </si>
  <si>
    <t>161 LACKAWANNA DR</t>
  </si>
  <si>
    <t>REISTAD, ROBERT N &amp; BARBARA C</t>
  </si>
  <si>
    <t>159 LACKAWANNA DR</t>
  </si>
  <si>
    <t>MARTIN, SARA E &amp; SCHREIBER, TOBIAS</t>
  </si>
  <si>
    <t>159 LACKAWANNE DR</t>
  </si>
  <si>
    <t>157 LACKAWANNA DR</t>
  </si>
  <si>
    <t>PICOLLI, RICHARD</t>
  </si>
  <si>
    <t>71 RIDGE RD</t>
  </si>
  <si>
    <t>SAJA LTD</t>
  </si>
  <si>
    <t>15 WARREN ST STE 20</t>
  </si>
  <si>
    <t>HACKENSACK, NJ  07601</t>
  </si>
  <si>
    <t>129 LACKAWANNA DR</t>
  </si>
  <si>
    <t>GOODMAN, BERNARD &amp; BARBARA</t>
  </si>
  <si>
    <t>27 SOUTH BERTRAND RD</t>
  </si>
  <si>
    <t>133 LACKAWANNA DR</t>
  </si>
  <si>
    <t>133 LACKAWANNA, LLC</t>
  </si>
  <si>
    <t>PO BOX 1156</t>
  </si>
  <si>
    <t>STANWOOD, WA  98282</t>
  </si>
  <si>
    <t>147 LACKAWANNA DR</t>
  </si>
  <si>
    <t>TORTORELLO, ALFONSO</t>
  </si>
  <si>
    <t>143 LACKAWANNA DR</t>
  </si>
  <si>
    <t>CASANOVA, JOSEPH R</t>
  </si>
  <si>
    <t>141 LACKAWANNA DR</t>
  </si>
  <si>
    <t>WENDEL, GEOFFREY &amp; CHRISTINE</t>
  </si>
  <si>
    <t>SOCCIO, MICHAEL J &amp; MARTHA M</t>
  </si>
  <si>
    <t>137 LACKAWANNA DR</t>
  </si>
  <si>
    <t>COGSWELL, CHARLES &amp; ROSEMARY</t>
  </si>
  <si>
    <t>135 LACKAWANNA DR</t>
  </si>
  <si>
    <t>COGSWELL, CHARLES H &amp; ROSEMARY G</t>
  </si>
  <si>
    <t>RICHARD PICOLLI, LLC</t>
  </si>
  <si>
    <t>158 LACKAWANNA DR</t>
  </si>
  <si>
    <t>ROUSCH, ROGER C JR</t>
  </si>
  <si>
    <t>156 LACKAWANNA DR</t>
  </si>
  <si>
    <t>WRIGHT, SHANE &amp; STEPHANIE</t>
  </si>
  <si>
    <t>154 LACKAWANNA DR</t>
  </si>
  <si>
    <t>MANOLAKAKIS, MICHAEL &amp; AYVAS, M</t>
  </si>
  <si>
    <t>55 5TH ST</t>
  </si>
  <si>
    <t>WOODRIDGE, NJ  07075</t>
  </si>
  <si>
    <t>152 LACKAWANNA DR</t>
  </si>
  <si>
    <t>BEDIGAN, GARY C</t>
  </si>
  <si>
    <t>FOREST HILLS, NY  11375</t>
  </si>
  <si>
    <t>148 LACKAWANNA DR</t>
  </si>
  <si>
    <t>MEEHAN, JOSEPH &amp; MARIJO</t>
  </si>
  <si>
    <t>150 LACKAWANNA DR</t>
  </si>
  <si>
    <t>144 LACKAWANNA DR</t>
  </si>
  <si>
    <t>PEARSON, IAN</t>
  </si>
  <si>
    <t>142 LACKAWANNA DR</t>
  </si>
  <si>
    <t>131 LACKAWANNA DR</t>
  </si>
  <si>
    <t>138 LACKAWANNA DR</t>
  </si>
  <si>
    <t>NUFRIO, ERNEST &amp; DAVID A</t>
  </si>
  <si>
    <t>132 LACKAWANNA DR</t>
  </si>
  <si>
    <t>ELLIOTT, LESLEY</t>
  </si>
  <si>
    <t>130 LACKAWANNA DR</t>
  </si>
  <si>
    <t>ASH, JOHN &amp; TERESA</t>
  </si>
  <si>
    <t>8806 24TH AVE</t>
  </si>
  <si>
    <t>BROOKLYN, NY  11214</t>
  </si>
  <si>
    <t>LITTLE, WILLIAM M &amp; SOPHIA</t>
  </si>
  <si>
    <t>US BANK, NA/RUSHMORE LOAN</t>
  </si>
  <si>
    <t>7515 IRVINE CTR DR</t>
  </si>
  <si>
    <t>WOODWARD, SCOTT R</t>
  </si>
  <si>
    <t>30 OLD STAGECOACH RD</t>
  </si>
  <si>
    <t>WALKER, GORDON &amp; ANITA</t>
  </si>
  <si>
    <t>OLD STAGECOACH RD</t>
  </si>
  <si>
    <t>NELSON, ELIZABETH R ET AL</t>
  </si>
  <si>
    <t>433 PROSPECT ST</t>
  </si>
  <si>
    <t>SOUTH ORANGE, NJ  07079</t>
  </si>
  <si>
    <t>28 OLD STAGECOACH RD</t>
  </si>
  <si>
    <t>FABIAN, STEPHEN E &amp; DEBORAH A</t>
  </si>
  <si>
    <t>26 OLD STAGECOACH RD</t>
  </si>
  <si>
    <t>CLARK, JENNIFER</t>
  </si>
  <si>
    <t>22 OLD STAGECOACH RD</t>
  </si>
  <si>
    <t>GOULD, BARRETT &amp; GRIFFITH, ALINE</t>
  </si>
  <si>
    <t>20 OLD STAGECOACH RD</t>
  </si>
  <si>
    <t>BONNEMA, IRENE F</t>
  </si>
  <si>
    <t>26 GLEN COVE RD</t>
  </si>
  <si>
    <t>SCHNEIDER, LISA L</t>
  </si>
  <si>
    <t>24 GLEN COVE RD</t>
  </si>
  <si>
    <t>HICKEY, JASON M</t>
  </si>
  <si>
    <t>20 GLEN COVE RD</t>
  </si>
  <si>
    <t>GARATINO, PETER &amp; SUSAN</t>
  </si>
  <si>
    <t>177 FOREST LAKE DR</t>
  </si>
  <si>
    <t>D'AGOSTINO, MICHAEL &amp; LORI</t>
  </si>
  <si>
    <t>179 FOREST LAKE DR</t>
  </si>
  <si>
    <t>DEVENNY, LAWRENCE J &amp; DEBORA L</t>
  </si>
  <si>
    <t>181 FOREST LAKE DR</t>
  </si>
  <si>
    <t>ECKE, RICHARD A &amp; BONNIE F</t>
  </si>
  <si>
    <t>4 GLEN COVE RD</t>
  </si>
  <si>
    <t>HURLEY, JOHN &amp; MELISSA</t>
  </si>
  <si>
    <t>8 GLEN COVE RD</t>
  </si>
  <si>
    <t>29 GLEN COVE RD</t>
  </si>
  <si>
    <t>DAKELMAN, ROBERT</t>
  </si>
  <si>
    <t>14 OLD STAGECOACH RD</t>
  </si>
  <si>
    <t>BAINBRIDGE, THOMAS G</t>
  </si>
  <si>
    <t>14 OLD STAGE COACH RD</t>
  </si>
  <si>
    <t>12 OLD STAGECOACH RD</t>
  </si>
  <si>
    <t>LAWRENCE, GARY M &amp; LISA A</t>
  </si>
  <si>
    <t>10 OLD STAGECOACH RD</t>
  </si>
  <si>
    <t>MAHONEY, JOSEPH</t>
  </si>
  <si>
    <t>8 OLD STAGECOACH RD</t>
  </si>
  <si>
    <t>101 NORTH PHILLIPS AVE</t>
  </si>
  <si>
    <t>SIOUX FALLAS, SD  57104</t>
  </si>
  <si>
    <t>155 FOREST LAKE DR</t>
  </si>
  <si>
    <t>WILLIAMS, ROBERT &amp; LOSONSKY,FRANCES</t>
  </si>
  <si>
    <t>2 OLD STAGECOACH RD</t>
  </si>
  <si>
    <t>PLAFCAN, STEPHEN B</t>
  </si>
  <si>
    <t>157 FOREST LAKE DR</t>
  </si>
  <si>
    <t>GAP DEVELOPMENT, LLC</t>
  </si>
  <si>
    <t>19 JEAN DR</t>
  </si>
  <si>
    <t>159 FOREST LAKE DR</t>
  </si>
  <si>
    <t>EDWARDS, KAREN M</t>
  </si>
  <si>
    <t>161 FOREST LAKE DR</t>
  </si>
  <si>
    <t>ZANELLA, S, KAPLAN, W, &amp; LUNA, M</t>
  </si>
  <si>
    <t>163 FOREST LAKE DR</t>
  </si>
  <si>
    <t>CENTRELLI, MARC</t>
  </si>
  <si>
    <t>165 FOREST LAKE DR</t>
  </si>
  <si>
    <t>LEFURGE, KEITH E</t>
  </si>
  <si>
    <t>167 FOREST LAKE DR</t>
  </si>
  <si>
    <t>CARLISLE, BRYAN R &amp; OLTMANNS, C M</t>
  </si>
  <si>
    <t>169 FOREST LAKE DR</t>
  </si>
  <si>
    <t>ABOULHOSN, SUHEIL F &amp; CHRISTINE A</t>
  </si>
  <si>
    <t>171 FOREST LAKE DR</t>
  </si>
  <si>
    <t>SCHUNKEWITZ, ALBERT &amp; SYDELL</t>
  </si>
  <si>
    <t>71 RAINFLOWER LN</t>
  </si>
  <si>
    <t>PRINCETON JCT, NJ  08550</t>
  </si>
  <si>
    <t>173 FOREST LAKE DR</t>
  </si>
  <si>
    <t>KUHL, ROBERT &amp; CINDY</t>
  </si>
  <si>
    <t>175 FOREST LAKE DR</t>
  </si>
  <si>
    <t>KELMER, STEPHEN J JR &amp; BRIELLE</t>
  </si>
  <si>
    <t>1 GLEN COVE RD</t>
  </si>
  <si>
    <t>15 GLEN COVE RD</t>
  </si>
  <si>
    <t>MCPEEK, RYAN &amp; LESLIE</t>
  </si>
  <si>
    <t>21 GLEN COVE RD</t>
  </si>
  <si>
    <t>ANTONUCCI, STEVEN &amp; TAMMY</t>
  </si>
  <si>
    <t>23 GLEN COVE RD</t>
  </si>
  <si>
    <t>MCCALL, JARED &amp; SUSAN</t>
  </si>
  <si>
    <t>137 FOREST LAKE DR</t>
  </si>
  <si>
    <t>ANGLUM, ROBERT E &amp; GERALDINE B</t>
  </si>
  <si>
    <t>137 FOREST LAKE DR S</t>
  </si>
  <si>
    <t>139 FOREST LAKE DR</t>
  </si>
  <si>
    <t>RIPPS, DEBORAH</t>
  </si>
  <si>
    <t>9 GRIFFIN CT</t>
  </si>
  <si>
    <t>141 FOREST LAKE DR</t>
  </si>
  <si>
    <t>THOMSON, MICHAEL S &amp; DENISE</t>
  </si>
  <si>
    <t>143 FOREST LAKE DR</t>
  </si>
  <si>
    <t>O'BRIEN, JOHN J III</t>
  </si>
  <si>
    <t>145 FOREST LAKE DR</t>
  </si>
  <si>
    <t>HUGHES, DENNIS &amp; ROSE MARIE</t>
  </si>
  <si>
    <t>147 FOREST LAKE DR</t>
  </si>
  <si>
    <t>HEBERT, PAUL</t>
  </si>
  <si>
    <t>151 FOREST LAKE DR</t>
  </si>
  <si>
    <t>MALECZ, RICHARD &amp; MARSHA</t>
  </si>
  <si>
    <t>151 FOREST LAKES DR</t>
  </si>
  <si>
    <t>153 FOREST LAKE DR</t>
  </si>
  <si>
    <t>STADLER, JOHN S &amp; YETTER, DONNA</t>
  </si>
  <si>
    <t>1 OLD STAGECOACH RD</t>
  </si>
  <si>
    <t>3 OLD STAGECOACH RD</t>
  </si>
  <si>
    <t>MATTIA, RONNIE P &amp; SUSAN A</t>
  </si>
  <si>
    <t>5 LAKE VIEW DR</t>
  </si>
  <si>
    <t>PELLINGER, JEFFREY &amp; JOAN</t>
  </si>
  <si>
    <t>11 LAKE VIEW DR</t>
  </si>
  <si>
    <t>BUKOWSKI, BERNARD A &amp; LINDA A</t>
  </si>
  <si>
    <t>17 LAKE VIEW DR</t>
  </si>
  <si>
    <t>FOREST LAKES CLUB</t>
  </si>
  <si>
    <t>PO BOX 394</t>
  </si>
  <si>
    <t>21 LAKE VIEW DR</t>
  </si>
  <si>
    <t>DEROSA, BRIAN W &amp; ROSE J</t>
  </si>
  <si>
    <t>23 LAKE VIEW DR</t>
  </si>
  <si>
    <t>LONZELLO, GARRETT</t>
  </si>
  <si>
    <t>7 CRESCENT DR SO</t>
  </si>
  <si>
    <t>WOJDYGA, STANISLAW &amp; MARIA</t>
  </si>
  <si>
    <t>7 CRESCENT DR S</t>
  </si>
  <si>
    <t>5 CRESCENT DR SO</t>
  </si>
  <si>
    <t>POLOVSKY, PETER &amp; MERYL</t>
  </si>
  <si>
    <t>24 LAKE VIEW DR</t>
  </si>
  <si>
    <t>KENNEDY, RICHARD A</t>
  </si>
  <si>
    <t>22 LAKE VIEW DR</t>
  </si>
  <si>
    <t>SCHAARS, RICHARD &amp; PATRICIA</t>
  </si>
  <si>
    <t>20 LAKE VIEW DR</t>
  </si>
  <si>
    <t>SCHAARS, RICHARD W &amp; LANCIANO, PAT</t>
  </si>
  <si>
    <t>16 LAKE VIEW DR</t>
  </si>
  <si>
    <t>SCHLESINGER, TINA</t>
  </si>
  <si>
    <t>16 LAKEVIEW DR</t>
  </si>
  <si>
    <t>14 LAKE VIEW DR</t>
  </si>
  <si>
    <t>COYE, JUDE &amp; ROSITA</t>
  </si>
  <si>
    <t>HOPATCONG, NJ  07843</t>
  </si>
  <si>
    <t>12 LAKE VIEW DR</t>
  </si>
  <si>
    <t>DUCH, KLAUS &amp; INA</t>
  </si>
  <si>
    <t>10 LAKE VIEW DR</t>
  </si>
  <si>
    <t>SUTTON, STEFANI ET AL</t>
  </si>
  <si>
    <t>8 LAKE VIEW DR</t>
  </si>
  <si>
    <t>HOLLAND, HELEN L</t>
  </si>
  <si>
    <t>8 LAKEVIEW DR</t>
  </si>
  <si>
    <t>6 LAKE VIEW DR</t>
  </si>
  <si>
    <t>FENSTERMACHER, DEREK M &amp; KELSEY, A</t>
  </si>
  <si>
    <t>20 RANGER TR</t>
  </si>
  <si>
    <t>27 OLD STAGECOACH RD</t>
  </si>
  <si>
    <t>DELSONTRO, NICHOLAS J JR &amp; LINDA</t>
  </si>
  <si>
    <t>29 OLD STAGECOACH RD</t>
  </si>
  <si>
    <t>OLIVO, JOSEPH &amp; CASSANDRA</t>
  </si>
  <si>
    <t>1 WOODLAND RD</t>
  </si>
  <si>
    <t>SMITH, JOSEPH &amp; JOANNE</t>
  </si>
  <si>
    <t>3 WOODLAND RD</t>
  </si>
  <si>
    <t>PORTER, JACOB A &amp; NICOLE R</t>
  </si>
  <si>
    <t>5 OLD STAGECOACH RD</t>
  </si>
  <si>
    <t>EVANS, DAVID &amp; MARTHA</t>
  </si>
  <si>
    <t>7 OLD STAGECOACH RD</t>
  </si>
  <si>
    <t>ROTHWEILER, DEBORAH</t>
  </si>
  <si>
    <t>9 OLD STAGECOACH RD</t>
  </si>
  <si>
    <t>HOLLAND,MATTHEW C &amp; LAUER,CHELSEA A</t>
  </si>
  <si>
    <t>15 OLD STAGECOACH RD</t>
  </si>
  <si>
    <t>OCHS, RYAN J &amp; ASHLEY N</t>
  </si>
  <si>
    <t>17 OLD STAGECOACH RD</t>
  </si>
  <si>
    <t>GAUDIOMONTE, JENNIFER &amp; GALLO, F L</t>
  </si>
  <si>
    <t>25 OLD STAGECOACH RD</t>
  </si>
  <si>
    <t>KOSEROWSKI, LAURETTE</t>
  </si>
  <si>
    <t>49 OLD STAGECOACH RD</t>
  </si>
  <si>
    <t>WOLTERS, HAROLD J &amp; SUSAN A</t>
  </si>
  <si>
    <t>49 OLD STAGE COACH RD</t>
  </si>
  <si>
    <t>51 OLD STAGECOACH RD</t>
  </si>
  <si>
    <t>DUPONT, DANIEL M &amp; NADEAU, BRIGITTE</t>
  </si>
  <si>
    <t>19 DEER RUN</t>
  </si>
  <si>
    <t>55 OLD STAGECOACH RD</t>
  </si>
  <si>
    <t>ERLEMANN, ROBERT &amp; STACIE</t>
  </si>
  <si>
    <t>19 CRESCENT DR SO</t>
  </si>
  <si>
    <t>RIERA, MICHAEL &amp; GRANATUROVA, NATAL</t>
  </si>
  <si>
    <t>17 CRESCENT DR SO</t>
  </si>
  <si>
    <t>WASIK, ROBERT A</t>
  </si>
  <si>
    <t>16 WOODLAND RD</t>
  </si>
  <si>
    <t>BYRNE, DANIEL &amp; KIMBERLY</t>
  </si>
  <si>
    <t>11 CRESCENT DR SO</t>
  </si>
  <si>
    <t>14 WOODLAND RD</t>
  </si>
  <si>
    <t>12 WOODLAND RD</t>
  </si>
  <si>
    <t>BARRY, ELISSA G</t>
  </si>
  <si>
    <t>10 WOODLAND RD</t>
  </si>
  <si>
    <t>MULLER, BERNARD P</t>
  </si>
  <si>
    <t>6 WOODLAND RD</t>
  </si>
  <si>
    <t>SEILER, FRANCIS S &amp; LINDA A</t>
  </si>
  <si>
    <t>39 OLD STAGECOACH RD</t>
  </si>
  <si>
    <t>TANGA, JOSEPH D &amp; CONSTANCE</t>
  </si>
  <si>
    <t>35 OLD STAGECOACH RD</t>
  </si>
  <si>
    <t>GUTWEIN, RANDY E &amp; JESASICA L</t>
  </si>
  <si>
    <t>41 OLD STAGECOACH RD</t>
  </si>
  <si>
    <t>SCAGLIOZZI, CHAS J &amp; ROSEMARY</t>
  </si>
  <si>
    <t>45 OLD STAGECOACH RD</t>
  </si>
  <si>
    <t>SPAHL, LEONARD J &amp; MARY</t>
  </si>
  <si>
    <t>47 OLD STAGECOACH RD</t>
  </si>
  <si>
    <t>CIVIL, SHERYL</t>
  </si>
  <si>
    <t>13 CRESCENT DR SO</t>
  </si>
  <si>
    <t>WANTZ, RICHARD B &amp; EMILY S</t>
  </si>
  <si>
    <t>235 OAK RIDGE AVE</t>
  </si>
  <si>
    <t>15 CRESCENT DR SO</t>
  </si>
  <si>
    <t>BENOIT, MICHAEL P &amp; HEATHER L</t>
  </si>
  <si>
    <t>29 SHERWOOD FOREST DR</t>
  </si>
  <si>
    <t>TAORMINA, INGRED</t>
  </si>
  <si>
    <t>31 SHERWOOD FOREST DR</t>
  </si>
  <si>
    <t>STEGMAN, THOMAS F</t>
  </si>
  <si>
    <t>28 CRESCENT DR NO</t>
  </si>
  <si>
    <t>BETZ, GERARD &amp; ALICIA</t>
  </si>
  <si>
    <t>33 SHERWOOD FOREST DR</t>
  </si>
  <si>
    <t>BETZ, GERARD J</t>
  </si>
  <si>
    <t>30 CRESCENT DR NO</t>
  </si>
  <si>
    <t>WAGNER, JOSEPH G &amp; LAUREL E</t>
  </si>
  <si>
    <t>37 SHERWOOD FOREST DR</t>
  </si>
  <si>
    <t>DEBENEADTO, STEVEN</t>
  </si>
  <si>
    <t>32 CRESCENT DR NO</t>
  </si>
  <si>
    <t>BURKE, JAMES A</t>
  </si>
  <si>
    <t>174 SMITHTOWN ROAD</t>
  </si>
  <si>
    <t>HACKETTSTOWN NJ  07840</t>
  </si>
  <si>
    <t>34 CRESCENT DR NO</t>
  </si>
  <si>
    <t>WILLIAMSON, BRUCE D &amp; LAURA A</t>
  </si>
  <si>
    <t>39 SHERWOOD FOREST DR</t>
  </si>
  <si>
    <t>BUCHANAN, BRIAN</t>
  </si>
  <si>
    <t>41 SHERWOOD FOREST DR</t>
  </si>
  <si>
    <t>FARRELL, RORY J</t>
  </si>
  <si>
    <t>36 CRESCENT DR NO</t>
  </si>
  <si>
    <t>45 SHERWOOD FOREST DR</t>
  </si>
  <si>
    <t>CAMPBELL, KAREN</t>
  </si>
  <si>
    <t>45 SHERWOOD FOREST RD</t>
  </si>
  <si>
    <t>38 CRESCENT DR NO</t>
  </si>
  <si>
    <t>APGAR, JOHN P &amp; DONA M</t>
  </si>
  <si>
    <t>42 CRESCENT DR NO</t>
  </si>
  <si>
    <t>ZIARKO, KARL C &amp; MILLS, ROBIN L</t>
  </si>
  <si>
    <t>42 CRESCENT DR N</t>
  </si>
  <si>
    <t>44 CRESCENT DR NO</t>
  </si>
  <si>
    <t>DANZ, BRIAN</t>
  </si>
  <si>
    <t>44N CRESCENT DR</t>
  </si>
  <si>
    <t>48 CRESCENT DR NO</t>
  </si>
  <si>
    <t>KLINCK, MATTHEW &amp; BARBARA</t>
  </si>
  <si>
    <t>50 CRESCENT DR NO</t>
  </si>
  <si>
    <t>LEFURGE, SCOTT L &amp; ROSALIE L</t>
  </si>
  <si>
    <t>52 CRESCENT DR NO</t>
  </si>
  <si>
    <t>LYNCH, JOANNE</t>
  </si>
  <si>
    <t>PO BOX 418</t>
  </si>
  <si>
    <t>44 CRESCENT DR SO</t>
  </si>
  <si>
    <t>LUBIN, ROSE</t>
  </si>
  <si>
    <t>42 CRESCENT DR SO</t>
  </si>
  <si>
    <t>HAVINGTON, ANDREW &amp; JACLYN</t>
  </si>
  <si>
    <t>38 CRESCENT DR SO</t>
  </si>
  <si>
    <t>MCGREEVY, PAUL V &amp; SUSAN M</t>
  </si>
  <si>
    <t>36 CRESCENT DR SO</t>
  </si>
  <si>
    <t>GALLO, NANCY G</t>
  </si>
  <si>
    <t>36 CRESCENT DRIVE SOUTH</t>
  </si>
  <si>
    <t>34 CRESCENT DR SO</t>
  </si>
  <si>
    <t>DEMPSEY, JOHN J &amp; CHERYL ANN</t>
  </si>
  <si>
    <t>32 CRESCENT DR SO</t>
  </si>
  <si>
    <t>APPELGREN, GUIDO &amp; MELISSA</t>
  </si>
  <si>
    <t>32 CRESCENT DRIVE SOUTH</t>
  </si>
  <si>
    <t>FRITZKY, JOHN &amp; NICOLE</t>
  </si>
  <si>
    <t>30 CRESCENT DR SO</t>
  </si>
  <si>
    <t>BUTERA, ERNEST S &amp; KRISTI R</t>
  </si>
  <si>
    <t>28 CRESCENT DR SO</t>
  </si>
  <si>
    <t>KIRK, THOMAS JOHN &amp; CAROLYN JOYCE</t>
  </si>
  <si>
    <t>26 CRESCENT DR SO</t>
  </si>
  <si>
    <t>KIRK, AMY C</t>
  </si>
  <si>
    <t>26 CRESCENT DR S</t>
  </si>
  <si>
    <t>24 CRESCENT DR SO</t>
  </si>
  <si>
    <t>CUTTITO, DARREN &amp; JENNIFER</t>
  </si>
  <si>
    <t>20 CRESCENT DR SO</t>
  </si>
  <si>
    <t>MITRO, JAMES</t>
  </si>
  <si>
    <t xml:space="preserve"> 336-B,336.01,337</t>
  </si>
  <si>
    <t>CRESCENT DR SO</t>
  </si>
  <si>
    <t>71 SHERWOOD FOREST DR</t>
  </si>
  <si>
    <t>MADONNA, MICHAEL &amp; BENTLER, AMANA</t>
  </si>
  <si>
    <t>69 SHERWOOD FOREST DR</t>
  </si>
  <si>
    <t>OSZUST, ROBERT &amp; DEBORAH A</t>
  </si>
  <si>
    <t>67 SHERWOOD FOREST DR</t>
  </si>
  <si>
    <t>UJVARI, ANDREW</t>
  </si>
  <si>
    <t>252 HOLLYWOOD AVE</t>
  </si>
  <si>
    <t>65 SHERWOOD FOREST DR</t>
  </si>
  <si>
    <t>CORVELEYN, LAUREN M &amp; TIGHE, KEVIN</t>
  </si>
  <si>
    <t>163B RUTGERS RD</t>
  </si>
  <si>
    <t>PISCATAWAY, NJ  08854</t>
  </si>
  <si>
    <t>FREDDY MAC C/O WELLS FARGO X999901N</t>
  </si>
  <si>
    <t>1000 BLUE GENTIAN RD #300</t>
  </si>
  <si>
    <t>EAGAN, MN  55121</t>
  </si>
  <si>
    <t>57 SHERWOOD FOREST DR</t>
  </si>
  <si>
    <t>KOWALSKI, JOHN P ROXANNE J</t>
  </si>
  <si>
    <t>55 SHERWOOD FOREST DR</t>
  </si>
  <si>
    <t>BALLARD, JULIE</t>
  </si>
  <si>
    <t>53 SHERWOOD FOREST DR</t>
  </si>
  <si>
    <t>GAUL, JAMES H &amp; LISA</t>
  </si>
  <si>
    <t>CAVALLARO, MICHAEL T &amp; CARYN</t>
  </si>
  <si>
    <t>4 THE ROTUNDA</t>
  </si>
  <si>
    <t>JONES, CHRISTOPHER M &amp; LIZA I</t>
  </si>
  <si>
    <t>24 THE ROTUNDA</t>
  </si>
  <si>
    <t>RICCIARDELLI, RICHARD &amp; MADELINE</t>
  </si>
  <si>
    <t>35 WARWICK RD</t>
  </si>
  <si>
    <t>8 THE ROTUNDA</t>
  </si>
  <si>
    <t>LE FURGE, FRANCIS &amp; JOAN</t>
  </si>
  <si>
    <t>10 THE ROTUNDA</t>
  </si>
  <si>
    <t>SMITH, GLENN D &amp; PATRICIA</t>
  </si>
  <si>
    <t>20 THE ROTUNDA</t>
  </si>
  <si>
    <t>STILES, JASON</t>
  </si>
  <si>
    <t>18 THE ROTUNDA</t>
  </si>
  <si>
    <t>PECKHAM, MATTHEW &amp; ALLA</t>
  </si>
  <si>
    <t>22 THE ROTUNDA</t>
  </si>
  <si>
    <t>CAMPBELL, KEVIN &amp; LORENA</t>
  </si>
  <si>
    <t>2 THE ROTUNDA</t>
  </si>
  <si>
    <t>COTTRELL, ROBERT B</t>
  </si>
  <si>
    <t>62 SHERWOOD FOREST DR</t>
  </si>
  <si>
    <t>MOHN, MELISSA</t>
  </si>
  <si>
    <t>62 SHERWOOD FOREST DRIVE</t>
  </si>
  <si>
    <t>60 SHERWOOD FOREST DR</t>
  </si>
  <si>
    <t>LEAHY, BRIAN E &amp; ELIZABETH K</t>
  </si>
  <si>
    <t>54 SHERWOOD FOREST DR</t>
  </si>
  <si>
    <t>PIZZULLI, MICHAEL J</t>
  </si>
  <si>
    <t>52 SHERWOOD FOREST DR</t>
  </si>
  <si>
    <t>BONGIORNO, JAMES &amp; SMERIGLIO, AUDRA</t>
  </si>
  <si>
    <t>50 SHERWOOD FOREST DR</t>
  </si>
  <si>
    <t>CANTRELL, JOHN</t>
  </si>
  <si>
    <t>46 SHERWOOD FOREST DR</t>
  </si>
  <si>
    <t>MONTUORO, JAMES</t>
  </si>
  <si>
    <t>38 SHERWOOD FOREST DR</t>
  </si>
  <si>
    <t>LEONHARDT, CHRISTINE M</t>
  </si>
  <si>
    <t>306 GRAY MANS LOOP</t>
  </si>
  <si>
    <t>PAWLEYS ISLAND, SC  29585</t>
  </si>
  <si>
    <t>36 SHERWOOD FOREST DR</t>
  </si>
  <si>
    <t>NOONAN, LEONARD &amp; DONNA</t>
  </si>
  <si>
    <t>34 SHERWOOD FOREST DR</t>
  </si>
  <si>
    <t>GONZALEZ, XAVIER F</t>
  </si>
  <si>
    <t>24 SHERWOOD FOREST DR</t>
  </si>
  <si>
    <t>XCG PROPERTIES, LLC</t>
  </si>
  <si>
    <t>22 SHERWOOD FOREST DR</t>
  </si>
  <si>
    <t>GONZALEZ, ADRIAN K &amp; MARY K</t>
  </si>
  <si>
    <t>13 THE ROTUNDA</t>
  </si>
  <si>
    <t>TEDESCO, DAWN</t>
  </si>
  <si>
    <t>14 SHERWOOD FOREST DR</t>
  </si>
  <si>
    <t>10 SHERWOOD FOREST DR</t>
  </si>
  <si>
    <t>GENTILE, KAREN</t>
  </si>
  <si>
    <t>8 SHERWOOD FOREST DR</t>
  </si>
  <si>
    <t>BOLAN, THOMAS V &amp; JOANNA J</t>
  </si>
  <si>
    <t>6 SHERWOOD FOREST DR</t>
  </si>
  <si>
    <t>ASHLEY, MICHAEL &amp; MARALINE</t>
  </si>
  <si>
    <t>1 THE ROTUNDA</t>
  </si>
  <si>
    <t>TRENTANELLI, STEPHEN J &amp; PATRICIA A</t>
  </si>
  <si>
    <t>3 THE ROTUNDA</t>
  </si>
  <si>
    <t>CORMIER, BARBARA</t>
  </si>
  <si>
    <t>PO BOX 45</t>
  </si>
  <si>
    <t>ALLAMUCHY, NJ  07820</t>
  </si>
  <si>
    <t>5 THE ROTUNDA</t>
  </si>
  <si>
    <t>MORRIS, MARVA</t>
  </si>
  <si>
    <t>9 THE ROTUNDA</t>
  </si>
  <si>
    <t>GNAGEY, ROBERT &amp; KATHERINE</t>
  </si>
  <si>
    <t>9 ROTUNDA</t>
  </si>
  <si>
    <t>17 THE ROTUNDA</t>
  </si>
  <si>
    <t>O SULLIVAN, JOHN J &amp; THERESA</t>
  </si>
  <si>
    <t>40 BAY 31ST STREET</t>
  </si>
  <si>
    <t>19 THE ROTUNDA</t>
  </si>
  <si>
    <t>MENDOZA, MICHELE &amp; MARC</t>
  </si>
  <si>
    <t>21 THE ROTUNDA</t>
  </si>
  <si>
    <t>WOZNIAK, EDWARD J &amp; SANDRA</t>
  </si>
  <si>
    <t>25 THE ROTUNDA</t>
  </si>
  <si>
    <t>TEDESCO, ALAN</t>
  </si>
  <si>
    <t>27 THE ROTUNDA</t>
  </si>
  <si>
    <t>STOUT, CHRISTINA M</t>
  </si>
  <si>
    <t>29 THE ROTUNDA</t>
  </si>
  <si>
    <t>LEVIN, ROBERT B &amp; PATRICIA</t>
  </si>
  <si>
    <t>2 CRESCENT DR NO</t>
  </si>
  <si>
    <t>STOBBE, BRIAN &amp; CULVER, TIFFANY</t>
  </si>
  <si>
    <t>133 FOREST LAKE DR</t>
  </si>
  <si>
    <t>VANDENBERGH, BARBARA C</t>
  </si>
  <si>
    <t>1 CRESCENT DR SO</t>
  </si>
  <si>
    <t>ROSICA, RONALD S &amp; SULLIVAN, CAROL</t>
  </si>
  <si>
    <t>3 CRESCENT DR SO</t>
  </si>
  <si>
    <t>VETTER, PHILLIP W III &amp; SHARON M</t>
  </si>
  <si>
    <t>6 CRESCENT DR NO</t>
  </si>
  <si>
    <t>KACZYNSKI, PIOTR &amp; JANELA, D T</t>
  </si>
  <si>
    <t>6 CRESCENT DRIVE NORTH</t>
  </si>
  <si>
    <t>10 CRESCENT DR NO</t>
  </si>
  <si>
    <t>NATELLI, RICHARD &amp; MARJORIE</t>
  </si>
  <si>
    <t>12 CRESCENT DR NO</t>
  </si>
  <si>
    <t>QUIRK, JOHN M &amp; JERILYN M</t>
  </si>
  <si>
    <t>16 CRESCENT DR NO</t>
  </si>
  <si>
    <t>BRYER, DOUGLAS J &amp; KATHLEEN E</t>
  </si>
  <si>
    <t>16 CRESCENT DR</t>
  </si>
  <si>
    <t>18 CRESCENT DR NO</t>
  </si>
  <si>
    <t>SHEPPARD, BENJAMIN D</t>
  </si>
  <si>
    <t>20 CRESCENT DR NO</t>
  </si>
  <si>
    <t>FREUDENBERG, ROBERT &amp; ELOISE</t>
  </si>
  <si>
    <t>22 CRESCENT DR NO</t>
  </si>
  <si>
    <t>24 CRESCENT DR NO</t>
  </si>
  <si>
    <t>COSTELLO, JAMES C &amp; MICHELLE E</t>
  </si>
  <si>
    <t>SHERWOOD FOREST DR</t>
  </si>
  <si>
    <t>KILDUFF, THOMAS &amp; SYLVIA C/O MANGIN</t>
  </si>
  <si>
    <t>204 SANTA ANITA LN</t>
  </si>
  <si>
    <t>TOMS RIVER, NJ  08755</t>
  </si>
  <si>
    <t>8 CRESCENT DR SO</t>
  </si>
  <si>
    <t>UNOSKI, BARBARA</t>
  </si>
  <si>
    <t>46 CASTLE RIDGE DR</t>
  </si>
  <si>
    <t>6 CRESCENT DR SO</t>
  </si>
  <si>
    <t>BRYANT, WILLIAM W &amp; GERALDINE R</t>
  </si>
  <si>
    <t>6 CRESCENT DR S</t>
  </si>
  <si>
    <t>2 CRESCENT DR SO</t>
  </si>
  <si>
    <t>PERSAUD, ARJUNE</t>
  </si>
  <si>
    <t>88-22 195TH ST</t>
  </si>
  <si>
    <t>HOLLIS, NY  11423</t>
  </si>
  <si>
    <t>5 SHERWOOD FOREST DR</t>
  </si>
  <si>
    <t>BOHNEMANN, RONALD T &amp; BARBARA</t>
  </si>
  <si>
    <t>25 SHERWOOD FOREST DR</t>
  </si>
  <si>
    <t>CIARAFFO, ALEXANDER &amp; JODIE L</t>
  </si>
  <si>
    <t>23 SHERWOOD FOREST DR</t>
  </si>
  <si>
    <t>KAMBACH, ROBERT C &amp; SUELLEN M</t>
  </si>
  <si>
    <t>15 SHERWOOD FOREST DR</t>
  </si>
  <si>
    <t>UMSTEAD, JOANNE M</t>
  </si>
  <si>
    <t>13 SHERWOOD FOREST DR</t>
  </si>
  <si>
    <t>WRAITH, THOMAS B JR &amp; LANA M</t>
  </si>
  <si>
    <t>11 SHERWOOD FOREST DR</t>
  </si>
  <si>
    <t>9 SHERWOOD FOREST DR</t>
  </si>
  <si>
    <t>GULA, PATRICK ET AL</t>
  </si>
  <si>
    <t>7 SHERWOOD FOREST DR</t>
  </si>
  <si>
    <t>PERO, JAN &amp; CLAIRE</t>
  </si>
  <si>
    <t>28 DEER RUN</t>
  </si>
  <si>
    <t>MOSLEY, GEORGE &amp; ADRIENNE</t>
  </si>
  <si>
    <t>30 DEER RUN</t>
  </si>
  <si>
    <t>52 WINDING WAY</t>
  </si>
  <si>
    <t>FELSEN, STEVEN &amp; SUSAN</t>
  </si>
  <si>
    <t>24 DEER RUN</t>
  </si>
  <si>
    <t>CRUZ, ROBERT</t>
  </si>
  <si>
    <t>8800 MERRYSIDE LANE</t>
  </si>
  <si>
    <t>CHESTERFIELD, VA  23832</t>
  </si>
  <si>
    <t>22 DEER RUN</t>
  </si>
  <si>
    <t>REID, CHRISTIAN J</t>
  </si>
  <si>
    <t>12 MACINTOSH DR</t>
  </si>
  <si>
    <t>20 DEER RUN</t>
  </si>
  <si>
    <t>SCHNETZER, THEODORE P &amp; REBECCA A</t>
  </si>
  <si>
    <t>18 DEER RUN</t>
  </si>
  <si>
    <t>CARACAPPA, MICHAEL &amp; PATRICIA</t>
  </si>
  <si>
    <t>615 BLOOMFIELD ST</t>
  </si>
  <si>
    <t>12 DEER RUN</t>
  </si>
  <si>
    <t>PARKER, WILLIAM E &amp; E DIANE</t>
  </si>
  <si>
    <t>10 DEER RUN</t>
  </si>
  <si>
    <t>KOCIENSKI, OLGA</t>
  </si>
  <si>
    <t>139 ARNOT PL</t>
  </si>
  <si>
    <t>WOOD RIDGE, NJ  07075</t>
  </si>
  <si>
    <t>DEER RUN</t>
  </si>
  <si>
    <t>SMOLLEN, J &amp; GERALDINE C/O MARDO</t>
  </si>
  <si>
    <t>17 MAPLE LAKE RD</t>
  </si>
  <si>
    <t>KINNELON, NJ  07405</t>
  </si>
  <si>
    <t>6 DEER RUN</t>
  </si>
  <si>
    <t>4 DEER RUN</t>
  </si>
  <si>
    <t>MATULEVICH, MICHAEL J &amp; LAVINIA L</t>
  </si>
  <si>
    <t>2 DEER RUN</t>
  </si>
  <si>
    <t>HURLEY, ANN</t>
  </si>
  <si>
    <t>CRESCENT DR NO</t>
  </si>
  <si>
    <t>SMOLLEN, JEROME C/O MARDO</t>
  </si>
  <si>
    <t>5 CRESCENT DR NO</t>
  </si>
  <si>
    <t>KAWALEK, HAROLD J</t>
  </si>
  <si>
    <t>764 AVENUE C</t>
  </si>
  <si>
    <t>11 CRESCENT DR NO</t>
  </si>
  <si>
    <t>11 CRESCENT NO DR</t>
  </si>
  <si>
    <t>13 CRESCENT DR NO</t>
  </si>
  <si>
    <t>KELLENBERGER, CHRISTOPHER &amp; STEPHAN</t>
  </si>
  <si>
    <t>15 CRESCENT DR NO</t>
  </si>
  <si>
    <t>CHOATE, RICHARD L &amp; O'CONNELL, A</t>
  </si>
  <si>
    <t>19 CRESCENT DR NO</t>
  </si>
  <si>
    <t>GARTLAND, CHARLES W JR &amp; BARBARA</t>
  </si>
  <si>
    <t>21 CRESCENT DR NO</t>
  </si>
  <si>
    <t>KLOSE, JAMES &amp; KARA S</t>
  </si>
  <si>
    <t>54 WINDING WAY</t>
  </si>
  <si>
    <t>VALERIO, PAUL &amp; TONI</t>
  </si>
  <si>
    <t>56 WINDING WAY</t>
  </si>
  <si>
    <t>ORGREN, ALEX CARL &amp; SALLY RAE</t>
  </si>
  <si>
    <t>58 WINDING WAY</t>
  </si>
  <si>
    <t>DLUGOS, PETER &amp; AIMEE</t>
  </si>
  <si>
    <t>40 WINDING WAY</t>
  </si>
  <si>
    <t>THOMAS, JOHN &amp; JOAN</t>
  </si>
  <si>
    <t>175 ANDOVER MOHAWK RD</t>
  </si>
  <si>
    <t>16 HARBOR VIEW DR</t>
  </si>
  <si>
    <t>KORP, SEAN M &amp; WENDY S</t>
  </si>
  <si>
    <t>14 HARBOR VIEW DR</t>
  </si>
  <si>
    <t>GRAUER, DANIEL J &amp; LISA A</t>
  </si>
  <si>
    <t>12 HARBOR VIEW DR</t>
  </si>
  <si>
    <t>WOLTERS, LUKE M &amp; CAROL A</t>
  </si>
  <si>
    <t>10 HARBOR VIEW DR</t>
  </si>
  <si>
    <t>RUTLEDGE, DAGMAR</t>
  </si>
  <si>
    <t>8 HARBOR VIEW DR</t>
  </si>
  <si>
    <t>MILLER, JOHN</t>
  </si>
  <si>
    <t>6 HARBOR VIEW DR</t>
  </si>
  <si>
    <t>KELLY, ROBERT J &amp; MAUREEN L</t>
  </si>
  <si>
    <t>4 HARBOR VIEW DR</t>
  </si>
  <si>
    <t>KURILKO, JOHN T</t>
  </si>
  <si>
    <t>70 SKYTOP RD</t>
  </si>
  <si>
    <t>125 FOREST LAKE DR</t>
  </si>
  <si>
    <t>127 FOREST LAKE DR</t>
  </si>
  <si>
    <t>CYBULSKI, EDWARD S &amp; DOROTHY A</t>
  </si>
  <si>
    <t>11 WOODRUFF CT</t>
  </si>
  <si>
    <t>ENGLISHTOWN, NJ  07726</t>
  </si>
  <si>
    <t>5 DEER RUN</t>
  </si>
  <si>
    <t>DREISBACH MAX C &amp; MARIAN J</t>
  </si>
  <si>
    <t>PO BOX 301</t>
  </si>
  <si>
    <t>9 DEER RUN</t>
  </si>
  <si>
    <t>BROZOZOWSKI, HAZEL</t>
  </si>
  <si>
    <t>11 DEER RUN</t>
  </si>
  <si>
    <t>SHAMAEL, ALBERT</t>
  </si>
  <si>
    <t>13 DEER RUN</t>
  </si>
  <si>
    <t>SHUCOSKI, SUSAN &amp; MEHALKO, MARTIN</t>
  </si>
  <si>
    <t>NADEAU, SYLVIE L</t>
  </si>
  <si>
    <t>21 DEER RUN</t>
  </si>
  <si>
    <t>MCGUIRE, BARRY F JR &amp; HELENE C</t>
  </si>
  <si>
    <t>25 DEER RUN</t>
  </si>
  <si>
    <t>RAMIREZ-TORGERSEN, J &amp; TORGERSEN, S</t>
  </si>
  <si>
    <t>25 DEER</t>
  </si>
  <si>
    <t>27 DEER RUN</t>
  </si>
  <si>
    <t>LUKICH, KEVIN S &amp; BRITTANY N</t>
  </si>
  <si>
    <t>29 DEER RUN</t>
  </si>
  <si>
    <t>HUDSON, JEREMY R &amp; DANIELS-HUDSON A</t>
  </si>
  <si>
    <t>46 WINDING WAY</t>
  </si>
  <si>
    <t>MENTA, GUY &amp; SUZANNE</t>
  </si>
  <si>
    <t>44 WINDING WAY</t>
  </si>
  <si>
    <t>ARMS, THOMAS M &amp; VICTORIA E</t>
  </si>
  <si>
    <t>129 FOREST LAKE DR</t>
  </si>
  <si>
    <t>OKONSKI, TOMASZ &amp; KATARZYNA</t>
  </si>
  <si>
    <t>65 WINDING WAY</t>
  </si>
  <si>
    <t>ZELIZO, VICTOR</t>
  </si>
  <si>
    <t>63 WINDING WAY</t>
  </si>
  <si>
    <t>ZELIZO, VICTOR &amp; VICKIE</t>
  </si>
  <si>
    <t>ANDOVER , NJ  07821</t>
  </si>
  <si>
    <t>61 WINDING WAY</t>
  </si>
  <si>
    <t>FARRELL, EDWARD T</t>
  </si>
  <si>
    <t>59 WINDING WAY</t>
  </si>
  <si>
    <t>MENESES, ALFONSO</t>
  </si>
  <si>
    <t>11 MOSSANT DR</t>
  </si>
  <si>
    <t>57 WINDING WAY</t>
  </si>
  <si>
    <t>CUMMINGS, JEFFREY &amp; SUSAN</t>
  </si>
  <si>
    <t>53 WINDING WAY</t>
  </si>
  <si>
    <t>JOHNSON, MARY E</t>
  </si>
  <si>
    <t>51 WINDING WAY</t>
  </si>
  <si>
    <t>KAVANAGH, JOHN &amp; MISUKONIS, CHRISTI</t>
  </si>
  <si>
    <t>49 WINDING WAY</t>
  </si>
  <si>
    <t>SHADE, JANICE EILEEN</t>
  </si>
  <si>
    <t>47 WINDING WAY</t>
  </si>
  <si>
    <t>DESCARFINO, PHILIP</t>
  </si>
  <si>
    <t>45 WINDING WAY</t>
  </si>
  <si>
    <t>LEE, LORNA R &amp; MERWYN JR</t>
  </si>
  <si>
    <t>43 WINDING WAY</t>
  </si>
  <si>
    <t>MCCLUNG, MARK T &amp;  BOBROVCAN, MOLLY</t>
  </si>
  <si>
    <t>41 WINDING WAY</t>
  </si>
  <si>
    <t>MILLER, JOHN P &amp; DEBORAH</t>
  </si>
  <si>
    <t>PO BOX 191</t>
  </si>
  <si>
    <t>39 WINDING WAY</t>
  </si>
  <si>
    <t>H U D/INFORMATION SYSTEMS NETWORK</t>
  </si>
  <si>
    <t>2401 NW 23RD ST #1D</t>
  </si>
  <si>
    <t>37 WINDING WAY</t>
  </si>
  <si>
    <t>HO, JANE</t>
  </si>
  <si>
    <t>35 WINDING WAY</t>
  </si>
  <si>
    <t>KIRSCHNER, DAVID M &amp; MARIA L</t>
  </si>
  <si>
    <t>31 WINDING WAY</t>
  </si>
  <si>
    <t>KOWALAK, KEITH &amp; SAMANTHA</t>
  </si>
  <si>
    <t>27 WINDING WAY</t>
  </si>
  <si>
    <t>GILE, GLENN &amp; DEBORAH</t>
  </si>
  <si>
    <t>30 HEMLOCK RD</t>
  </si>
  <si>
    <t>FETT, RALPH &amp; DONNA</t>
  </si>
  <si>
    <t>28 HEMLOCK RD</t>
  </si>
  <si>
    <t>BANCROFT, THOMAS G &amp; ROSE MARIE</t>
  </si>
  <si>
    <t>HEMLOCK RD</t>
  </si>
  <si>
    <t>BANCROFT, ROSEMARIE JENDROSCHEK</t>
  </si>
  <si>
    <t>22 HEMLOCK RD</t>
  </si>
  <si>
    <t>RABE, TIMOTHY M &amp; SELLERS K</t>
  </si>
  <si>
    <t>20 HEMLOCK RD</t>
  </si>
  <si>
    <t>THOMPSON, WILLIAM</t>
  </si>
  <si>
    <t>18 HEMLOCK RD</t>
  </si>
  <si>
    <t>RISLEY, DONALD A &amp; MARY ANN E</t>
  </si>
  <si>
    <t>16 HEMLOCK RD</t>
  </si>
  <si>
    <t>LANG, CARL A</t>
  </si>
  <si>
    <t>14 HEMLOCK RD</t>
  </si>
  <si>
    <t>ARNOLD, PETER &amp; BERYL</t>
  </si>
  <si>
    <t>113 FOREST LAKE DR</t>
  </si>
  <si>
    <t>FRANCO, KEVIN J</t>
  </si>
  <si>
    <t>12 HEMLOCK RD</t>
  </si>
  <si>
    <t>TIERNEY, DARREN R &amp; COLLIN M</t>
  </si>
  <si>
    <t>10 HEMLOCK RD</t>
  </si>
  <si>
    <t>8 HEMLOCK RD</t>
  </si>
  <si>
    <t>TONKIN, JUDITH L</t>
  </si>
  <si>
    <t>2 HEMLOCK RD</t>
  </si>
  <si>
    <t>FITZSIMMONS, NANCY</t>
  </si>
  <si>
    <t>107 FOREST LAKES DR</t>
  </si>
  <si>
    <t>103 FOREST LAKE DR</t>
  </si>
  <si>
    <t>EITEL, KEVIN M &amp; SANDRA M</t>
  </si>
  <si>
    <t>120 SEA OAKS CT</t>
  </si>
  <si>
    <t>NORTH TOPSAIL BEACH, NC  28460</t>
  </si>
  <si>
    <t>105 FOREST LAKE DR</t>
  </si>
  <si>
    <t>NAZZ, JAMES</t>
  </si>
  <si>
    <t>105 FOREST LAKES DR</t>
  </si>
  <si>
    <t>107 FOREST LAKE DR</t>
  </si>
  <si>
    <t>PFLEGER, ANDREW &amp; KELLIE</t>
  </si>
  <si>
    <t>109 FOREST LAKE DR</t>
  </si>
  <si>
    <t>QUINN, COLBY &amp; LARISA</t>
  </si>
  <si>
    <t>109 FOREST DR</t>
  </si>
  <si>
    <t>111 FOREST LAKE DR</t>
  </si>
  <si>
    <t>FRASCELLA, VINCENT P</t>
  </si>
  <si>
    <t>115 FOREST LAKE DR</t>
  </si>
  <si>
    <t>KOWALCHUK, PAUL</t>
  </si>
  <si>
    <t>119 FOREST LAKE DR</t>
  </si>
  <si>
    <t>BUONA CASA CORP</t>
  </si>
  <si>
    <t>458 WEST SHORE TR</t>
  </si>
  <si>
    <t>1 HARBOR VIEW DR</t>
  </si>
  <si>
    <t>MCDONOUGH, JOHN J &amp; CHRISTINE</t>
  </si>
  <si>
    <t>2 HARBOR VIEW DR</t>
  </si>
  <si>
    <t>CARLISLE, KEVIN C</t>
  </si>
  <si>
    <t>3 HARBOR VIEW DR</t>
  </si>
  <si>
    <t>DUSTOW, MARGOT E</t>
  </si>
  <si>
    <t>31 GROVE ST</t>
  </si>
  <si>
    <t>SANDWICH, CAPE COD, MA  02563</t>
  </si>
  <si>
    <t>5 HARBOR VIEW DR</t>
  </si>
  <si>
    <t>MEISTER, JAMES E</t>
  </si>
  <si>
    <t>9 HARBOR VIEW DR</t>
  </si>
  <si>
    <t>CAREY, STACEY L</t>
  </si>
  <si>
    <t>11 HARBOR VIEW DR</t>
  </si>
  <si>
    <t>LENARD, DENNIS J &amp; ELLEN M</t>
  </si>
  <si>
    <t>13 HARBOR VIEW DR</t>
  </si>
  <si>
    <t>MONDRAGON, RICHARD</t>
  </si>
  <si>
    <t>15 HARBOR VIEW DR</t>
  </si>
  <si>
    <t>MENDEL, ALAN P &amp; MAUREEN A</t>
  </si>
  <si>
    <t>17 HARBOR VIEW DR</t>
  </si>
  <si>
    <t>SCATURO, MATTHEW &amp; CORRINA</t>
  </si>
  <si>
    <t>36 WINDING WAY</t>
  </si>
  <si>
    <t>SCATURO, MATTHEW G &amp; CORRINA L</t>
  </si>
  <si>
    <t>34 WINDING WAY</t>
  </si>
  <si>
    <t>HO, HING KWONG &amp; JANE</t>
  </si>
  <si>
    <t>32 WINDING WAY</t>
  </si>
  <si>
    <t>LALLY, DOUGLAS</t>
  </si>
  <si>
    <t>30 WINDING WAY</t>
  </si>
  <si>
    <t>ZABITA, ROSALIE</t>
  </si>
  <si>
    <t>24 WINDING WAY</t>
  </si>
  <si>
    <t>VANDENBERGH, ERIC J</t>
  </si>
  <si>
    <t>8 WINDING WAY</t>
  </si>
  <si>
    <t>THORNHILL, JOHN C</t>
  </si>
  <si>
    <t>PO BOX 853</t>
  </si>
  <si>
    <t>6 WINDING WAY</t>
  </si>
  <si>
    <t>ALLEN, SCOTT J &amp; JULIETTE</t>
  </si>
  <si>
    <t>4 WINDING WAY</t>
  </si>
  <si>
    <t>COKEFAIR, RICHARD</t>
  </si>
  <si>
    <t>2 WINDING WAY</t>
  </si>
  <si>
    <t>CESTONE, ALAN A</t>
  </si>
  <si>
    <t>19 HEMLOCK RD</t>
  </si>
  <si>
    <t>HALL, MARK</t>
  </si>
  <si>
    <t>21 HEMLOCK RD</t>
  </si>
  <si>
    <t>LEFURGE, MARC A &amp; REBECCA L</t>
  </si>
  <si>
    <t>23 HEMLOCK RD</t>
  </si>
  <si>
    <t>TESKE, DENNIS J</t>
  </si>
  <si>
    <t>25 HEMLOCK RD</t>
  </si>
  <si>
    <t>MANCUSO, WILLIAM L &amp; CONSTANCE ANN</t>
  </si>
  <si>
    <t>27 HEMLOCK RD</t>
  </si>
  <si>
    <t>HIPPE, GREGG A &amp; PURURA, R</t>
  </si>
  <si>
    <t>29 HEMLOCK RD</t>
  </si>
  <si>
    <t>CASPERSON, MEGHAN</t>
  </si>
  <si>
    <t>31 HEMLOCK RD</t>
  </si>
  <si>
    <t>BRUSEO, GLEN R &amp; JANICE B</t>
  </si>
  <si>
    <t>2 WOODLAWN DR</t>
  </si>
  <si>
    <t>HOTALEN, GAY D</t>
  </si>
  <si>
    <t>WOODLAWN DR</t>
  </si>
  <si>
    <t>ESTWIN, MICHAEL J</t>
  </si>
  <si>
    <t>5 WOODLAWN DR</t>
  </si>
  <si>
    <t>3 WINDING WAY</t>
  </si>
  <si>
    <t>MILNOR, JAMES B &amp; MARY D</t>
  </si>
  <si>
    <t>1 WINDING WAY</t>
  </si>
  <si>
    <t>FULPER, TYLER W &amp; TREMAIN-FULPER, P</t>
  </si>
  <si>
    <t>13 HEMLOCK RD</t>
  </si>
  <si>
    <t>MEYER, SCOTT &amp; MICHELE</t>
  </si>
  <si>
    <t>4 WOODLAWN DR</t>
  </si>
  <si>
    <t>LEWIS, RICHARD &amp; SALLY ANN</t>
  </si>
  <si>
    <t>3 HEMLOCK RD</t>
  </si>
  <si>
    <t>YAEGER, JAMES D &amp; LINDA L</t>
  </si>
  <si>
    <t>1 HEMLOCK RD</t>
  </si>
  <si>
    <t>LIEBECK, LAURIE</t>
  </si>
  <si>
    <t>101 FOREST LAKE DR</t>
  </si>
  <si>
    <t>WATKINS, JOSEPH</t>
  </si>
  <si>
    <t>211 FOREST LAKE DR</t>
  </si>
  <si>
    <t>LUMKONG, WAYNE &amp; SHARRAN</t>
  </si>
  <si>
    <t>211 FOREST LAKES DR</t>
  </si>
  <si>
    <t>209 FOREST LAKE DR</t>
  </si>
  <si>
    <t>BRYSON, STEPHEN &amp; KAREN H</t>
  </si>
  <si>
    <t>207 FOREST LAKE DR</t>
  </si>
  <si>
    <t>FITZGERALD, PETER</t>
  </si>
  <si>
    <t>205 FOREST LAKE DR</t>
  </si>
  <si>
    <t>TEDESCO, ANDREW S</t>
  </si>
  <si>
    <t>203 FOREST LAKE DR</t>
  </si>
  <si>
    <t>LINWOOD HOLDINGS, INC</t>
  </si>
  <si>
    <t>15 WHITEHALL RD</t>
  </si>
  <si>
    <t>815 FOREST LAKE DR</t>
  </si>
  <si>
    <t>COCCHI, DONALD T</t>
  </si>
  <si>
    <t>191 FOREST LAKES DR</t>
  </si>
  <si>
    <t>7 CUB LAKE RD</t>
  </si>
  <si>
    <t>PHILLIPPI, JOSEPH &amp; MAUREEN R</t>
  </si>
  <si>
    <t>763 WEST SHORE TR</t>
  </si>
  <si>
    <t>GERMANO, MICHAEL W JR &amp; VICTORIA</t>
  </si>
  <si>
    <t>34 CRESTWOOD TRACE</t>
  </si>
  <si>
    <t>779 WEST SHORE TR</t>
  </si>
  <si>
    <t>LAKE MOHAWK COUNTRY CLUB</t>
  </si>
  <si>
    <t>21 THE BOARDWALK</t>
  </si>
  <si>
    <t>761 WEST SHORE TR</t>
  </si>
  <si>
    <t>SHEPHERD, BRIAN &amp; LAURIE</t>
  </si>
  <si>
    <t>759 WEST SHORE TR</t>
  </si>
  <si>
    <t>PURDON, DANIEL J &amp; CAROLINE</t>
  </si>
  <si>
    <t>759 W SHORE TR</t>
  </si>
  <si>
    <t>765 WEST SHORE TR</t>
  </si>
  <si>
    <t>SIMMONS, WILLIAM L &amp; KATHLEEN M</t>
  </si>
  <si>
    <t>767 WEST SHORE TR</t>
  </si>
  <si>
    <t>MOODY, WILLIAM M</t>
  </si>
  <si>
    <t>758 WEST SHORE TR</t>
  </si>
  <si>
    <t>HANSEN, TODD &amp; TABITHA</t>
  </si>
  <si>
    <t>760 WEST SHORE TR</t>
  </si>
  <si>
    <t>FLEMING, JOSEPH W III &amp; JULIE P</t>
  </si>
  <si>
    <t>3 MEADOWBROOK TERR</t>
  </si>
  <si>
    <t>D ONOFRIO, JOSEPH J &amp; JOANNE M</t>
  </si>
  <si>
    <t>560 EAST SHORE TR</t>
  </si>
  <si>
    <t>764 WEST SHORE TR</t>
  </si>
  <si>
    <t>RHODES, GREGORY G &amp; RUTH A</t>
  </si>
  <si>
    <t>762 WEST SHORE TR</t>
  </si>
  <si>
    <t>HYDOCK, ROBERT &amp; BASS, LISA</t>
  </si>
  <si>
    <t>768 WEST SHORE TR</t>
  </si>
  <si>
    <t>566 EAST SHORE TR</t>
  </si>
  <si>
    <t>DIORIO, TANYA</t>
  </si>
  <si>
    <t>15 BALSAM PKWY</t>
  </si>
  <si>
    <t>564 EAST SHORE TR</t>
  </si>
  <si>
    <t>LILOIA, PATRICK E &amp; JOY H</t>
  </si>
  <si>
    <t>LAKE MOHAWK</t>
  </si>
  <si>
    <t>766 WEST SHORE TR</t>
  </si>
  <si>
    <t>GOMEZ, JOSEPH L &amp; LAURIE J</t>
  </si>
  <si>
    <t>WEST SHORE TR</t>
  </si>
  <si>
    <t>D ONOFRIO, JOSEPH J &amp; JOANNE</t>
  </si>
  <si>
    <t>1 MEADOWBROOK TERR</t>
  </si>
  <si>
    <t>MONTEAGUDO, JORGE &amp; RAMIREZ, M</t>
  </si>
  <si>
    <t>MARINE TERR</t>
  </si>
  <si>
    <t>LAKE MOHAWK POOL &amp; SPA, LLC</t>
  </si>
  <si>
    <t>23 WEST SHORE TR</t>
  </si>
  <si>
    <t>2 MEADOWBROOK TERR</t>
  </si>
  <si>
    <t>GOTTLIEB, IRA &amp; SHARON</t>
  </si>
  <si>
    <t>4 MEADOWBROOK TERR</t>
  </si>
  <si>
    <t>SARDINAS, ANDRES G &amp; OLGA E</t>
  </si>
  <si>
    <t>53 GREENWAY N</t>
  </si>
  <si>
    <t>6 MEADOWBROOK TERR</t>
  </si>
  <si>
    <t>BORNY, ROBERT A &amp; DEBORAH A</t>
  </si>
  <si>
    <t>8 MEADOWBROOK TERR</t>
  </si>
  <si>
    <t>SHAKE, SUSAN C</t>
  </si>
  <si>
    <t>1 MARINE TERR</t>
  </si>
  <si>
    <t>BRANCIFORTE, ANGELO &amp; ADRIENNE</t>
  </si>
  <si>
    <t>1062 84TH STREET</t>
  </si>
  <si>
    <t>BROOKLYN, NJ  11228</t>
  </si>
  <si>
    <t>3 MARINE TERR</t>
  </si>
  <si>
    <t>SHUST, ALBERT</t>
  </si>
  <si>
    <t>5 MARINE TERR</t>
  </si>
  <si>
    <t>KNORR FAMILY TRUST</t>
  </si>
  <si>
    <t>45 BEDMINSTER RD</t>
  </si>
  <si>
    <t>UNKNOWN C/O B A HANDLER</t>
  </si>
  <si>
    <t>2324 DALE DR</t>
  </si>
  <si>
    <t>FALLS CHURCH, VA  22043</t>
  </si>
  <si>
    <t>10 MARINE TERR</t>
  </si>
  <si>
    <t>PREZIOSA, JAMES P &amp; KAREN J</t>
  </si>
  <si>
    <t>8 MARINE TERR</t>
  </si>
  <si>
    <t>RYMANIAK, HARRY &amp; JANE CUMMINGS</t>
  </si>
  <si>
    <t>6 MARINE TERR</t>
  </si>
  <si>
    <t>6 MARINE TERRACE, LLC</t>
  </si>
  <si>
    <t>4 MARINE TERR</t>
  </si>
  <si>
    <t>GOUSSE, MARIE V</t>
  </si>
  <si>
    <t>2 MARINE TERR</t>
  </si>
  <si>
    <t>MANDICZ, MYRON R</t>
  </si>
  <si>
    <t>2 MARINE TER</t>
  </si>
  <si>
    <t>65 WHIPPOORWILL LN</t>
  </si>
  <si>
    <t>YUSKAITIS, GREGORY J &amp; CYNTHIA F</t>
  </si>
  <si>
    <t>745 WEST SHORE TR</t>
  </si>
  <si>
    <t>HANDLER, BERNARD A</t>
  </si>
  <si>
    <t>749 WEST SHORE TR</t>
  </si>
  <si>
    <t>BOGOSTA, JOHN P &amp; LINDA K</t>
  </si>
  <si>
    <t>751 WEST SHORE TR</t>
  </si>
  <si>
    <t>CALANDRILLO, DAVID N &amp; KATARINA</t>
  </si>
  <si>
    <t>753 WEST SHORE TR</t>
  </si>
  <si>
    <t>FALLS CHURCH, VA  22034</t>
  </si>
  <si>
    <t>755 WEST SHORE TR</t>
  </si>
  <si>
    <t>COOPER, ARON</t>
  </si>
  <si>
    <t>12 FOX HOLLOW DR</t>
  </si>
  <si>
    <t>757 WEST SHORE TR</t>
  </si>
  <si>
    <t>MCATEE, CHRIS &amp; STENSBY, JANELLE M</t>
  </si>
  <si>
    <t>66 WHIPPOORWILL LN</t>
  </si>
  <si>
    <t>GORVAN, MARK &amp; ELLEN</t>
  </si>
  <si>
    <t>68 WHIPPOORWILL LN</t>
  </si>
  <si>
    <t>FIGIEL, F JOHN III &amp; JULIE</t>
  </si>
  <si>
    <t>70 WHIPPOORWILL LN</t>
  </si>
  <si>
    <t>DENNEHY, MICHAEL ET AL</t>
  </si>
  <si>
    <t>72 WHIPPOORWILL LN</t>
  </si>
  <si>
    <t>KING, PETER J JR &amp; CATHARINA</t>
  </si>
  <si>
    <t>19 TONNELIER WAY</t>
  </si>
  <si>
    <t>730 WEST SHORE TR</t>
  </si>
  <si>
    <t>2 SLEEPY LAGOON TERR</t>
  </si>
  <si>
    <t>VON ANCKEN, HANS J &amp; KIRSTI L</t>
  </si>
  <si>
    <t>4 SLEEPY LAGOON TERR</t>
  </si>
  <si>
    <t>MYKO HOLDINGS, LLC</t>
  </si>
  <si>
    <t>759 BLOOMFIELD AVE #321</t>
  </si>
  <si>
    <t>744 WEST SHORE TR</t>
  </si>
  <si>
    <t>QUARTAROLO, DAVID &amp; HEATHER</t>
  </si>
  <si>
    <t>746 WEST SHORE TR</t>
  </si>
  <si>
    <t>GALLIGAN, JOHN W &amp; ELIZABETH</t>
  </si>
  <si>
    <t>748 WEST SHORE TR</t>
  </si>
  <si>
    <t>PICCIRILLO, ANTHONY P &amp; JUDITH A</t>
  </si>
  <si>
    <t>750 WEST SHORE TR</t>
  </si>
  <si>
    <t>MURINO, VINCENT &amp; KATHRYN</t>
  </si>
  <si>
    <t>3 HEMLOCK TERR</t>
  </si>
  <si>
    <t>LORENTZ, JOSEPH J &amp; CATHERINE V TST</t>
  </si>
  <si>
    <t>5 HEMLOCK TERR</t>
  </si>
  <si>
    <t>5HT, LLC C/O S YUSEM</t>
  </si>
  <si>
    <t>65 LIVINGSTON AVE</t>
  </si>
  <si>
    <t>754 WEST SHORE TR</t>
  </si>
  <si>
    <t>2 HEMLOCK TERR</t>
  </si>
  <si>
    <t>KOHUT, MYRON &amp; CONSTANCE E JONES</t>
  </si>
  <si>
    <t>8 HEMLOCK TERR</t>
  </si>
  <si>
    <t>KASHKIN, KENNETH B &amp; ESTHER</t>
  </si>
  <si>
    <t>8 HEMLOCK TERRACE</t>
  </si>
  <si>
    <t>12 MEADOWBROOK TERR</t>
  </si>
  <si>
    <t>BURKE, RICHARD E &amp; LINDA</t>
  </si>
  <si>
    <t>244 BERKSHIRE RD</t>
  </si>
  <si>
    <t>HASBROUCK HEIGHTS, NJ  07604</t>
  </si>
  <si>
    <t>726 WEST SHORE TR</t>
  </si>
  <si>
    <t>HARVEY, TODD</t>
  </si>
  <si>
    <t>724 WEST SHORE TR</t>
  </si>
  <si>
    <t>ZANETAKOS, LOUIS &amp; MARIANNE B</t>
  </si>
  <si>
    <t>722 WEST SHORE TR</t>
  </si>
  <si>
    <t>KELLY, LAURENCE &amp; MARIE</t>
  </si>
  <si>
    <t>718 WEST SHORE TR</t>
  </si>
  <si>
    <t>555 EAST SHORE TR</t>
  </si>
  <si>
    <t>CAMACHO, BLAS &amp; YAHIRA</t>
  </si>
  <si>
    <t>561 EAST SHORE TR</t>
  </si>
  <si>
    <t>DEBRITO, MARK J &amp; MAUREEN M</t>
  </si>
  <si>
    <t>563 EAST SHORE TR</t>
  </si>
  <si>
    <t>MILLER, KATHY L</t>
  </si>
  <si>
    <t>EAST SHORE TR</t>
  </si>
  <si>
    <t>LENKER, BRIAN RICHARD</t>
  </si>
  <si>
    <t>1 OLD CEDAR DR</t>
  </si>
  <si>
    <t>204 GLENSIDE TR</t>
  </si>
  <si>
    <t>MOLA, JOSEPH M &amp; TITELIUS, FRANCINE</t>
  </si>
  <si>
    <t>93 FRANKLIN AVE</t>
  </si>
  <si>
    <t>SADDLE BROOK, NJ  07663</t>
  </si>
  <si>
    <t>84 LEE HILL RD</t>
  </si>
  <si>
    <t>COX, JOHN G</t>
  </si>
  <si>
    <t>86 LEE HILL RD</t>
  </si>
  <si>
    <t>TAYLOR, IRVING</t>
  </si>
  <si>
    <t>2 RANGER TR</t>
  </si>
  <si>
    <t>CASTELLANO, DENISE &amp; CHARLES</t>
  </si>
  <si>
    <t>8 RANGER TR</t>
  </si>
  <si>
    <t>CLINE, JOHN J</t>
  </si>
  <si>
    <t>78 LEE HILL RD</t>
  </si>
  <si>
    <t>FINDLAY, DONALD R</t>
  </si>
  <si>
    <t>WEAVER, GARY W &amp; DENISE</t>
  </si>
  <si>
    <t>11 RANGER TR</t>
  </si>
  <si>
    <t>KELLY, JAMES J &amp; JAMES M</t>
  </si>
  <si>
    <t>9 RANGER TR</t>
  </si>
  <si>
    <t>CILIBERTI, JOSEPH &amp; KIMBERLY</t>
  </si>
  <si>
    <t>3 RANGER TR</t>
  </si>
  <si>
    <t>JACOBSON, JUDY L &amp; PAUL M</t>
  </si>
  <si>
    <t>1 RANGER TR</t>
  </si>
  <si>
    <t>MORAN, STEPHEN E &amp; MARGARET</t>
  </si>
  <si>
    <t>1 RANGER TRAIL</t>
  </si>
  <si>
    <t>80 LEE HILL RD</t>
  </si>
  <si>
    <t>FAHSBENDER, RICHARD A &amp; SEOK K</t>
  </si>
  <si>
    <t>RANGER TR</t>
  </si>
  <si>
    <t>TOWNSHIP OF SPARTA</t>
  </si>
  <si>
    <t>65 MAIN ST</t>
  </si>
  <si>
    <t>27 RANGER TR</t>
  </si>
  <si>
    <t>TRENTACOSTE, JOSEPH M &amp; MARIA A</t>
  </si>
  <si>
    <t>25 RANGER TR</t>
  </si>
  <si>
    <t>IOFFREDO, ANTHONY III &amp; OSMAN, K L</t>
  </si>
  <si>
    <t>21 RANGER TR</t>
  </si>
  <si>
    <t>PETERSON, ALEXANDER &amp; AMANDA</t>
  </si>
  <si>
    <t>17 RANGER TR</t>
  </si>
  <si>
    <t>BERMUDEZ, BARBARA &amp; RIVERA, DANNY</t>
  </si>
  <si>
    <t>175 GLENSIDE TR</t>
  </si>
  <si>
    <t>MAHONEY, JOSEPH S</t>
  </si>
  <si>
    <t>SPARTA,NJ  07871</t>
  </si>
  <si>
    <t>179 GLENSIDE TR</t>
  </si>
  <si>
    <t>DOYLE, MICHAEL J</t>
  </si>
  <si>
    <t>38 BEARDSLEE HILL DR</t>
  </si>
  <si>
    <t>OGDENSBURG, NJ  07439</t>
  </si>
  <si>
    <t>183 GLENSIDE TR</t>
  </si>
  <si>
    <t>SOUTHARD, ANTHONY</t>
  </si>
  <si>
    <t>185 GLENSIDE TR</t>
  </si>
  <si>
    <t>LESNJOWSKI, MATEUSZ &amp; JOANNA</t>
  </si>
  <si>
    <t>193 GLENSIDE TR</t>
  </si>
  <si>
    <t>PRETOT, JAMES</t>
  </si>
  <si>
    <t>195 GLENSIDE TR</t>
  </si>
  <si>
    <t>KOENIG, ROBERT G &amp; LISA M</t>
  </si>
  <si>
    <t>10 JUNIPER WAY</t>
  </si>
  <si>
    <t>BASKING RIDGE, NJ  07920</t>
  </si>
  <si>
    <t>197 GLENSIDE TR</t>
  </si>
  <si>
    <t>FRANCHINO, DANIEL J</t>
  </si>
  <si>
    <t>199 GLENSIDE TR</t>
  </si>
  <si>
    <t>SERILLI, ERIC P</t>
  </si>
  <si>
    <t>201 GLENSIDE TR</t>
  </si>
  <si>
    <t>SCOTT, MARK W</t>
  </si>
  <si>
    <t>203 GLENSIDE TR</t>
  </si>
  <si>
    <t>CHOI, HAE KYUNG</t>
  </si>
  <si>
    <t>205 GLENSIDE TR</t>
  </si>
  <si>
    <t>DEMURO, ROBERT P</t>
  </si>
  <si>
    <t>16 RANGER TR</t>
  </si>
  <si>
    <t>IZZO, STEVEN P &amp; MARIE</t>
  </si>
  <si>
    <t>18 RANGER TR</t>
  </si>
  <si>
    <t>ALESSIO, FRANK</t>
  </si>
  <si>
    <t>THOMAS, MIGNONNE &amp; SHIRLEY ET AL</t>
  </si>
  <si>
    <t>26 RANGER TR</t>
  </si>
  <si>
    <t>30 RANGER TR</t>
  </si>
  <si>
    <t>OLANO, JAMES F &amp; DIANA L</t>
  </si>
  <si>
    <t>545 EAST SHORE TR</t>
  </si>
  <si>
    <t>553 EAST SHORE TR</t>
  </si>
  <si>
    <t>NOVAK, JOHN &amp; ANNE</t>
  </si>
  <si>
    <t>553 E SHORE TR</t>
  </si>
  <si>
    <t>551 EAST SHORE TR</t>
  </si>
  <si>
    <t>KING, CHRISTIAN A</t>
  </si>
  <si>
    <t>535 EAST SHORE TR</t>
  </si>
  <si>
    <t>MARCUS, STEVEN &amp; ELISSA</t>
  </si>
  <si>
    <t>200 GLENSIDE TR</t>
  </si>
  <si>
    <t>KNOBLOCK, ARTHUR &amp; ADRIANNE S</t>
  </si>
  <si>
    <t>198 GLENSIDE TR</t>
  </si>
  <si>
    <t>O CONNOR, BASIL F &amp; DIANE</t>
  </si>
  <si>
    <t>196 GLENSIDE TR</t>
  </si>
  <si>
    <t>KALINICH, JOSEPH G &amp; CAROLYN M</t>
  </si>
  <si>
    <t>194 GLENSIDE TR</t>
  </si>
  <si>
    <t>OLSON, SCOTT C</t>
  </si>
  <si>
    <t>192 GLENSIDE TR</t>
  </si>
  <si>
    <t>CUNNINGHAM, HEATHER J</t>
  </si>
  <si>
    <t>190 GLENSIDE TR</t>
  </si>
  <si>
    <t>AMARI, VINCENT F &amp; LAURA</t>
  </si>
  <si>
    <t>184 GLENSIDE TR</t>
  </si>
  <si>
    <t>FERRIE, JAMES &amp; MARYBETH</t>
  </si>
  <si>
    <t>180 GLENSIDE TR</t>
  </si>
  <si>
    <t>FIORELLA, GERALD &amp; HOLLY C</t>
  </si>
  <si>
    <t>531 EAST SHORE TR</t>
  </si>
  <si>
    <t>WENDLAND, CHRISTOPHER &amp; SOLAN, LIZB</t>
  </si>
  <si>
    <t>529 EAST SHORE TR</t>
  </si>
  <si>
    <t>HOPPING, DOUGLAS &amp; HOFFMAN,KIMBERLY</t>
  </si>
  <si>
    <t>527 EAST SHORE TR</t>
  </si>
  <si>
    <t>KASLEY, LAURENCE &amp; KATHRYN</t>
  </si>
  <si>
    <t>525 EAST SHORE TR</t>
  </si>
  <si>
    <t>DOERING, GEORGE R III &amp; ELLEN M</t>
  </si>
  <si>
    <t>8 PACESETTER DR</t>
  </si>
  <si>
    <t>HAMPTON, NJ  08827</t>
  </si>
  <si>
    <t>523 EAST SHORE TR</t>
  </si>
  <si>
    <t>JEAN, ELVIS</t>
  </si>
  <si>
    <t>523 EAST SHOE TR</t>
  </si>
  <si>
    <t>BYRAM, NJ  07871</t>
  </si>
  <si>
    <t>521 EAST SHORE TR</t>
  </si>
  <si>
    <t>SZAREJKO, DANIEL P</t>
  </si>
  <si>
    <t>GLENSIDE TR</t>
  </si>
  <si>
    <t>WILLIAMS, HARRY J &amp; LORETTA M</t>
  </si>
  <si>
    <t>164 GLENSIDE TR</t>
  </si>
  <si>
    <t>515 EAST SHORE TR</t>
  </si>
  <si>
    <t>KEATON, KELSEY C/PNC BANK</t>
  </si>
  <si>
    <t>515 E SHORE TR</t>
  </si>
  <si>
    <t>517 EAST SHORE TR</t>
  </si>
  <si>
    <t>TORGERSEN, GLEN &amp; INEZ</t>
  </si>
  <si>
    <t>519 EAST SHORE TR</t>
  </si>
  <si>
    <t>GOKSU, GOKSUN I</t>
  </si>
  <si>
    <t>176 GLENSIDE TR</t>
  </si>
  <si>
    <t>TALMADGE, SEELEY &amp; BEATRICE</t>
  </si>
  <si>
    <t>172 GLENSIDE TR</t>
  </si>
  <si>
    <t>WHITEHEAD, ROBERT E</t>
  </si>
  <si>
    <t>166 GLENSIDE TR</t>
  </si>
  <si>
    <t>RIVERA, MICHAEL &amp; MARISEL</t>
  </si>
  <si>
    <t>WILLIAMS, HARRY J JR &amp; LORETTA M</t>
  </si>
  <si>
    <t>162 GLENSIDE TR</t>
  </si>
  <si>
    <t>CHICO, STEPHEN &amp; LINDA A</t>
  </si>
  <si>
    <t>158 GLENSIDE TR</t>
  </si>
  <si>
    <t>NASI, JAMES M</t>
  </si>
  <si>
    <t>12 GLENSIDE TR SO</t>
  </si>
  <si>
    <t>FIEKOWSKY, LISA</t>
  </si>
  <si>
    <t>41 EASTERN PKWY, #10B</t>
  </si>
  <si>
    <t>BROOKLYN, NY  11238</t>
  </si>
  <si>
    <t>DIAMOND, THEODORE</t>
  </si>
  <si>
    <t>75 MOUNTAIN SPRING DR</t>
  </si>
  <si>
    <t>18 GLENSIDE TR SO</t>
  </si>
  <si>
    <t>FORNE, DANIEL</t>
  </si>
  <si>
    <t>121 GLENSIDE TR</t>
  </si>
  <si>
    <t>NIEVES, ELIAS</t>
  </si>
  <si>
    <t>JOHANSEN, JOHN &amp; BARBARA J</t>
  </si>
  <si>
    <t>123 LAKEVIEW DR</t>
  </si>
  <si>
    <t>WESLACO, TX  78596</t>
  </si>
  <si>
    <t>125 GLENSIDE TR</t>
  </si>
  <si>
    <t>GWYNNE, JEANNETTE</t>
  </si>
  <si>
    <t>127 GLENSIDE TR</t>
  </si>
  <si>
    <t>PANGBORN, NATHAN &amp; JENNIFER</t>
  </si>
  <si>
    <t>131 GLENSIDE TR</t>
  </si>
  <si>
    <t>MORTENSEN, PAUL J &amp; SUZANNE E</t>
  </si>
  <si>
    <t>SPARTA NJ  07871</t>
  </si>
  <si>
    <t>133 GLENSIDE TR</t>
  </si>
  <si>
    <t>LAWREY, JOHN</t>
  </si>
  <si>
    <t>18 AIRPORT RD</t>
  </si>
  <si>
    <t>141 GLENSIDE TR</t>
  </si>
  <si>
    <t>MANZI, MICHAEL S &amp; ANGELA L</t>
  </si>
  <si>
    <t>143 GLENSIDE TR</t>
  </si>
  <si>
    <t>MONTESANO, DANTE &amp; COHEN, DIANA</t>
  </si>
  <si>
    <t>145 GLENSIDE TR</t>
  </si>
  <si>
    <t>RAWLINS, JOHN A &amp; SHARON</t>
  </si>
  <si>
    <t>147 GLENSIDE TR</t>
  </si>
  <si>
    <t>LANGE, MARK</t>
  </si>
  <si>
    <t>151 GLENSIDE TR</t>
  </si>
  <si>
    <t>VASQUEZ, JAVIER</t>
  </si>
  <si>
    <t>155 GLENSIDE TR</t>
  </si>
  <si>
    <t>YANOSO, DENNIS &amp; ELLEN</t>
  </si>
  <si>
    <t>159 GLENSIDE TR</t>
  </si>
  <si>
    <t>KELLY, DANIEL P</t>
  </si>
  <si>
    <t>6115 AVON LAKE RD</t>
  </si>
  <si>
    <t>SPENSER, OH  44275</t>
  </si>
  <si>
    <t>161 GLENSIDE TR</t>
  </si>
  <si>
    <t>CARTON, RICHARD A &amp; CAROL ANN</t>
  </si>
  <si>
    <t>165 GLENSIDE TR</t>
  </si>
  <si>
    <t>CHELETSOS, MICHAEL</t>
  </si>
  <si>
    <t>MONTCLAIR, NJ  07042</t>
  </si>
  <si>
    <t>167 GLENSIDE TR</t>
  </si>
  <si>
    <t>ABRAM, BRIAN &amp; BEELITZ, AMANDA</t>
  </si>
  <si>
    <t>27 WOODSIDE AVE</t>
  </si>
  <si>
    <t>CRANFORD, NJ  07016</t>
  </si>
  <si>
    <t>171 GLENSIDE TR</t>
  </si>
  <si>
    <t>KERRISON, LOUISE</t>
  </si>
  <si>
    <t>156 GLENSIDE TR</t>
  </si>
  <si>
    <t>SCHERZER, NORMAN A</t>
  </si>
  <si>
    <t>152 GLENSIDE TR</t>
  </si>
  <si>
    <t>WEHMEYER, JOSEPH J &amp; KATHLEEN E TST</t>
  </si>
  <si>
    <t>150 GLENSIDE TR</t>
  </si>
  <si>
    <t>CONKLIN, STUART D &amp; LAUREN E</t>
  </si>
  <si>
    <t>148 GLENSIDE TR</t>
  </si>
  <si>
    <t>RIZKALLAH VENTURES, INC</t>
  </si>
  <si>
    <t>54 11TH ST APT 2B</t>
  </si>
  <si>
    <t>146 GLENSIDE TR</t>
  </si>
  <si>
    <t>PALUMBO, SALVATORE M &amp; NICOLENA</t>
  </si>
  <si>
    <t>142 GLENSIDE TR</t>
  </si>
  <si>
    <t>140 GLENSIDE TR</t>
  </si>
  <si>
    <t>JENNINGS, BRIAN &amp; JILL</t>
  </si>
  <si>
    <t>136 GLENSIDE TR</t>
  </si>
  <si>
    <t>PETROCELLI, PAULA</t>
  </si>
  <si>
    <t>132 GLENSIDE TR</t>
  </si>
  <si>
    <t>DIXEY, DAVID &amp; CYNTHIA</t>
  </si>
  <si>
    <t>130 GLENSIDE TR</t>
  </si>
  <si>
    <t>MINETTI, DANIELLE</t>
  </si>
  <si>
    <t>124 GLENSIDE TR</t>
  </si>
  <si>
    <t>BROWNE, VIVIAN R</t>
  </si>
  <si>
    <t>91 BIRCH PKWY</t>
  </si>
  <si>
    <t>MANN, DOUGLAS W &amp; PATRICIA M</t>
  </si>
  <si>
    <t>87 BIRCH PKWY</t>
  </si>
  <si>
    <t>ZUIDEMA, KAREN</t>
  </si>
  <si>
    <t>85 BIRCH PKWY</t>
  </si>
  <si>
    <t>FUCHS, RICHARD &amp; LEAVY, BETH C</t>
  </si>
  <si>
    <t>83 BIRCH PKWY</t>
  </si>
  <si>
    <t>KATA, GEORGE</t>
  </si>
  <si>
    <t>79 BIRCH PKWY</t>
  </si>
  <si>
    <t>DELUCA, DEBORAH D</t>
  </si>
  <si>
    <t>77 BIRCH PKWY</t>
  </si>
  <si>
    <t>75 BIRCH PKWY</t>
  </si>
  <si>
    <t>THIEDE, WILLIAM</t>
  </si>
  <si>
    <t>645 OLD HICKORY BLVD, 501</t>
  </si>
  <si>
    <t>NASHVILLE, TN  37209</t>
  </si>
  <si>
    <t>71 BIRCH PKWY</t>
  </si>
  <si>
    <t>ZECK, DAVID A &amp; LAURA C</t>
  </si>
  <si>
    <t>69 BIRCH PKWY</t>
  </si>
  <si>
    <t>MORTENSEN, ROBERT</t>
  </si>
  <si>
    <t>1040 SCENIC DR</t>
  </si>
  <si>
    <t>67 BIRCH PKWY</t>
  </si>
  <si>
    <t>ELLIOTT, JAMES &amp; COLLEEN A</t>
  </si>
  <si>
    <t>68 BIRCH PKWY</t>
  </si>
  <si>
    <t>65 BIRCH PKWY</t>
  </si>
  <si>
    <t>MORSCHAUSER, GLEN &amp; KAREN</t>
  </si>
  <si>
    <t>61 BIRCH PKWY</t>
  </si>
  <si>
    <t>MULLIGAN, THOMAS A &amp; CHRISTINE L</t>
  </si>
  <si>
    <t>59 BIRCH PKWY</t>
  </si>
  <si>
    <t>PAULA, ALBERTO R</t>
  </si>
  <si>
    <t>55 BIRCH PKWY</t>
  </si>
  <si>
    <t>PEDERSEN, KARIN &amp; BURKE, BRIAN</t>
  </si>
  <si>
    <t>51 BIRCH PKWY</t>
  </si>
  <si>
    <t>WELCH, WADE &amp; JOAN</t>
  </si>
  <si>
    <t>49 BIRCH PKWY</t>
  </si>
  <si>
    <t>WINKELMAN, FRANK M &amp; KATHERINE M</t>
  </si>
  <si>
    <t>202 COVENTRY CT</t>
  </si>
  <si>
    <t>47 BIRCH PKWY</t>
  </si>
  <si>
    <t>MAHER, DENNIS</t>
  </si>
  <si>
    <t>45 BIRCH PKWY</t>
  </si>
  <si>
    <t>QUINN, STEPHEN J &amp; TERESA M</t>
  </si>
  <si>
    <t>1099 LAMBERT RD</t>
  </si>
  <si>
    <t>43 BIRCH PKWY</t>
  </si>
  <si>
    <t>ALWELL, TODD</t>
  </si>
  <si>
    <t>12 LOG RD</t>
  </si>
  <si>
    <t>LK HOPATCONG, NJ  07849</t>
  </si>
  <si>
    <t>39 BIRCH PKWY</t>
  </si>
  <si>
    <t>AMER, ADAM M</t>
  </si>
  <si>
    <t>35 BIRCH PKWY</t>
  </si>
  <si>
    <t>BRECKENRIDGE, MARK B</t>
  </si>
  <si>
    <t>PO BOX 449</t>
  </si>
  <si>
    <t>33 BIRCH PKWY</t>
  </si>
  <si>
    <t>SLOUKA, D MARTIN &amp; LAVAGLIA, M</t>
  </si>
  <si>
    <t>448 EAST SHORE TR</t>
  </si>
  <si>
    <t>VANGLAHN, RICHARD</t>
  </si>
  <si>
    <t>454 EAST SHORE TR</t>
  </si>
  <si>
    <t>WHEELER, PETER J &amp; ANNE C</t>
  </si>
  <si>
    <t>460 EAST SHORE TR</t>
  </si>
  <si>
    <t>THORESEN, LOUISE M &amp; ROY A JR</t>
  </si>
  <si>
    <t>466 EAST SHORE TR</t>
  </si>
  <si>
    <t>BILLICH, LENA C &amp; ROBERT</t>
  </si>
  <si>
    <t>468 EAST SHORE TR</t>
  </si>
  <si>
    <t>WOJDYLA, NANCY A</t>
  </si>
  <si>
    <t>470 EAST SHORE TR</t>
  </si>
  <si>
    <t>DONNELLY, GERARD J &amp; MAUREEN F</t>
  </si>
  <si>
    <t>472 EAST SHORE TR</t>
  </si>
  <si>
    <t>KLUMPP, JOHN S &amp; BRENDA A</t>
  </si>
  <si>
    <t>474 EAST SHORE TR</t>
  </si>
  <si>
    <t>MC PHAIL, LAWRENCE D &amp; PAMELA M</t>
  </si>
  <si>
    <t>480 EAST SHORE TR</t>
  </si>
  <si>
    <t>GOITIA, ERIC &amp; KOBER, PAIGE</t>
  </si>
  <si>
    <t>484 EAST SHORE TR</t>
  </si>
  <si>
    <t>ROCHACEWICZ, MICHAEL</t>
  </si>
  <si>
    <t>308 RAMBLING WAY</t>
  </si>
  <si>
    <t>MILFORD, PA  18337</t>
  </si>
  <si>
    <t>488 EAST SHORE TR</t>
  </si>
  <si>
    <t>ZEOLI, RICHARD</t>
  </si>
  <si>
    <t>116 HOWARD ST</t>
  </si>
  <si>
    <t>RIVERTON, NJ  08077</t>
  </si>
  <si>
    <t>494 EAST SHORE TR</t>
  </si>
  <si>
    <t>KONFONG, MAY L</t>
  </si>
  <si>
    <t>500 EAST SHORE TR</t>
  </si>
  <si>
    <t>TRUDEL, PIERRE O &amp; LEAH</t>
  </si>
  <si>
    <t>504 EAST SHORE TR</t>
  </si>
  <si>
    <t>REPHOLZ, LISA</t>
  </si>
  <si>
    <t>504 E SHORE TR</t>
  </si>
  <si>
    <t>508 EAST SHORE TR</t>
  </si>
  <si>
    <t>SOFEN, ANDREW &amp; KIMBERLY</t>
  </si>
  <si>
    <t>11 MARINE TERR</t>
  </si>
  <si>
    <t>MEEHAN, KEVIN &amp; MAUREEN</t>
  </si>
  <si>
    <t>12 MARINE TERR</t>
  </si>
  <si>
    <t>FOX, ARMANDO F &amp; MARIA M</t>
  </si>
  <si>
    <t>1 ANDALUSIA AVE, APT #916</t>
  </si>
  <si>
    <t>CORAL GABLES, FL  33134</t>
  </si>
  <si>
    <t>40 BIRCH PKWY</t>
  </si>
  <si>
    <t>DESIMON, LAUREN A &amp; JOHNSON,CLINTON</t>
  </si>
  <si>
    <t>19 SHADOWBROOK CT</t>
  </si>
  <si>
    <t>BERNARDSVILLE, NJ  07924</t>
  </si>
  <si>
    <t>42 BIRCH PKWY</t>
  </si>
  <si>
    <t>INGALA, ROBERT J &amp; IRENE C</t>
  </si>
  <si>
    <t>44 BIRCH PKWY</t>
  </si>
  <si>
    <t>44 BIRCH PARKWAY, LLC</t>
  </si>
  <si>
    <t>14 CANDLEWOOD DR</t>
  </si>
  <si>
    <t>NEW PROVIDENCE, NJ  07974</t>
  </si>
  <si>
    <t>46 BIRCH PKWY</t>
  </si>
  <si>
    <t>MILLER, DEE ANN &amp; MULHOLLAND, LAURA</t>
  </si>
  <si>
    <t>48 BIRCH PKWY</t>
  </si>
  <si>
    <t>LITTLE JACK DEVELOPERS, LLC</t>
  </si>
  <si>
    <t>155 BROOK ST</t>
  </si>
  <si>
    <t>HAWORTH, NJ  07641</t>
  </si>
  <si>
    <t>50 BIRCH PKWY</t>
  </si>
  <si>
    <t>VENTRICELLI, SHEILA B &amp; PEPE, DAVID</t>
  </si>
  <si>
    <t>54 BIRCH PKWY</t>
  </si>
  <si>
    <t>SAUNDERS, MILDRED JOYCE &amp; H REED</t>
  </si>
  <si>
    <t>56 BIRCH PKWY</t>
  </si>
  <si>
    <t>RETTY, CHRISTOPHER &amp; WASSERMAN, A</t>
  </si>
  <si>
    <t>634 MIDVALE CT</t>
  </si>
  <si>
    <t>RIVER VALE, NJ  07675</t>
  </si>
  <si>
    <t>58 BIRCH PKWY</t>
  </si>
  <si>
    <t>WHITTAM, MICHAEL J &amp; AUDREY A</t>
  </si>
  <si>
    <t>60 BIRCH PKWY</t>
  </si>
  <si>
    <t>DURANTINO, FRANK J</t>
  </si>
  <si>
    <t>66 BIRCH PKWY</t>
  </si>
  <si>
    <t>ABDELGAWAD, TAMER &amp; MOHAMED, NAGLAA</t>
  </si>
  <si>
    <t>ELLIOTT, JAMES E &amp; COLLEEN A</t>
  </si>
  <si>
    <t>70 BIRCH PKWY</t>
  </si>
  <si>
    <t>CONNERS, GARY J &amp; VIVIAN M</t>
  </si>
  <si>
    <t>33 WHIPPOORWILL WAY</t>
  </si>
  <si>
    <t>BELLE MEAD, NJ  08502</t>
  </si>
  <si>
    <t>72 BIRCH PKWY</t>
  </si>
  <si>
    <t>BATEH, ROBERT &amp; ANGELA</t>
  </si>
  <si>
    <t>2 DARKWOOD CT</t>
  </si>
  <si>
    <t>76 BIRCH PKWY</t>
  </si>
  <si>
    <t>ZORNITSKY, DAVID A &amp; ROSEN,MICHELLE</t>
  </si>
  <si>
    <t>842 STANDISH AVE</t>
  </si>
  <si>
    <t>78 BIRCH PKWY</t>
  </si>
  <si>
    <t>GALLAGHER, JOHN &amp; ROBYN</t>
  </si>
  <si>
    <t>80 BIRCH PKWY</t>
  </si>
  <si>
    <t>MENZA, CAROL S</t>
  </si>
  <si>
    <t>67 GEORGIAN CT</t>
  </si>
  <si>
    <t>HILLSIDE, NJ  07208</t>
  </si>
  <si>
    <t>82 BIRCH PKWY</t>
  </si>
  <si>
    <t>SMITH, LORRE S</t>
  </si>
  <si>
    <t>84 BIRCH PKWY</t>
  </si>
  <si>
    <t>BOTWICK, JOEL S</t>
  </si>
  <si>
    <t>86 BIRCH PKWY</t>
  </si>
  <si>
    <t>WARDELL, JANET T</t>
  </si>
  <si>
    <t>88 BIRCH PKWY</t>
  </si>
  <si>
    <t>WUSTEFELD, GEORGE &amp; MCCARROLL, S A</t>
  </si>
  <si>
    <t>92 BIRCH PKWY</t>
  </si>
  <si>
    <t>DAVENPORT, WILLIAM S &amp; JOAN E</t>
  </si>
  <si>
    <t>94 BIRCH PKWY</t>
  </si>
  <si>
    <t>ANGELINE, DOMINIQUE C</t>
  </si>
  <si>
    <t>96 BIRCH PKWY</t>
  </si>
  <si>
    <t>TANNER, PAUL M &amp; MARJORIE M</t>
  </si>
  <si>
    <t>56 ICHABOD RD</t>
  </si>
  <si>
    <t>SIMSBURY, CT  06070</t>
  </si>
  <si>
    <t>495 EAST SHORE TR</t>
  </si>
  <si>
    <t>LABRUM, PETER &amp; ALEXANDRA</t>
  </si>
  <si>
    <t>493 EAST SHORE TR</t>
  </si>
  <si>
    <t>TKACHENKO, ARTUR &amp; YURIY</t>
  </si>
  <si>
    <t>491 EAST SHORE TR</t>
  </si>
  <si>
    <t>AFFORDABLE REAL ESTATE, LLC</t>
  </si>
  <si>
    <t>53 SUTTON TR</t>
  </si>
  <si>
    <t>485 EAST SHORE TR</t>
  </si>
  <si>
    <t>PIERSON, AMANDA M &amp; CUMMINS, CHRIS</t>
  </si>
  <si>
    <t>PARRISH, PATRICK M &amp; SHIMAMOTO ET A</t>
  </si>
  <si>
    <t>55 BROOKWOOD RD</t>
  </si>
  <si>
    <t>475 EAST SHORE TR</t>
  </si>
  <si>
    <t>ZICCARDI, ANTHONY</t>
  </si>
  <si>
    <t>32 INDIAN TR</t>
  </si>
  <si>
    <t>471 EAST SHORE TR</t>
  </si>
  <si>
    <t>KOLLAR, BRIAN &amp; MAXINE</t>
  </si>
  <si>
    <t>465 EAST SHORE TR</t>
  </si>
  <si>
    <t>STAPFER, TIMOTHY C &amp; LAUREN</t>
  </si>
  <si>
    <t>461 EAST SHORE TR</t>
  </si>
  <si>
    <t>CITIMORTGAGE, INC</t>
  </si>
  <si>
    <t>457 EAST SHORE TR</t>
  </si>
  <si>
    <t>KOVARY-BELL, LINDA M</t>
  </si>
  <si>
    <t>451 EAST SHORE TR</t>
  </si>
  <si>
    <t>BAGLIVO, VINCENT J &amp; MCNULTY,ROWENA</t>
  </si>
  <si>
    <t>449 EAST SHORE TR</t>
  </si>
  <si>
    <t>ROTH, SCOTT H &amp; SUSAN M</t>
  </si>
  <si>
    <t>1 GARDEN TERR</t>
  </si>
  <si>
    <t>CAHILL, ARLA D</t>
  </si>
  <si>
    <t>1 GARDEN TER</t>
  </si>
  <si>
    <t>92 GLENSIDE TR</t>
  </si>
  <si>
    <t>HARRISON, ALICE</t>
  </si>
  <si>
    <t>96 GLENSIDE TR</t>
  </si>
  <si>
    <t>SANDOW, GREGG &amp; JENNIFER</t>
  </si>
  <si>
    <t>100 GLENSIDE TR</t>
  </si>
  <si>
    <t>IMBRIANO, LEE M &amp; KATHLEEN R</t>
  </si>
  <si>
    <t>102 GLENSIDE TR</t>
  </si>
  <si>
    <t>RAHARJO, MELIA</t>
  </si>
  <si>
    <t>106 GLENSIDE TR</t>
  </si>
  <si>
    <t>HAAR, BRYAN &amp; JULIE</t>
  </si>
  <si>
    <t>4 LLENROC TERR</t>
  </si>
  <si>
    <t>LOVING GRACE MINISTRIES, INC</t>
  </si>
  <si>
    <t>PO BOX 500</t>
  </si>
  <si>
    <t>CHURCH</t>
  </si>
  <si>
    <t>110 GLENSIDE TR</t>
  </si>
  <si>
    <t>KEENAN, JOHN &amp; HEIL, JENNIFER L</t>
  </si>
  <si>
    <t>3440 29TH ST</t>
  </si>
  <si>
    <t>ASTORIA, NY  11106</t>
  </si>
  <si>
    <t>114 GLENSIDE TR</t>
  </si>
  <si>
    <t>118 GLENSIDE TR</t>
  </si>
  <si>
    <t>MORIARTY, THOMAS M &amp; FIGUEIREDO, AN</t>
  </si>
  <si>
    <t>122 GLENSIDE TR</t>
  </si>
  <si>
    <t>RUGGIERI, JAMES A &amp; WATROBSKI, K</t>
  </si>
  <si>
    <t>GARDEN TERR</t>
  </si>
  <si>
    <t>439 EAST SHORE TR</t>
  </si>
  <si>
    <t>SOLON, ROBERT P &amp; ADELE</t>
  </si>
  <si>
    <t>437 EAST SHORE TR</t>
  </si>
  <si>
    <t>CARUSO, C SCOTT</t>
  </si>
  <si>
    <t>437 E SHORE TR</t>
  </si>
  <si>
    <t>78 GLENSIDE TR</t>
  </si>
  <si>
    <t>STEFANELLI, TODD B &amp; CONGDON, T</t>
  </si>
  <si>
    <t>80 GLENSIDE TR</t>
  </si>
  <si>
    <t>SCALERA, MATTHEW &amp; SHELBY</t>
  </si>
  <si>
    <t>82 GLENSIDE TR</t>
  </si>
  <si>
    <t>BRUNNER, REBECCA &amp; EBERLY, STEPHEN</t>
  </si>
  <si>
    <t>84 GLENSIDE TR</t>
  </si>
  <si>
    <t>SIADIK, JEFFREY ET AL</t>
  </si>
  <si>
    <t>4 SKYLINE DR</t>
  </si>
  <si>
    <t>90 GLENSIDE TR</t>
  </si>
  <si>
    <t>CARPENTER, SHIRLEY E</t>
  </si>
  <si>
    <t>117 GLENSIDE TR</t>
  </si>
  <si>
    <t>DECKER, LARRY &amp; CHRISTINA</t>
  </si>
  <si>
    <t>111 GLENSIDE TR</t>
  </si>
  <si>
    <t>CALLAHAN, TARA</t>
  </si>
  <si>
    <t>38 FARMBROOK RD</t>
  </si>
  <si>
    <t>MARSHALL, PATRICK J ET AL</t>
  </si>
  <si>
    <t>105 GLENSIDE TR</t>
  </si>
  <si>
    <t>HEMENETZ, DIANA</t>
  </si>
  <si>
    <t>103 GLENSIDE TR</t>
  </si>
  <si>
    <t>101 GLENSIDE TR</t>
  </si>
  <si>
    <t>WOOD, RICHARD &amp; NURIA</t>
  </si>
  <si>
    <t>99 GLENSIDE TR</t>
  </si>
  <si>
    <t>ELLIOTT, KYLE &amp; JOY</t>
  </si>
  <si>
    <t>530 RT 515</t>
  </si>
  <si>
    <t>VERNON, NJ  07462</t>
  </si>
  <si>
    <t>93 GLENSIDE TR</t>
  </si>
  <si>
    <t>WHITLEY, DENNIS W &amp; ADRIENNE</t>
  </si>
  <si>
    <t>89 GLENSIDE TR</t>
  </si>
  <si>
    <t>6 SPRINGBROOK TERR</t>
  </si>
  <si>
    <t>LISA, MARCUS &amp; TARA</t>
  </si>
  <si>
    <t>85 GLENSIDE TR</t>
  </si>
  <si>
    <t>BYRNE, JOSEPH K ET AL</t>
  </si>
  <si>
    <t>83 GLENSIDE TR</t>
  </si>
  <si>
    <t>LEWIS, RAYMOND L &amp; MARY L</t>
  </si>
  <si>
    <t>81 GLENSIDE TR</t>
  </si>
  <si>
    <t>JOHNSON, BRUCE S &amp; DEBRA A</t>
  </si>
  <si>
    <t>35 MOUNT PLEASANT RD</t>
  </si>
  <si>
    <t>77 GLENSIDE TR</t>
  </si>
  <si>
    <t>SHAW, STEPHEN</t>
  </si>
  <si>
    <t>75 GLENSIDE TR</t>
  </si>
  <si>
    <t>WILMINGTON SAVINGS/SELENE FINANCE</t>
  </si>
  <si>
    <t>9990 RICHMOND AVE #400</t>
  </si>
  <si>
    <t>SO HOUSTON, TX  77042</t>
  </si>
  <si>
    <t>71 GLENSIDE TR</t>
  </si>
  <si>
    <t>ROME, DAVID W &amp; SHERRI</t>
  </si>
  <si>
    <t>65 GLENSIDE TR</t>
  </si>
  <si>
    <t>HERNANDEZ, PAUL &amp; VAN NUYS,GRETCHEN</t>
  </si>
  <si>
    <t>410 SPRINGBROOK TR</t>
  </si>
  <si>
    <t>HOLDSWORTH, PETER &amp;DANIELLE,MARIE T</t>
  </si>
  <si>
    <t>416 SPRINGBROOK TR</t>
  </si>
  <si>
    <t>GOEDKEN, MICHAEL</t>
  </si>
  <si>
    <t>1746 MOUNTAIN TOP RD</t>
  </si>
  <si>
    <t>2 SPRINGBROOK TERR</t>
  </si>
  <si>
    <t>KRULIK, THOMAS</t>
  </si>
  <si>
    <t>SPRINGBROOK TERR</t>
  </si>
  <si>
    <t>BRAWER, MICHAEL &amp; MASS, WENDY</t>
  </si>
  <si>
    <t>4 FAITH ANN WAY</t>
  </si>
  <si>
    <t>9 SPRINGBROOK TERR</t>
  </si>
  <si>
    <t>COSTELLO, PADRAIC S</t>
  </si>
  <si>
    <t>5 SPRINGBROOK TERR</t>
  </si>
  <si>
    <t>BAILEY, MARGARET M</t>
  </si>
  <si>
    <t>3 SPRINGBROOK TERR</t>
  </si>
  <si>
    <t>CECIL G MASTERS REV TST</t>
  </si>
  <si>
    <t>3 SPRINGBROOK TER</t>
  </si>
  <si>
    <t>424 SPRINGBROOK TR</t>
  </si>
  <si>
    <t>WERMERT, JOHN J JR</t>
  </si>
  <si>
    <t>423 SPRINGBROOK TR</t>
  </si>
  <si>
    <t>OLD STONE HOMES, LLC</t>
  </si>
  <si>
    <t>11 LAWRENCE RD</t>
  </si>
  <si>
    <t>419 SPRINGBROOK TR</t>
  </si>
  <si>
    <t>NAYLOR, JAMES &amp; CAROL</t>
  </si>
  <si>
    <t>405 SPRINGBROOK TR</t>
  </si>
  <si>
    <t>PETRUCELLI, DAMIEN &amp; JAMES</t>
  </si>
  <si>
    <t>407 SPRINGBROOK TR</t>
  </si>
  <si>
    <t>ZACCARIA, NICHOLAS &amp; COLETTE</t>
  </si>
  <si>
    <t>413 SPRINGBROOK TR</t>
  </si>
  <si>
    <t>HOO, FRANKLIN K</t>
  </si>
  <si>
    <t>399 SPRINGBROOK TR</t>
  </si>
  <si>
    <t>WHITTLES, WILLARD</t>
  </si>
  <si>
    <t>389 SPRINGBROOK TR</t>
  </si>
  <si>
    <t>KEEPLER, CHARLES J IV &amp; WENARSKY, J</t>
  </si>
  <si>
    <t>387 SPRINGBROOK TR</t>
  </si>
  <si>
    <t>KRAUSE, AUSTIN</t>
  </si>
  <si>
    <t>385 SPRINGBROOK TR</t>
  </si>
  <si>
    <t>BURNS, KAREN B</t>
  </si>
  <si>
    <t>390 SPRINGBROOK TR</t>
  </si>
  <si>
    <t>COOKE, KIMBERLY</t>
  </si>
  <si>
    <t>392 SPRINGBROOK TR</t>
  </si>
  <si>
    <t>T-MONT, INC</t>
  </si>
  <si>
    <t>208 HARRISON ST</t>
  </si>
  <si>
    <t>400 SPRINGBROOK TR</t>
  </si>
  <si>
    <t>NORMHAWK, LLC</t>
  </si>
  <si>
    <t>4922 BUCKS BLUFF DR</t>
  </si>
  <si>
    <t>NORTH MYRTLE BEACH, SC  29582</t>
  </si>
  <si>
    <t>3 RACCOON TR</t>
  </si>
  <si>
    <t>MEHARG, ED F</t>
  </si>
  <si>
    <t>5 MEADOW VIEW RD</t>
  </si>
  <si>
    <t>4 RACCOON TR</t>
  </si>
  <si>
    <t>CHURCH, BRIAN E &amp; TRACY A</t>
  </si>
  <si>
    <t>163 NORTH SHORE RD</t>
  </si>
  <si>
    <t>DOMONKOS, LAWRENCE J &amp; MARTHA</t>
  </si>
  <si>
    <t>161 NORTH SHORE RD</t>
  </si>
  <si>
    <t>WHITE, DONALD W</t>
  </si>
  <si>
    <t>599 WEST END AVE</t>
  </si>
  <si>
    <t>NEW YORK, NY  10024</t>
  </si>
  <si>
    <t>CRANBERRY LAKE ISLAND</t>
  </si>
  <si>
    <t>5 CLIFF DR</t>
  </si>
  <si>
    <t>3 SHORT HILL RD</t>
  </si>
  <si>
    <t>BRUNO, MARCIA J</t>
  </si>
  <si>
    <t>34 STRAWBERRY PT DR</t>
  </si>
  <si>
    <t>APPLEGATE, PATRICIA</t>
  </si>
  <si>
    <t>36 STRAWBERRY PT DR</t>
  </si>
  <si>
    <t>JENNINGS, PETER &amp; CHRISTINE</t>
  </si>
  <si>
    <t>36 STRAWBERRY PT</t>
  </si>
  <si>
    <t>STRAWBERRY PT DR</t>
  </si>
  <si>
    <t>CAMBOURIS, DAVID J &amp; ROSANNE J</t>
  </si>
  <si>
    <t>37 STRAWBERRY POINT DR</t>
  </si>
  <si>
    <t>2 CLIFF DR</t>
  </si>
  <si>
    <t>BORELLO, VINCENT &amp; CATHY R</t>
  </si>
  <si>
    <t>82 RIEGELMAN ST</t>
  </si>
  <si>
    <t>4 CLIFF DR</t>
  </si>
  <si>
    <t>BORELLO, MARY KATE ET AL</t>
  </si>
  <si>
    <t>6 CLIFF DR</t>
  </si>
  <si>
    <t>BORELLO, VINCENT P &amp; CATHY R</t>
  </si>
  <si>
    <t>3 CLIFF DR</t>
  </si>
  <si>
    <t>GARMAN, THOMAS M &amp; JOYCE</t>
  </si>
  <si>
    <t>13 SURREY LN</t>
  </si>
  <si>
    <t>BEHUL, ANDREW &amp; KELLY, CRISTIN</t>
  </si>
  <si>
    <t>42 STRAWBERRY PT DR</t>
  </si>
  <si>
    <t>JACOBS, JAYNE</t>
  </si>
  <si>
    <t>42 STRAWBERRY POINT DR</t>
  </si>
  <si>
    <t>44 STRAWBERRY PT DR</t>
  </si>
  <si>
    <t>MITCHELL, KATHLEEN</t>
  </si>
  <si>
    <t>38 STRAWBERRY PT DR</t>
  </si>
  <si>
    <t>PEETS, UKU</t>
  </si>
  <si>
    <t>38 STRAWBERRY POINT DR</t>
  </si>
  <si>
    <t>5 SHORT HILL RD</t>
  </si>
  <si>
    <t>MILLER, PATRICIA A</t>
  </si>
  <si>
    <t>YOUNG, TARALYN &amp; ROBERT G L</t>
  </si>
  <si>
    <t>32 STRAWBERRY PT DR</t>
  </si>
  <si>
    <t>CERZA, MARK A &amp; KRISTINE A</t>
  </si>
  <si>
    <t>26 STRAWBERRY PT DR</t>
  </si>
  <si>
    <t>MCGANN, FRANK &amp; LAURA</t>
  </si>
  <si>
    <t>8403 S SHORESIDE WAY NE</t>
  </si>
  <si>
    <t>LELAND, NC  28451</t>
  </si>
  <si>
    <t>30 STRAWBERRY PT DR</t>
  </si>
  <si>
    <t>35 STRAWBERRY PT DR</t>
  </si>
  <si>
    <t>ERBS, JEFFREY</t>
  </si>
  <si>
    <t>35 STRAWBERRY POINT DR</t>
  </si>
  <si>
    <t>29 STRAWBERRY PT DR</t>
  </si>
  <si>
    <t>37 STRAWBERRY PT DR</t>
  </si>
  <si>
    <t>39 STRAWBERRY PT DR</t>
  </si>
  <si>
    <t>GABEL, THOMAS &amp; LINDA</t>
  </si>
  <si>
    <t>HOPE, NJ  07844</t>
  </si>
  <si>
    <t>41 STRAWBERRY PT DR</t>
  </si>
  <si>
    <t>ROGALSKI, ROBERT &amp; ELIZABETH O</t>
  </si>
  <si>
    <t>41 STRAWBERRY POINT DR</t>
  </si>
  <si>
    <t>1 STRAWBERRY PT DR</t>
  </si>
  <si>
    <t>APONTE, LUIS A &amp; CHINDARAT</t>
  </si>
  <si>
    <t>5 STRAWBERRY PT DR</t>
  </si>
  <si>
    <t>CARBONE, ANDREW W &amp; MATERNICK, D</t>
  </si>
  <si>
    <t>5 STRAWBERRY POINT DR</t>
  </si>
  <si>
    <t>19 STRAWBERRY PT DR</t>
  </si>
  <si>
    <t>MARSHALL, LAWRENCE &amp; KATHLEEN</t>
  </si>
  <si>
    <t>17 STRAWBERRY PT DR</t>
  </si>
  <si>
    <t>MOONEY, KELLEN</t>
  </si>
  <si>
    <t>17 STRAWBERRY POINT DR</t>
  </si>
  <si>
    <t>19 STRAWBERRY PT RD</t>
  </si>
  <si>
    <t>20 STRAWBERRY PT DR</t>
  </si>
  <si>
    <t>BUSCH, CHAS W III &amp; CORNELIA</t>
  </si>
  <si>
    <t>22 STRAWBERRY PT DR</t>
  </si>
  <si>
    <t>HUYLER, WILLIAM R JR &amp; SUZANNE</t>
  </si>
  <si>
    <t>21 BLACKBERRY PL</t>
  </si>
  <si>
    <t>24 STRAWBERRY PT DR</t>
  </si>
  <si>
    <t>CRISONINO, VIRGINIA</t>
  </si>
  <si>
    <t>24 STRAWBERRY POINT DR</t>
  </si>
  <si>
    <t>12 STRAWBERRY PT DR</t>
  </si>
  <si>
    <t>GOETZE, MAUREEN  &amp; PAUL</t>
  </si>
  <si>
    <t>238 VIOLET AVE</t>
  </si>
  <si>
    <t>FLORAL PARK, NY  11001</t>
  </si>
  <si>
    <t>14 STRAWBERRY PT DR</t>
  </si>
  <si>
    <t>DIGIOVANNI, VANCE</t>
  </si>
  <si>
    <t>79 IRMA AVE</t>
  </si>
  <si>
    <t>PORT WASHINGTON, NY  11050</t>
  </si>
  <si>
    <t>16 STRAWBERRY PT DR</t>
  </si>
  <si>
    <t>DI MARCANTONIO, JOHN &amp; NOREEN</t>
  </si>
  <si>
    <t>10 STRAWBERRY PT DR</t>
  </si>
  <si>
    <t>CHURCH, MICHAEL</t>
  </si>
  <si>
    <t>10 STRAWBERRY POINT DR</t>
  </si>
  <si>
    <t>8 STRAWBERRY PT DR</t>
  </si>
  <si>
    <t>COLE, ERIN &amp; VAN CRAEYNEST, STEVEN</t>
  </si>
  <si>
    <t>6 STRAWBERRY PT DR</t>
  </si>
  <si>
    <t>CHURCH, WILLIAM J &amp; KARIN M</t>
  </si>
  <si>
    <t>STRAWBERRY PNT PROP OWNERS ASSOC</t>
  </si>
  <si>
    <t>200 NORTH SHORE RD</t>
  </si>
  <si>
    <t>DOMONKOS, LAWRENCE &amp; MARTHA</t>
  </si>
  <si>
    <t>CHURCH, WILLIAM &amp; KARIN</t>
  </si>
  <si>
    <t>140 NORTH SHORE RD</t>
  </si>
  <si>
    <t>RAUSCH, HOLLY L</t>
  </si>
  <si>
    <t>MCGARRITY, MARGARET DULL</t>
  </si>
  <si>
    <t>PO BOX 538</t>
  </si>
  <si>
    <t>ANDERSON, BRYAN &amp; TRICIA</t>
  </si>
  <si>
    <t>138 NO SHORE RD</t>
  </si>
  <si>
    <t>137 NORTH SHORE RD</t>
  </si>
  <si>
    <t>MURNANE, SUSAN J &amp; JAMES F,II</t>
  </si>
  <si>
    <t>141 NORTH SHORE RD</t>
  </si>
  <si>
    <t>PICKETT, SANDRA K &amp; WILLIAM</t>
  </si>
  <si>
    <t>159 NORTH SHORE RD</t>
  </si>
  <si>
    <t>151 NORTH SHORE RD</t>
  </si>
  <si>
    <t>DENNIS, ROBERT &amp; SHIRLEY</t>
  </si>
  <si>
    <t>ROSE, E/O ELIZ C/O R L DENNIS</t>
  </si>
  <si>
    <t>DIVISION LN</t>
  </si>
  <si>
    <t>2 DIVISION LN</t>
  </si>
  <si>
    <t>REILLY, V &amp; J C/O MCCLAUGHRY</t>
  </si>
  <si>
    <t>DIBENEDETTO, M &amp; D</t>
  </si>
  <si>
    <t>10 DIVISION LN</t>
  </si>
  <si>
    <t>MURPHY, GERALD &amp; CLAIRE</t>
  </si>
  <si>
    <t>111 AVENUE C</t>
  </si>
  <si>
    <t>14 DIVISION LN</t>
  </si>
  <si>
    <t>OLIVO, CASPER</t>
  </si>
  <si>
    <t>15 DIVISION LN</t>
  </si>
  <si>
    <t>SCLAFANI, MICHAEL &amp; KATHLEEN</t>
  </si>
  <si>
    <t>17 DIVISION LN</t>
  </si>
  <si>
    <t>LUCIANO, DEBORAH</t>
  </si>
  <si>
    <t>21 DIVISION LN</t>
  </si>
  <si>
    <t>MOLOCHNICK, GREGORY &amp; SABOL, SUSAN</t>
  </si>
  <si>
    <t>12 MYRTLE AVE</t>
  </si>
  <si>
    <t>LEBANON, NJ  08833</t>
  </si>
  <si>
    <t>23 DIVISION LN</t>
  </si>
  <si>
    <t>HEALY, THOMAS</t>
  </si>
  <si>
    <t>24 DIVISION LN</t>
  </si>
  <si>
    <t>REILLY, JOANNE &amp; VIN/PATRICE DUPONT</t>
  </si>
  <si>
    <t>SEDIVY, JOSEPH C/O TRAILERAMA</t>
  </si>
  <si>
    <t>X</t>
  </si>
  <si>
    <t>LAKE</t>
  </si>
  <si>
    <t>ROSE, E/O RUSSEL C/O R L DENNIS</t>
  </si>
  <si>
    <t>ROSE, E/O RUSSELL C/O R L DENNIS</t>
  </si>
  <si>
    <t>19 DIVISION LN</t>
  </si>
  <si>
    <t>BAKER, KERE L &amp; NEIFERT, KATHY J</t>
  </si>
  <si>
    <t>PO BOX 160</t>
  </si>
  <si>
    <t>LANSING, NY  14882</t>
  </si>
  <si>
    <t>KERSEY, WILLIAM</t>
  </si>
  <si>
    <t>19 HURD ST</t>
  </si>
  <si>
    <t>ROSE,E/O ELIZ C/O R L DENNIS</t>
  </si>
  <si>
    <t>DOERR, THOMAS S &amp; JANET P</t>
  </si>
  <si>
    <t>11 CABIN SPRING TR</t>
  </si>
  <si>
    <t>13 CABIN SPRING TR</t>
  </si>
  <si>
    <t>15 CABIN SPRING TR</t>
  </si>
  <si>
    <t>COTTER, THOMAS &amp; FISETTE, STEPHENIE</t>
  </si>
  <si>
    <t>135 W 4TH STREET</t>
  </si>
  <si>
    <t>17 CABIN SPRING TR</t>
  </si>
  <si>
    <t>CORRIDON, PATRICIA D (ESTATE OF)</t>
  </si>
  <si>
    <t>13 DENNIS HILL RD</t>
  </si>
  <si>
    <t>DENNIS, SHIRLEY C</t>
  </si>
  <si>
    <t>11 DENNIS HILL RD</t>
  </si>
  <si>
    <t>WALSH, MICHAEL L &amp; KATHLEEN</t>
  </si>
  <si>
    <t>9 DENNIS HILL RD</t>
  </si>
  <si>
    <t>SHAW, CATHERINE; NIECH, A &amp; HOAR, W</t>
  </si>
  <si>
    <t>1763 COLUMBIA RD NW #305</t>
  </si>
  <si>
    <t>WASHINGTON , DC  20009</t>
  </si>
  <si>
    <t>3 DENNIS HILL RD</t>
  </si>
  <si>
    <t>GLASSON, STEVEN &amp; LISA</t>
  </si>
  <si>
    <t>DENNIS HILL RD</t>
  </si>
  <si>
    <t>GLASSON ENVIRONMENTAL SERVICES, LLC</t>
  </si>
  <si>
    <t>7 DENNIS HILL RD</t>
  </si>
  <si>
    <t>NIECH, LAWRENCE E &amp; AGNES T</t>
  </si>
  <si>
    <t>19 LISA DR</t>
  </si>
  <si>
    <t>15 DENNIS HILL RD</t>
  </si>
  <si>
    <t>STEWART, CHRISTIAN &amp; DEBRA</t>
  </si>
  <si>
    <t>17 DENNIS HILL RD</t>
  </si>
  <si>
    <t>O'BRIEN, MICHAEL &amp; JESSICA</t>
  </si>
  <si>
    <t>19 DENNIS HILL RD</t>
  </si>
  <si>
    <t>ARMSTRONG, ANDREW C</t>
  </si>
  <si>
    <t>21 DENNIS HILL RD</t>
  </si>
  <si>
    <t>BENNETT, SEAN T &amp; MELINDA L</t>
  </si>
  <si>
    <t>14 PARSONS RD</t>
  </si>
  <si>
    <t>SHAW, WENDY &amp; GOPLIN, DORIS</t>
  </si>
  <si>
    <t>6117 UNION VILLAGE DR</t>
  </si>
  <si>
    <t>CLIFTON, VA  20124</t>
  </si>
  <si>
    <t>12 PARSONS RD</t>
  </si>
  <si>
    <t>BOHN, SCOTT ET AL</t>
  </si>
  <si>
    <t>22 SPENCER ST</t>
  </si>
  <si>
    <t>EDISON, NJ  08817</t>
  </si>
  <si>
    <t>11 PARSONS RD</t>
  </si>
  <si>
    <t>KRUSE, JAMES &amp; JANET</t>
  </si>
  <si>
    <t>13 PARSONS RD</t>
  </si>
  <si>
    <t>MURPHY, KAREN ANNE</t>
  </si>
  <si>
    <t>1 6TH ST</t>
  </si>
  <si>
    <t>PARK RIDGE, NJ  07656</t>
  </si>
  <si>
    <t>43 METEOR TR</t>
  </si>
  <si>
    <t>OSCOVITCH, JAMES &amp; BONNIE</t>
  </si>
  <si>
    <t>8 PARSONS RD</t>
  </si>
  <si>
    <t>DAY, WILLIAM E</t>
  </si>
  <si>
    <t>8 PARSON'S RD</t>
  </si>
  <si>
    <t>7 PARSONS RD</t>
  </si>
  <si>
    <t>VOORHEES, GARRETT W III &amp; EVELYN</t>
  </si>
  <si>
    <t>111 FRESH PONDS RD</t>
  </si>
  <si>
    <t>JAMESBURG, NJ  08831</t>
  </si>
  <si>
    <t>CRANBERRY LAKE COMMUNITY CLUB</t>
  </si>
  <si>
    <t>19 NORTH SHORE ROAD</t>
  </si>
  <si>
    <t>DENNIS, ROBERT L</t>
  </si>
  <si>
    <t>108 FOREST LAKE DR</t>
  </si>
  <si>
    <t>BOX 394</t>
  </si>
  <si>
    <t>180 FOREST LAKE DR</t>
  </si>
  <si>
    <t>200 FOREST LAKE DR</t>
  </si>
  <si>
    <t>228 FOREST LAKE DR</t>
  </si>
  <si>
    <t>DAVIS, PATRICK &amp; URSULA</t>
  </si>
  <si>
    <t>228 FOREST LAKES DR</t>
  </si>
  <si>
    <t>102 FOREST LAKE DR</t>
  </si>
  <si>
    <t>PRIOR, MONIQUE</t>
  </si>
  <si>
    <t>12 COUNTRY WOODS LN</t>
  </si>
  <si>
    <t>PINE BEACH, NJ  08741</t>
  </si>
  <si>
    <t>104 FOREST LAKE DR</t>
  </si>
  <si>
    <t>PALEN, RANDALL &amp; MELANIE</t>
  </si>
  <si>
    <t>104 FOREST LAKES DR NO</t>
  </si>
  <si>
    <t>106 FOREST LAKE DR</t>
  </si>
  <si>
    <t>GARDNER, BARBARA</t>
  </si>
  <si>
    <t>106 FOREST LAKES DR</t>
  </si>
  <si>
    <t>6 ANDOVER MOHAWK RD</t>
  </si>
  <si>
    <t>DEBOER, WILLIAM J &amp; AMY LEA</t>
  </si>
  <si>
    <t>10 ANDOVER MOHAWK RD</t>
  </si>
  <si>
    <t>GASKILL, DAVID A &amp; BLOOM, GINNETTE</t>
  </si>
  <si>
    <t>MEIDLING, MARGARET</t>
  </si>
  <si>
    <t>8 ANDOVER MOHAWK RD</t>
  </si>
  <si>
    <t>12 ANDOVER MOHAWK RD</t>
  </si>
  <si>
    <t>SERPICO, GERARD J &amp; VAUGHN, CAROL R</t>
  </si>
  <si>
    <t>12 ANDOVER-MOHAWK RD</t>
  </si>
  <si>
    <t>10 MANSSFIELD DR</t>
  </si>
  <si>
    <t>4 ANDOVER MOHAWK RD</t>
  </si>
  <si>
    <t>GRANA, HEATHER</t>
  </si>
  <si>
    <t>2 ANDOVER MOHAWK RD</t>
  </si>
  <si>
    <t>FERRARO, MICHAEL A &amp; ROSEMARY</t>
  </si>
  <si>
    <t>ANDOVER-MOHAWK RD</t>
  </si>
  <si>
    <t>20 ANDOVER MOHAWK RD</t>
  </si>
  <si>
    <t>18 ANDOVER-MOHAWK RD</t>
  </si>
  <si>
    <t>HABERMAN, MICHAEL &amp; VICTORIA</t>
  </si>
  <si>
    <t>HAGIE, RICHARD JOHN &amp; LOIS JEANNE</t>
  </si>
  <si>
    <t>RD2 817 MOHAWK RD</t>
  </si>
  <si>
    <t>PERONA FARM RD</t>
  </si>
  <si>
    <t>LEIGH, THOMAS &amp; JULIANA</t>
  </si>
  <si>
    <t>26 PERONA FARM RD</t>
  </si>
  <si>
    <t>MCCOY, RICHARD SR &amp; DIANE</t>
  </si>
  <si>
    <t>28 PERONA FARM RD</t>
  </si>
  <si>
    <t>BASILE, LUIGI P</t>
  </si>
  <si>
    <t>30 PERONA RD</t>
  </si>
  <si>
    <t>CELMER, JOHN V ET AL</t>
  </si>
  <si>
    <t>32 PERONA RD</t>
  </si>
  <si>
    <t>WEISS, HENRY III &amp; CHRISTINE E</t>
  </si>
  <si>
    <t>34 PERONA FARM RD</t>
  </si>
  <si>
    <t>STAG LAKE</t>
  </si>
  <si>
    <t>STAG LAKE CORP C/O J VON LENGERKE</t>
  </si>
  <si>
    <t>28 LEAYCRAFT LN</t>
  </si>
  <si>
    <t>230 STAG LAKE</t>
  </si>
  <si>
    <t>MCDERMOTT, M ET AL C/O M V HISCANO</t>
  </si>
  <si>
    <t>14 OWENOKE WAY</t>
  </si>
  <si>
    <t>RIVERSIDE, CT  06878</t>
  </si>
  <si>
    <t>220 STAG POND RD</t>
  </si>
  <si>
    <t>KEHOE, WILLIAM JUSTUS</t>
  </si>
  <si>
    <t>3515 116TH ST</t>
  </si>
  <si>
    <t>PLEASANT PRAIRIE, WI  53158</t>
  </si>
  <si>
    <t>200 STAG LAKE</t>
  </si>
  <si>
    <t>KIMM, ANDREW E</t>
  </si>
  <si>
    <t>PO BOX 1193</t>
  </si>
  <si>
    <t>210 STAG LAKE</t>
  </si>
  <si>
    <t>VON LENGERKE, JUSTUS B</t>
  </si>
  <si>
    <t>300 STAG LAKE</t>
  </si>
  <si>
    <t>BANDEKOW, RICHARD J</t>
  </si>
  <si>
    <t>400 HOBART AVE</t>
  </si>
  <si>
    <t>SHORT HILLS, NJ  07078</t>
  </si>
  <si>
    <t>100 STAG POND RD</t>
  </si>
  <si>
    <t>KIMM, GERTRUDE VON LENGERKE</t>
  </si>
  <si>
    <t>PAUL, DOUGLAS G, ET AL</t>
  </si>
  <si>
    <t>310 STAG POND RD</t>
  </si>
  <si>
    <t>CALLAHAN, CATHERINE L</t>
  </si>
  <si>
    <t>18 NORTH SAN PABLO CIR</t>
  </si>
  <si>
    <t>JACKSONVILLE BEACH, FL  32250</t>
  </si>
  <si>
    <t>110 STAG LAKE</t>
  </si>
  <si>
    <t>KIMM, WILLIARD C JR &amp; GAIL M</t>
  </si>
  <si>
    <t>MCDERMOTT, MARGARET HISCANO</t>
  </si>
  <si>
    <t>FIRST ENERGY SERVICE CO.</t>
  </si>
  <si>
    <t>PO BOX 4747</t>
  </si>
  <si>
    <t>OAKBROOK, IL  60522</t>
  </si>
  <si>
    <t>73 LEE HILL RD</t>
  </si>
  <si>
    <t>VASQUEZ, ROBERTO</t>
  </si>
  <si>
    <t>61 LEE HILL RD</t>
  </si>
  <si>
    <t>PALUMBO, SAMUEL J III &amp; LYNNEA M</t>
  </si>
  <si>
    <t>59 LEE HILL RD</t>
  </si>
  <si>
    <t>GEISS, ROBERT JR &amp; LUONGO, MARYJANE</t>
  </si>
  <si>
    <t>63 LEE HILL RD</t>
  </si>
  <si>
    <t>US BANK NATIONAL ASSOC/SUNTRUST MOR</t>
  </si>
  <si>
    <t>PO BOX 27767-101 SEMMES A</t>
  </si>
  <si>
    <t>RICHMOND, VA  23224</t>
  </si>
  <si>
    <t>1 CAMELOT DR</t>
  </si>
  <si>
    <t>PMC REO TRUST 2015-1</t>
  </si>
  <si>
    <t>6101 CONDOR DR #200</t>
  </si>
  <si>
    <t>MOORPARK, CA  93021</t>
  </si>
  <si>
    <t>6 CAMELOT DR</t>
  </si>
  <si>
    <t>CUSACK, MATTHEW &amp; JENNIFER</t>
  </si>
  <si>
    <t>4 CAMELOT DR</t>
  </si>
  <si>
    <t>2 CAMELOT DR</t>
  </si>
  <si>
    <t>NICKEL, MARGARET</t>
  </si>
  <si>
    <t>8 CAMELOT DR</t>
  </si>
  <si>
    <t>ELLIS, CHRISTOPHER W &amp; REBECCA A</t>
  </si>
  <si>
    <t>3 BRENDONA AVE</t>
  </si>
  <si>
    <t>10 CAMELOT DR</t>
  </si>
  <si>
    <t>GUTIERREZ, FERNANDO</t>
  </si>
  <si>
    <t>12 CAMELOT DR</t>
  </si>
  <si>
    <t>ARBORE, ANTHONY M &amp; HEATHER M</t>
  </si>
  <si>
    <t>9 CAMELOT DR</t>
  </si>
  <si>
    <t>AMOROSO, EDWARD &amp; EMILIE</t>
  </si>
  <si>
    <t>7 CAMELOT DR</t>
  </si>
  <si>
    <t>RUTLEDGE, RUSSELL J &amp; MARY E</t>
  </si>
  <si>
    <t>5 CAMELOT DR</t>
  </si>
  <si>
    <t>SCHWARTZ, ALAN &amp; DEBORAH</t>
  </si>
  <si>
    <t>3 CAMELOT DR</t>
  </si>
  <si>
    <t>HALLOCK, WILLIAM J &amp; BARBARA</t>
  </si>
  <si>
    <t>3 CAMELOT DRIVE</t>
  </si>
  <si>
    <t>57 LEE HILL RD</t>
  </si>
  <si>
    <t>WILLS, KEVIN</t>
  </si>
  <si>
    <t>917 STILLWATER RD</t>
  </si>
  <si>
    <t>55 LEE HILL RD</t>
  </si>
  <si>
    <t>CAULDREN, ROBERT T &amp; JANET L</t>
  </si>
  <si>
    <t>53 LEE HILL RD</t>
  </si>
  <si>
    <t>SMITH, CHARLES &amp; LAURA J</t>
  </si>
  <si>
    <t>41 LEE HILL RD</t>
  </si>
  <si>
    <t>DILL, FRANK R &amp; MARILYN J</t>
  </si>
  <si>
    <t>39 LEE HILL RD</t>
  </si>
  <si>
    <t>SAMSON, ALLAN &amp; SUZANNE</t>
  </si>
  <si>
    <t>37 LEE HILL RD</t>
  </si>
  <si>
    <t>MOUTAL, MICHELE</t>
  </si>
  <si>
    <t>35 LEE HILL RD</t>
  </si>
  <si>
    <t>RAMIREZ, MICHELE</t>
  </si>
  <si>
    <t>21 LEE HILL RD</t>
  </si>
  <si>
    <t>SORANNO, DONATO T &amp; CAROL</t>
  </si>
  <si>
    <t>25 LEE HILL RD</t>
  </si>
  <si>
    <t>JONES, IAN S</t>
  </si>
  <si>
    <t>23B LEE HILL RD</t>
  </si>
  <si>
    <t>KNORS, RICHARD &amp; MARY B</t>
  </si>
  <si>
    <t>23A LEE HILL RD</t>
  </si>
  <si>
    <t>PALLOZZI, DENNIS P &amp; PATRICIA C</t>
  </si>
  <si>
    <t>23 LEE HILL RD</t>
  </si>
  <si>
    <t>STIGERS, JAKE &amp; SUZANNE</t>
  </si>
  <si>
    <t>349 AMITY RD</t>
  </si>
  <si>
    <t>BRIGGS, MATTHEW D &amp; SERINO, V</t>
  </si>
  <si>
    <t>9 LEE HILL RD</t>
  </si>
  <si>
    <t>VERRINDER, JAMES G</t>
  </si>
  <si>
    <t>500 CR 519</t>
  </si>
  <si>
    <t>BELVIDERE, NJ  07823</t>
  </si>
  <si>
    <t>11 LEE HILL RD</t>
  </si>
  <si>
    <t>BONKOSKI, BARRY J ET AL</t>
  </si>
  <si>
    <t>15 LEE HILL RD</t>
  </si>
  <si>
    <t>BRUMMER, BARBARA &amp; THOMAS</t>
  </si>
  <si>
    <t>19 LEE HILL RD</t>
  </si>
  <si>
    <t>BRUMMER, THOMAS A &amp; BARBARA J</t>
  </si>
  <si>
    <t>27 LEE HILL RD</t>
  </si>
  <si>
    <t>BRISOLLA, LEVISTON</t>
  </si>
  <si>
    <t>29 LEE HILL RD</t>
  </si>
  <si>
    <t>KLITZNER, ORRIN &amp; ADELE</t>
  </si>
  <si>
    <t>47 LEE HILL RD</t>
  </si>
  <si>
    <t>BRUMMER, THOMAS &amp; BARBARA</t>
  </si>
  <si>
    <t>5 LEE HILL RD</t>
  </si>
  <si>
    <t>DONOVAN, RICHARD F III &amp; SUSAN M</t>
  </si>
  <si>
    <t>3 LEE HILL RD</t>
  </si>
  <si>
    <t>SCHUBERT, RICHARD &amp; CAROL</t>
  </si>
  <si>
    <t>1 LEE HILL RD</t>
  </si>
  <si>
    <t>MCTHOMAS, MICHAEL P &amp; ANGELA L</t>
  </si>
  <si>
    <t>375 AMITY RD</t>
  </si>
  <si>
    <t>MURZENSKI, NANCY</t>
  </si>
  <si>
    <t>373 AMITY RD</t>
  </si>
  <si>
    <t>GREENHAM, DONALD &amp; DEERING, EILEEN</t>
  </si>
  <si>
    <t>371 AMITY RD</t>
  </si>
  <si>
    <t>FALKOWITZ, DANIEL &amp; NICOLE</t>
  </si>
  <si>
    <t>369 AMITY RD</t>
  </si>
  <si>
    <t>GILBERT, ANTHONY F III</t>
  </si>
  <si>
    <t>367 AMITY RD</t>
  </si>
  <si>
    <t>ALVAREZ, WAYNE</t>
  </si>
  <si>
    <t>363 AMITY RD</t>
  </si>
  <si>
    <t>ANTONIK, BRIAN J &amp; KELLY A</t>
  </si>
  <si>
    <t>365 AMITY RD</t>
  </si>
  <si>
    <t>KELLER, JOHN M</t>
  </si>
  <si>
    <t>361 AMITY RD</t>
  </si>
  <si>
    <t>SHIVAS, GEORGE L JR &amp; FRANCINE M</t>
  </si>
  <si>
    <t>357 AMITY RD</t>
  </si>
  <si>
    <t>MASUTTI, ANTHONY R &amp; BARBARA D</t>
  </si>
  <si>
    <t>355 AMITY RD</t>
  </si>
  <si>
    <t>BORELL, DEBORAH A</t>
  </si>
  <si>
    <t>353 AMITY RD</t>
  </si>
  <si>
    <t>BURASCANO, MICHAEL A &amp; WENDY A</t>
  </si>
  <si>
    <t>335 AMITY RD</t>
  </si>
  <si>
    <t>JOHN'S LAKE LLC C/O PESSINA</t>
  </si>
  <si>
    <t>30 CHAPIN RD UNIT 1205</t>
  </si>
  <si>
    <t>PINEBROOK, NJ  07058</t>
  </si>
  <si>
    <t>333 AMITY RD</t>
  </si>
  <si>
    <t>VERTUCCI, MARK C &amp; CYNTHIA A</t>
  </si>
  <si>
    <t>AMITY RD</t>
  </si>
  <si>
    <t>325 AMITY RD</t>
  </si>
  <si>
    <t>DE VENERO, RICHARD &amp; MARSHA</t>
  </si>
  <si>
    <t>327 AMITY RD</t>
  </si>
  <si>
    <t>HAND, WILLIAM</t>
  </si>
  <si>
    <t>139 HUDSON AVE</t>
  </si>
  <si>
    <t>321 AMITY RD</t>
  </si>
  <si>
    <t>REINER, CHRISTOPHER J &amp; SHIRLEY P</t>
  </si>
  <si>
    <t>319 AMITY RD</t>
  </si>
  <si>
    <t>LAKE, DAPHNE</t>
  </si>
  <si>
    <t>237 HUDSON AVE</t>
  </si>
  <si>
    <t>MC COLLUM, CHARLES ESTATE</t>
  </si>
  <si>
    <t>157 STEWART RD</t>
  </si>
  <si>
    <t>AMITY-ROSEVILLE RD</t>
  </si>
  <si>
    <t>RODIN, SLOCHOWER JOYCE ET AL</t>
  </si>
  <si>
    <t>15 W 75TH ST</t>
  </si>
  <si>
    <t>NEW YORK, NY  10023</t>
  </si>
  <si>
    <t>STAG POND RD</t>
  </si>
  <si>
    <t>LAKE BOTTOM CORP C/O F BURKE</t>
  </si>
  <si>
    <t>200 AMITY RD</t>
  </si>
  <si>
    <t>45 LEE HILL RD</t>
  </si>
  <si>
    <t>TUNICK, JASON R</t>
  </si>
  <si>
    <t>43 LEE HILL RD</t>
  </si>
  <si>
    <t>MC WILLIAMS, ELMER &amp; EMILY</t>
  </si>
  <si>
    <t>72 LEE HILL RD</t>
  </si>
  <si>
    <t>KORCZUKOWSKI, MARTA A &amp; MATTHEW</t>
  </si>
  <si>
    <t>68 LEE HILL RD</t>
  </si>
  <si>
    <t>BORJES, KARL W &amp; CHRISTIANE</t>
  </si>
  <si>
    <t>66 LEE HILL RD</t>
  </si>
  <si>
    <t>AGUDELO, JUAN &amp; STEPHANIE</t>
  </si>
  <si>
    <t>74 LEE HILL RD</t>
  </si>
  <si>
    <t>KNOLL, PETER &amp; CAROLA</t>
  </si>
  <si>
    <t>52 LEE HILL RD</t>
  </si>
  <si>
    <t>MCKENNA, BRYAN &amp; JILLIAN</t>
  </si>
  <si>
    <t>52A LEE HILL RD</t>
  </si>
  <si>
    <t>HOFFMAN, MARK &amp; GLOWINSKI, M</t>
  </si>
  <si>
    <t>70 CEDAR LAKE WEST</t>
  </si>
  <si>
    <t>50 LEE HILL RD</t>
  </si>
  <si>
    <t>THIEMANN, ROSEMARY</t>
  </si>
  <si>
    <t>48 LEE HILL RD</t>
  </si>
  <si>
    <t>MATTOS, GILBERT &amp; JOANNA</t>
  </si>
  <si>
    <t>41 FIELDSTONE TR</t>
  </si>
  <si>
    <t>2 CATALINA DR</t>
  </si>
  <si>
    <t>MARTIN, EVERARD &amp; DESEREE</t>
  </si>
  <si>
    <t>4 CATALINA DR</t>
  </si>
  <si>
    <t>TOMASZEWSKI, ANDRZEJ &amp; MONIKA</t>
  </si>
  <si>
    <t>292 MAIN ST</t>
  </si>
  <si>
    <t>6 CATALINA DR</t>
  </si>
  <si>
    <t>LAMOREAUX, RICHARD &amp; SHARON</t>
  </si>
  <si>
    <t>8 CATALINA DR</t>
  </si>
  <si>
    <t>10 CATALINA DR</t>
  </si>
  <si>
    <t>COUNTRY ACRE DEVELOPMENT CO, LLC</t>
  </si>
  <si>
    <t>278 OLD LEDGEWOOD RD</t>
  </si>
  <si>
    <t>12 CATALINA DR</t>
  </si>
  <si>
    <t>WOLNA, GRAZYNA M</t>
  </si>
  <si>
    <t>GARFIELD, NJ  07026</t>
  </si>
  <si>
    <t>14 CATALINA DR</t>
  </si>
  <si>
    <t>LITTLE, DARRYL C &amp; FAREDA</t>
  </si>
  <si>
    <t>16 CATALINA DR</t>
  </si>
  <si>
    <t>SHORTINO, TIMOTHY &amp; JENNIFER L</t>
  </si>
  <si>
    <t>PO BOX 1376</t>
  </si>
  <si>
    <t>18 CATALINA DR</t>
  </si>
  <si>
    <t>PILEK, JARRED &amp; KARA</t>
  </si>
  <si>
    <t>20 CATALINA DR</t>
  </si>
  <si>
    <t>22 CATALINA DR</t>
  </si>
  <si>
    <t>MARTINO, ERIC &amp; CHERYL</t>
  </si>
  <si>
    <t>9 CATALINA DR</t>
  </si>
  <si>
    <t>HATTENDORF, A P J &amp; TERRY L</t>
  </si>
  <si>
    <t>1 CATALINA DR</t>
  </si>
  <si>
    <t>3 CATALINA DR</t>
  </si>
  <si>
    <t>7 CATALINA DR</t>
  </si>
  <si>
    <t>TURNER, RANDY C &amp; SANDRA L</t>
  </si>
  <si>
    <t>5 CATALINA DR</t>
  </si>
  <si>
    <t>1 MANOR DR</t>
  </si>
  <si>
    <t>DELLOSSO, GARY &amp; KAREN</t>
  </si>
  <si>
    <t>3 MANOR DR</t>
  </si>
  <si>
    <t>TIGER, TIM &amp; ELIZABETH S</t>
  </si>
  <si>
    <t>5 MANOR DR</t>
  </si>
  <si>
    <t>WALKER, ROBERT &amp; LISA</t>
  </si>
  <si>
    <t>7 MANOR DR</t>
  </si>
  <si>
    <t>ALEXANDER, ANTHONY/BENNETT, J B ESQ</t>
  </si>
  <si>
    <t>504 BLOOMFIELD AVE</t>
  </si>
  <si>
    <t>9 MANOR DR</t>
  </si>
  <si>
    <t>BREADY, BRUCE C &amp; SHARON A</t>
  </si>
  <si>
    <t>11 MANOR DR</t>
  </si>
  <si>
    <t>BOLGER, BRIAN &amp; KAREN</t>
  </si>
  <si>
    <t>13 MANOR DR</t>
  </si>
  <si>
    <t>MITRO, SHELLEY</t>
  </si>
  <si>
    <t>15 MANOR DR</t>
  </si>
  <si>
    <t>FERGUS, JESSICA E &amp; SCARPATI, R</t>
  </si>
  <si>
    <t>17 MANOR DR</t>
  </si>
  <si>
    <t>ESPINOSA, JOHN KEITH &amp; SUSAN</t>
  </si>
  <si>
    <t>19 MANOR DR</t>
  </si>
  <si>
    <t>WSZOLEK, STEPHEN &amp; KERRI L</t>
  </si>
  <si>
    <t>21 MANOR DR</t>
  </si>
  <si>
    <t>ESPOSITO, DAVID &amp; LORI</t>
  </si>
  <si>
    <t>23 MANOR DR</t>
  </si>
  <si>
    <t>ODELL, JOHN C &amp; KRISTINE A</t>
  </si>
  <si>
    <t>25 MANOR DR</t>
  </si>
  <si>
    <t>CHERNESKY, EDWARD A &amp; CHERIE A</t>
  </si>
  <si>
    <t>27 MANOR DR</t>
  </si>
  <si>
    <t>YAROSH, SAMUEL III &amp; THERESA</t>
  </si>
  <si>
    <t>29 MANOR DR</t>
  </si>
  <si>
    <t>BANYA, MICHAEL &amp; PETRYSHYN, Z</t>
  </si>
  <si>
    <t>31 MANOR DR</t>
  </si>
  <si>
    <t>BAILEY, HOWARD W &amp; SUZANNE V</t>
  </si>
  <si>
    <t>33 MANOR DR</t>
  </si>
  <si>
    <t>GRUNDY, TODD R &amp; EYRICH-GRUNDY, H</t>
  </si>
  <si>
    <t>35 MANOR DR</t>
  </si>
  <si>
    <t>DELK, MICHAEL &amp; WINDHAM, AMY</t>
  </si>
  <si>
    <t>17 STONEHEDGE LN</t>
  </si>
  <si>
    <t>CHLETSOS, DANIEL S &amp; LORRAINE A</t>
  </si>
  <si>
    <t>10 FAIRWAY TRL</t>
  </si>
  <si>
    <t>19 STONEHEDGE LN</t>
  </si>
  <si>
    <t>O'BOYLE, MICHAEL &amp; THOMASINA</t>
  </si>
  <si>
    <t>101 STONEHEDGE LN</t>
  </si>
  <si>
    <t>PHILIP, CHARLES T &amp; VERONICA</t>
  </si>
  <si>
    <t>103 STONEHEDGE LN</t>
  </si>
  <si>
    <t>ADAMS, DANIEL &amp; REBECCA</t>
  </si>
  <si>
    <t>105 STONEHEDGE LN</t>
  </si>
  <si>
    <t>CREDIDIO, SHELLEY D</t>
  </si>
  <si>
    <t>2 LYNN DR</t>
  </si>
  <si>
    <t>BOTHA, RONNIE &amp; LOUISE</t>
  </si>
  <si>
    <t>4 LYNN DR</t>
  </si>
  <si>
    <t>JACKSON, ISABEL</t>
  </si>
  <si>
    <t>6 LYNN DR</t>
  </si>
  <si>
    <t>SAUTER, STEPHEN G &amp; VIVIAN</t>
  </si>
  <si>
    <t>8 LYNN DR</t>
  </si>
  <si>
    <t>GOLEMSKI, STANLEY J &amp; ANNE F</t>
  </si>
  <si>
    <t>10 LYNN DR</t>
  </si>
  <si>
    <t>SLAVIK, DANIEL M &amp; PAMELA E</t>
  </si>
  <si>
    <t>12 LYNN DR</t>
  </si>
  <si>
    <t>WIIKEN, DONALD E &amp; VIRGINIA M</t>
  </si>
  <si>
    <t>14 LYNN DR</t>
  </si>
  <si>
    <t>SHOGREN, MICHELLE C</t>
  </si>
  <si>
    <t>16 LYNN DR</t>
  </si>
  <si>
    <t>TURI, CHRISOPHER J &amp; SLACUM, CAROLE</t>
  </si>
  <si>
    <t>18 LYNN DR</t>
  </si>
  <si>
    <t>BAROSI, STEVEN &amp; MARITSA</t>
  </si>
  <si>
    <t>20 LYNN DR</t>
  </si>
  <si>
    <t>CARLESI, VINCENT A &amp; LINDA J</t>
  </si>
  <si>
    <t>22 LYNN DR</t>
  </si>
  <si>
    <t>KAUFHOLD, KENNETH &amp; PATRICIA</t>
  </si>
  <si>
    <t>24 LYNN DR</t>
  </si>
  <si>
    <t>BAYER, JARED</t>
  </si>
  <si>
    <t>26 LYNN DR</t>
  </si>
  <si>
    <t>GRASSIA, JOHN W &amp; LINDA S</t>
  </si>
  <si>
    <t>28 LYNN DR</t>
  </si>
  <si>
    <t>BREITWIESER, DONALD C</t>
  </si>
  <si>
    <t>STANHOPE RD</t>
  </si>
  <si>
    <t>FOREST WEST HOMEOWNERS C/O KAUFHOLD</t>
  </si>
  <si>
    <t>30 LYNN DR</t>
  </si>
  <si>
    <t>EKSTEIN, MARY F</t>
  </si>
  <si>
    <t>32 LYNN DR</t>
  </si>
  <si>
    <t>IAZZETTI, ANTHONY &amp; JUSTIN</t>
  </si>
  <si>
    <t>34 LYNN DR</t>
  </si>
  <si>
    <t>BALOGH, GLENN D &amp; BETH E</t>
  </si>
  <si>
    <t>36 LYNN DR</t>
  </si>
  <si>
    <t>SULLIVAN, RICHARD</t>
  </si>
  <si>
    <t>88 CHEYENNE TR</t>
  </si>
  <si>
    <t>38 LYNN DR</t>
  </si>
  <si>
    <t>ONUSKONYCH, BONNIE</t>
  </si>
  <si>
    <t>40 LYNN DR</t>
  </si>
  <si>
    <t>NEMETH, PATRICK M &amp; BRITTA A</t>
  </si>
  <si>
    <t>2 CARLISLE DR</t>
  </si>
  <si>
    <t>GIVONE, MICHAEL A &amp; SUSAN B</t>
  </si>
  <si>
    <t>4 CARLISLE DR</t>
  </si>
  <si>
    <t>ZOSCHE, THOMAS R &amp; BARBARA A</t>
  </si>
  <si>
    <t>6 CARLISLE DR</t>
  </si>
  <si>
    <t>REDBURN, THOMAS E JR &amp; KATRIN</t>
  </si>
  <si>
    <t>CARLISLE DR</t>
  </si>
  <si>
    <t>8 CARLISLE DR</t>
  </si>
  <si>
    <t>STRAUSS, ERIC M &amp; BODNER, MARISA L</t>
  </si>
  <si>
    <t>10 CARLISLE DR</t>
  </si>
  <si>
    <t>FRANK, MATTHEW A &amp; MEINHOLD, KERRI</t>
  </si>
  <si>
    <t>12 CARLISLE DR</t>
  </si>
  <si>
    <t>JOHNSTON, THOMAS M &amp; MALGORZATA T</t>
  </si>
  <si>
    <t>14 CARLISLE DR</t>
  </si>
  <si>
    <t>STULL, ROBERT D JR &amp; BOGERT, KRISTI</t>
  </si>
  <si>
    <t>16 CARLISLE DR</t>
  </si>
  <si>
    <t>HOLT, LISA &amp; BUCKNER, BILLY D JR</t>
  </si>
  <si>
    <t>16 CALISLE DR</t>
  </si>
  <si>
    <t>11 CARLISLE DR</t>
  </si>
  <si>
    <t>SWIDERSKI, ZBIGNIEW &amp; DOROTA</t>
  </si>
  <si>
    <t>9 CARLISLE DR</t>
  </si>
  <si>
    <t>BRAIKOVICH, STEPHEN B &amp; LISA G</t>
  </si>
  <si>
    <t>7 CARLISLE DR</t>
  </si>
  <si>
    <t>BRUNT, LAWRENCE G &amp; CAROL B</t>
  </si>
  <si>
    <t>5 CARLISLE DR</t>
  </si>
  <si>
    <t>BRENNAN, PATRICK &amp; CHARISSA</t>
  </si>
  <si>
    <t>3 CARLISLE DR</t>
  </si>
  <si>
    <t>GONCALVES, ARTHUR L &amp; PAULA F</t>
  </si>
  <si>
    <t>1 CARLISLE DR</t>
  </si>
  <si>
    <t>SIDOLI, RICHARD J &amp; ALLISON B</t>
  </si>
  <si>
    <t>42 LYNN DR</t>
  </si>
  <si>
    <t>WAGNER, SHIRLEY A &amp; BRADFORD D TST</t>
  </si>
  <si>
    <t>ANDOVER, NJ  07871</t>
  </si>
  <si>
    <t>44 LYNN DR</t>
  </si>
  <si>
    <t>DEANE, D SCOTT &amp; ROBIN A</t>
  </si>
  <si>
    <t>46 LYNN DR</t>
  </si>
  <si>
    <t>DECKER, DURINDA S &amp; PETERSON, NINA</t>
  </si>
  <si>
    <t>60 MCLEOD ST, UNIT 803</t>
  </si>
  <si>
    <t>OTTAWA, ON CANADA K2P2G1  00000</t>
  </si>
  <si>
    <t>48 LYNN DR</t>
  </si>
  <si>
    <t>JOINER, MARIA</t>
  </si>
  <si>
    <t>50 LYNN DR</t>
  </si>
  <si>
    <t>GARNET, CHRISTOPHER C &amp; DEBORAH D</t>
  </si>
  <si>
    <t>52 LYNN DR</t>
  </si>
  <si>
    <t>ORLANDO, FRANK &amp; JOANNE</t>
  </si>
  <si>
    <t>54 LYNN DR</t>
  </si>
  <si>
    <t>MILLIKEN, TODD &amp; JAEGER, MARY</t>
  </si>
  <si>
    <t>56 LYNN DR</t>
  </si>
  <si>
    <t>WIESNER, PAUL W &amp; LESLIE A</t>
  </si>
  <si>
    <t>58 LYNN DR</t>
  </si>
  <si>
    <t>KANE, BRIAN A &amp; GAYLE A</t>
  </si>
  <si>
    <t>60 LYNN DR</t>
  </si>
  <si>
    <t>DIXON, THOMAS S &amp; CARIDAD</t>
  </si>
  <si>
    <t>62 LYNN DR</t>
  </si>
  <si>
    <t>LUCENA, HAMLIN JR &amp; KELLY</t>
  </si>
  <si>
    <t>64 LYNN DR</t>
  </si>
  <si>
    <t>BRADY, ROBERT C &amp; COLLEEN E</t>
  </si>
  <si>
    <t>66 LYNN DR</t>
  </si>
  <si>
    <t>ARRIOLA, DIEGO &amp; KELLY</t>
  </si>
  <si>
    <t>68 LYNN DR</t>
  </si>
  <si>
    <t>ROSENBERG, ADAM &amp; BETH</t>
  </si>
  <si>
    <t>72 LYNN DR</t>
  </si>
  <si>
    <t>PINEIRO, RUTH</t>
  </si>
  <si>
    <t>74 LYNN DR</t>
  </si>
  <si>
    <t>KURIMSKY, JOAN A</t>
  </si>
  <si>
    <t>76 LYNN DR</t>
  </si>
  <si>
    <t>VENTRICELLI, BRIAN G &amp; MEGHAN</t>
  </si>
  <si>
    <t>78 LYNN DR</t>
  </si>
  <si>
    <t>BENZLER, FREDRIC H &amp; JUSTINE R</t>
  </si>
  <si>
    <t>80 LYNN DR</t>
  </si>
  <si>
    <t>ARBOLINO, KATIE &amp; MADSEN, THOMAS M</t>
  </si>
  <si>
    <t>82 LYNN DR</t>
  </si>
  <si>
    <t>LIMONE, PETER &amp; BARBARA</t>
  </si>
  <si>
    <t>82 CATHERINE TERR</t>
  </si>
  <si>
    <t>2 CATHERINE TERR</t>
  </si>
  <si>
    <t>BOROWSKI, PHYLLIS</t>
  </si>
  <si>
    <t>4 CATHERINE TERR</t>
  </si>
  <si>
    <t>WILKINSON, ROYDEL &amp; CLAUDETTE</t>
  </si>
  <si>
    <t>6 CATHERINE TERR</t>
  </si>
  <si>
    <t>SALOMON, BETTY JO &amp; ROBERT</t>
  </si>
  <si>
    <t>8 CATHERINE TERR</t>
  </si>
  <si>
    <t>BOGDON, BRETT M &amp; LINDSAY A</t>
  </si>
  <si>
    <t>CATHERINE TERR</t>
  </si>
  <si>
    <t>9 CATHERINE TERR</t>
  </si>
  <si>
    <t>DUNNE, LEONARD P</t>
  </si>
  <si>
    <t>PO BOX 560</t>
  </si>
  <si>
    <t>7 CATHERINE TERR</t>
  </si>
  <si>
    <t>WRIGHT, WILLIAM  A &amp; LISA A</t>
  </si>
  <si>
    <t>5 CATHERINE TERR</t>
  </si>
  <si>
    <t>YAPPEN, DAVID S &amp; LISA</t>
  </si>
  <si>
    <t>3 CATHERINE TERR</t>
  </si>
  <si>
    <t>SPECHT, DENNIS &amp; MARGARET</t>
  </si>
  <si>
    <t>1 CATHERINE TERR</t>
  </si>
  <si>
    <t>WANG, JOHN SONG-PEN &amp; ANITA F</t>
  </si>
  <si>
    <t>7 GLENN PL</t>
  </si>
  <si>
    <t>84 LYNN DR</t>
  </si>
  <si>
    <t>SULLIVAN, DANIEL J &amp; ANDREA</t>
  </si>
  <si>
    <t>86 LYNN DR</t>
  </si>
  <si>
    <t>BONKOSKI, COURTNEY &amp; BARRY JR</t>
  </si>
  <si>
    <t>88 LYNN DR</t>
  </si>
  <si>
    <t>HARTMAN, THOMAS P &amp; DEBRA L</t>
  </si>
  <si>
    <t>90 LYNN DR</t>
  </si>
  <si>
    <t>BALDASARE, CAREY NINA</t>
  </si>
  <si>
    <t>92 LYNN DR</t>
  </si>
  <si>
    <t>94 LYNN DR</t>
  </si>
  <si>
    <t>BECERRA, DANIEL G &amp; KENDER, LAUREL</t>
  </si>
  <si>
    <t>96 LYNN DR</t>
  </si>
  <si>
    <t>TACINELLI, GERALD R &amp; CAROL D TST</t>
  </si>
  <si>
    <t>98 LYNN DR</t>
  </si>
  <si>
    <t>MATEJKOWSKI, MATEUSZ &amp; ELWIRA</t>
  </si>
  <si>
    <t>100 LYNN DR</t>
  </si>
  <si>
    <t>WERTMAN, MICHAEL L &amp; KELLY J</t>
  </si>
  <si>
    <t>102 LYNN DR</t>
  </si>
  <si>
    <t>FISHER, MICHAEL &amp; NANCY</t>
  </si>
  <si>
    <t>104 LYNN DR</t>
  </si>
  <si>
    <t>CASTELLON, RAFAEL &amp; PAOLA</t>
  </si>
  <si>
    <t>4 SUSAN LN</t>
  </si>
  <si>
    <t>1 TARTAN CT</t>
  </si>
  <si>
    <t>CERTO, THOMAS &amp; JACKLYNN</t>
  </si>
  <si>
    <t>8914 OWAHGENA RD</t>
  </si>
  <si>
    <t>MANLIUS, NY  13104</t>
  </si>
  <si>
    <t>3 TARTAN CT</t>
  </si>
  <si>
    <t>CAMPAGNA, DAVID &amp; NICOLE</t>
  </si>
  <si>
    <t>5 TARTAN CT</t>
  </si>
  <si>
    <t>VANKLINGEREN, MICHAEL &amp; CRYSTAL</t>
  </si>
  <si>
    <t>7 TARTAN CT</t>
  </si>
  <si>
    <t>GREENHALGH, FRANK J &amp; SALLY A ET AL</t>
  </si>
  <si>
    <t>9 TARTAN CT</t>
  </si>
  <si>
    <t>LEGASPI, MARLON V</t>
  </si>
  <si>
    <t>2 ELIZABETH LN</t>
  </si>
  <si>
    <t>LEMON, MARTA &amp; EDDIE</t>
  </si>
  <si>
    <t>4 ELIZABETH LN</t>
  </si>
  <si>
    <t>COREMIN, FATIMA &amp; CHRISTOPHER</t>
  </si>
  <si>
    <t>6 ELIZABETH LN</t>
  </si>
  <si>
    <t>MEISNER, DANIEL &amp; MARVA</t>
  </si>
  <si>
    <t>8 ELIZABETH LN</t>
  </si>
  <si>
    <t>CHAPIN, ANGELA</t>
  </si>
  <si>
    <t>8 ELIZABETH LANE</t>
  </si>
  <si>
    <t>17 BRAEMAR CT</t>
  </si>
  <si>
    <t>MEARS, JOHN IV &amp; KIM</t>
  </si>
  <si>
    <t>15 BRAEMAR CT</t>
  </si>
  <si>
    <t>ZIEGERT, MATTHEW &amp; ARBOLINO, ANNA</t>
  </si>
  <si>
    <t>13 BRAEMAR CT</t>
  </si>
  <si>
    <t>HILL, JOSEPH P &amp; DENICE Y</t>
  </si>
  <si>
    <t>13 BRAEMER CT</t>
  </si>
  <si>
    <t>11 BRAEMAR CT</t>
  </si>
  <si>
    <t>RHODES, ROBERT</t>
  </si>
  <si>
    <t>9 BRAEMAR CT</t>
  </si>
  <si>
    <t>HAAS, MARK ALAN &amp; COSBY, ALISON C</t>
  </si>
  <si>
    <t>7 BRAEMAR CT</t>
  </si>
  <si>
    <t>LINK, ERHARD &amp; ANNAMARIA</t>
  </si>
  <si>
    <t>5 BRAEMAR CT</t>
  </si>
  <si>
    <t>PIPPA, GUIDO &amp; LETICIA S</t>
  </si>
  <si>
    <t>3 BRAEMAR CT</t>
  </si>
  <si>
    <t>ZULAUF, SANDER W &amp; MADELINE R</t>
  </si>
  <si>
    <t>1 BRAEMAR CT</t>
  </si>
  <si>
    <t>GOSS, KENNETH &amp; SITA</t>
  </si>
  <si>
    <t>385 AMITY RD</t>
  </si>
  <si>
    <t>OOZEERALLY, MAMODE</t>
  </si>
  <si>
    <t>27 MORNINGSTAR DR</t>
  </si>
  <si>
    <t>387 AMITY RD</t>
  </si>
  <si>
    <t>WEBER, KRISTIAN &amp; SWIENCKI, KARIN</t>
  </si>
  <si>
    <t>2 LEE HILL RD</t>
  </si>
  <si>
    <t>PELLEK, MICHAEL A &amp; JACQUELINE M</t>
  </si>
  <si>
    <t>377 AMITY RD</t>
  </si>
  <si>
    <t>SHOEMAKER, WENDY</t>
  </si>
  <si>
    <t>379 AMITY RD</t>
  </si>
  <si>
    <t>ANDERSON, JEFFREY</t>
  </si>
  <si>
    <t>4 LEE HILL RD</t>
  </si>
  <si>
    <t>MEACHAM, LAWRENCE P JR</t>
  </si>
  <si>
    <t>6 LEE HILL RD</t>
  </si>
  <si>
    <t>INGENITO, DEBORAH &amp; RICHARD</t>
  </si>
  <si>
    <t>8 LEE HILL RD</t>
  </si>
  <si>
    <t>VERGANO, EDWARD J &amp; JESSICA L</t>
  </si>
  <si>
    <t>1 SUSAN LN</t>
  </si>
  <si>
    <t>SPERLING, ANN J &amp; SANDYCK, PAMELA</t>
  </si>
  <si>
    <t>3 SUSAN LN</t>
  </si>
  <si>
    <t>CIVETTA, NANCY</t>
  </si>
  <si>
    <t>5 SUSAN LN</t>
  </si>
  <si>
    <t>PREGNO, WILLIAM &amp; SANDRA</t>
  </si>
  <si>
    <t>101 LYNN DR</t>
  </si>
  <si>
    <t>LOMBARDO, ANTHONY</t>
  </si>
  <si>
    <t>101 LYNNE DR</t>
  </si>
  <si>
    <t>103 LYNN DR</t>
  </si>
  <si>
    <t>PIER, MICHAEL V &amp; NICOLE C</t>
  </si>
  <si>
    <t>GELLER, SCOTT A &amp; COSSIFOS, J A</t>
  </si>
  <si>
    <t>3 ELIZABETH LN</t>
  </si>
  <si>
    <t>CAROLINO-DUNN, MARIA J</t>
  </si>
  <si>
    <t>DE ROJAS, OSCAR I &amp; MONICA L</t>
  </si>
  <si>
    <t>7 ELIZABETH LN</t>
  </si>
  <si>
    <t>9 ELIZABETH LN</t>
  </si>
  <si>
    <t>BROOKINS, KENNETH</t>
  </si>
  <si>
    <t>10 STONEHEDGE LN</t>
  </si>
  <si>
    <t>EDWARDS, DANIEL &amp; JUDITH ANN</t>
  </si>
  <si>
    <t>2 MAYFAIR LN</t>
  </si>
  <si>
    <t>PRIME, CHRISTOPHER F &amp; JUSTINE</t>
  </si>
  <si>
    <t>4 MAYFAIR LN</t>
  </si>
  <si>
    <t>SMYTH, SEAN R &amp; DORI L</t>
  </si>
  <si>
    <t>6 MAYFAIR LN</t>
  </si>
  <si>
    <t>VASQUEZ, RALPH &amp; LINDA</t>
  </si>
  <si>
    <t>8 MAYFAIR LN</t>
  </si>
  <si>
    <t>PAK, JONATHAN &amp; JUDY</t>
  </si>
  <si>
    <t>11 MAYFAIR LN</t>
  </si>
  <si>
    <t>BRISLIN, PHILIP J &amp; EMILY E</t>
  </si>
  <si>
    <t>9 MAYFAIR LN</t>
  </si>
  <si>
    <t>DAVIDSON, ROBERT &amp; KATHLEEN</t>
  </si>
  <si>
    <t>7 MAYFAIR LN</t>
  </si>
  <si>
    <t>GRANT, ANDREW J &amp; ANDREA L</t>
  </si>
  <si>
    <t>8 STONEHEDGE LN</t>
  </si>
  <si>
    <t>ANICHINI, SYLVAIN</t>
  </si>
  <si>
    <t>97 LYNN DR</t>
  </si>
  <si>
    <t>STASSE, GERALD &amp; MICHELLE</t>
  </si>
  <si>
    <t>97 LYNN DRIVE</t>
  </si>
  <si>
    <t>99 LYNN DR</t>
  </si>
  <si>
    <t>LANCE, RICHARD &amp; VALERIE</t>
  </si>
  <si>
    <t>10 SUSAN LN</t>
  </si>
  <si>
    <t>KOWALAK, THOMAS W &amp; DEBORAH A</t>
  </si>
  <si>
    <t>8 SUSAN LN</t>
  </si>
  <si>
    <t>HAMMOND, KENNETH E &amp; LINDA M</t>
  </si>
  <si>
    <t>6 SUSAN LN</t>
  </si>
  <si>
    <t>HAMMOND, JOHN M &amp; JENNA</t>
  </si>
  <si>
    <t>REINHOLD, JAMES &amp; LISA</t>
  </si>
  <si>
    <t>2 SUSAN LN</t>
  </si>
  <si>
    <t>TUFARO, BRIAN &amp; LISSETTE</t>
  </si>
  <si>
    <t>5 MAYFAIR LN</t>
  </si>
  <si>
    <t>GRAZIANO, DAVID &amp; MARY PAT</t>
  </si>
  <si>
    <t>5 MAYFIAR LN</t>
  </si>
  <si>
    <t>PARZERO, NICOLE &amp; MATTHEW</t>
  </si>
  <si>
    <t>45 FIELDSTONE TR</t>
  </si>
  <si>
    <t>SAMILJAN, SEAN &amp; SUSAN</t>
  </si>
  <si>
    <t>47 FIELDSTONE TR</t>
  </si>
  <si>
    <t>BARLING, CARL A &amp; KRISTIN L</t>
  </si>
  <si>
    <t>49 FIELDSTONE TR</t>
  </si>
  <si>
    <t>BOCIAN, RICHARD</t>
  </si>
  <si>
    <t>51 FIELDSTONE TR</t>
  </si>
  <si>
    <t>MAINIERO, LOUIS J &amp; TAMMY L</t>
  </si>
  <si>
    <t>53 FIELDSTONE TR</t>
  </si>
  <si>
    <t>BAGLEY, BRETT &amp; JENNIFER</t>
  </si>
  <si>
    <t>LOCKWOOD, JEFFREY &amp; MICHELLE</t>
  </si>
  <si>
    <t>55 FIELDSTONE TR</t>
  </si>
  <si>
    <t>BATTAGLIA, ANTOINETTE</t>
  </si>
  <si>
    <t>57 FIELDSTONE TR</t>
  </si>
  <si>
    <t>BECKER, ROBERT &amp; VALERIE</t>
  </si>
  <si>
    <t>58 FIELDSTONE TR</t>
  </si>
  <si>
    <t>AMBERG, TONI E</t>
  </si>
  <si>
    <t>56 FIELDSTONE TR</t>
  </si>
  <si>
    <t>DESJARDINS, ROSITA &amp; LUBERISSE, WES</t>
  </si>
  <si>
    <t>54 FIELDSTONE TR</t>
  </si>
  <si>
    <t>DEBOER, JOHANNES &amp; DEBORA</t>
  </si>
  <si>
    <t>52 FIELDSTONE TR</t>
  </si>
  <si>
    <t>MILLER, JOHN C &amp; ANGELA M</t>
  </si>
  <si>
    <t>50 FIELDSTONE TR</t>
  </si>
  <si>
    <t>FERGUSON, BRIAN R &amp; AMIE</t>
  </si>
  <si>
    <t>48 FIELDSTONE TR</t>
  </si>
  <si>
    <t>D'AURIA, DAVID &amp; MARGARET</t>
  </si>
  <si>
    <t>1 SANDRA LN</t>
  </si>
  <si>
    <t>GALLIGAN, ROBERT L &amp; GEORGETA A</t>
  </si>
  <si>
    <t>3 SANDRA LN</t>
  </si>
  <si>
    <t>CLEARY, RICHARD R &amp; GRANO, C</t>
  </si>
  <si>
    <t>3 SANDRA LANE</t>
  </si>
  <si>
    <t>9 SANDRA LN</t>
  </si>
  <si>
    <t>ROSENBLATT, MARC &amp; DEBORAH</t>
  </si>
  <si>
    <t>13 SANDRA LN</t>
  </si>
  <si>
    <t>POGGI, ROBERT E &amp; JEAN M</t>
  </si>
  <si>
    <t>15 SANDRA LN</t>
  </si>
  <si>
    <t>MICELI, JAMES R &amp; JOANNE R</t>
  </si>
  <si>
    <t>17 SANDRA LN</t>
  </si>
  <si>
    <t>DUGASZ, ANTHONY W &amp; ARIANNE E</t>
  </si>
  <si>
    <t>19 SANDRA LN</t>
  </si>
  <si>
    <t>CONRAD, JAMES M &amp; KARINA</t>
  </si>
  <si>
    <t>21 SANDRA LN</t>
  </si>
  <si>
    <t>MARSHALL, LUCY</t>
  </si>
  <si>
    <t>23 SANDRA LN</t>
  </si>
  <si>
    <t>TAMBASCO, JOSEPH &amp; BETTY J</t>
  </si>
  <si>
    <t>25 SANDRA LN</t>
  </si>
  <si>
    <t>ZIMMER, CYNTHIA R</t>
  </si>
  <si>
    <t>112 STONEHEDGE LN</t>
  </si>
  <si>
    <t>GATTI, RONALD F JR &amp; IRENE M</t>
  </si>
  <si>
    <t>110 STONEHEDGE LN</t>
  </si>
  <si>
    <t>IORLANO, ROBERT J &amp; MARIA C</t>
  </si>
  <si>
    <t>108 STONEHEDGE LN</t>
  </si>
  <si>
    <t>SAPUTO, RUSSELL &amp; AILEEN</t>
  </si>
  <si>
    <t>106 STONEHEDGE LN</t>
  </si>
  <si>
    <t>WAGENBLAST, DONALD &amp; DONNA</t>
  </si>
  <si>
    <t>1 MAYFAIR LN</t>
  </si>
  <si>
    <t>HARDOWAR, SHIVKARRAN &amp; BANGAREE, LO</t>
  </si>
  <si>
    <t>SLACKS RD</t>
  </si>
  <si>
    <t>102 STONEHEDGE LN</t>
  </si>
  <si>
    <t>WOOD, CHARLES P III &amp; MICHELLE E</t>
  </si>
  <si>
    <t>100 STONEHEDGE LN</t>
  </si>
  <si>
    <t>FOREST WEST HOMEOWNERS C/O KAUFOLD</t>
  </si>
  <si>
    <t>85 LYNN DR</t>
  </si>
  <si>
    <t>ZIEGERT, WAYNE A &amp; LAURA</t>
  </si>
  <si>
    <t>87 LYNN DR</t>
  </si>
  <si>
    <t>SCHOLL, BARBARA A</t>
  </si>
  <si>
    <t>89 LYNN DR</t>
  </si>
  <si>
    <t>JUSTINIANO, YAMILET</t>
  </si>
  <si>
    <t>91 LYNN DR</t>
  </si>
  <si>
    <t>SIEMBIEDA, MARIUSZ &amp; EWA</t>
  </si>
  <si>
    <t>93 LYNN DR</t>
  </si>
  <si>
    <t>BELL, GARY &amp; LIPPS, RONALD R</t>
  </si>
  <si>
    <t>43 FIELDSTONE TR</t>
  </si>
  <si>
    <t>INTRIERI, JONATHAN M</t>
  </si>
  <si>
    <t>250 PLEASANT VIEW DR</t>
  </si>
  <si>
    <t>ETTERS, PA  17319</t>
  </si>
  <si>
    <t>107 STONEHEDGE LN</t>
  </si>
  <si>
    <t>MARKFERDING, RICHARD S &amp; JACQUELINE</t>
  </si>
  <si>
    <t>109 STONEHEDGE LN</t>
  </si>
  <si>
    <t>CAIRO, SCOTT P &amp; LAURA A</t>
  </si>
  <si>
    <t>111 STONEHEDGE LN</t>
  </si>
  <si>
    <t>PROCTOR, DENNIS M &amp; JACQUELINE E</t>
  </si>
  <si>
    <t>113 STONEHEDGE LN</t>
  </si>
  <si>
    <t>POPE, DAVID &amp; HEIDI</t>
  </si>
  <si>
    <t>123 STONEHEDGE LN</t>
  </si>
  <si>
    <t>MEJORADO, HECTOR &amp; HEATHER</t>
  </si>
  <si>
    <t>125 STONEHEDGE LN</t>
  </si>
  <si>
    <t>PAPANESTOR, ALEXANDER &amp; KATELYN</t>
  </si>
  <si>
    <t>127 STONEHEDGE LN</t>
  </si>
  <si>
    <t>KUMAR, SANJAY &amp; GEETIKA</t>
  </si>
  <si>
    <t>1 BRIDGET WAY</t>
  </si>
  <si>
    <t>RUVO, NANCY</t>
  </si>
  <si>
    <t>18 SANDRA LN</t>
  </si>
  <si>
    <t>WEBER, ROBERT &amp; JESSICA</t>
  </si>
  <si>
    <t>20 SANDRA LN</t>
  </si>
  <si>
    <t>DELAGRANGE, CHRIS R &amp; JULIE  W</t>
  </si>
  <si>
    <t>22 SANDRA LN</t>
  </si>
  <si>
    <t>HAMILTON, ALAN &amp; BARBARA A</t>
  </si>
  <si>
    <t>24 SANDRA LN</t>
  </si>
  <si>
    <t>CHIBOOKIAN, TRACY L &amp; ALBERT C</t>
  </si>
  <si>
    <t>116 STONEHEDGE LN</t>
  </si>
  <si>
    <t>KAYS, THOMAS M &amp; ESMERALDA C</t>
  </si>
  <si>
    <t>104 BROOKLYN RD</t>
  </si>
  <si>
    <t>120 STONEHEDGE LN</t>
  </si>
  <si>
    <t>SMITH, JEFFREY &amp; ROBIN</t>
  </si>
  <si>
    <t>122 STONEHEDGE LN</t>
  </si>
  <si>
    <t>KATSOUDAS, MICHAEL K &amp; ANGELA</t>
  </si>
  <si>
    <t>9 BRIDGET WAY</t>
  </si>
  <si>
    <t>DE JESUS, CARLINA</t>
  </si>
  <si>
    <t>7 BRIDGET WAY</t>
  </si>
  <si>
    <t>PULLIS, JUSTIN T &amp; EMMA</t>
  </si>
  <si>
    <t>5 BRIDGET WAY</t>
  </si>
  <si>
    <t>BREUNINGER, JEFFREY &amp; ANGELA</t>
  </si>
  <si>
    <t>3 BRIDGET WAY</t>
  </si>
  <si>
    <t>TOBIN, SCOTT &amp; SHANNON</t>
  </si>
  <si>
    <t>2 SANDRA LN</t>
  </si>
  <si>
    <t>BENACK, ROBERT G &amp; CHRISTINE W</t>
  </si>
  <si>
    <t>4 SANDRA LN</t>
  </si>
  <si>
    <t>6 SANDRA LN</t>
  </si>
  <si>
    <t>VITA, CATHERINE A</t>
  </si>
  <si>
    <t>8 SANDRA LN</t>
  </si>
  <si>
    <t>PLEMENOS, PAUL S &amp; JOANNE C</t>
  </si>
  <si>
    <t>10 SANDRA LN</t>
  </si>
  <si>
    <t>NEMETH, SCOTT &amp; JENNIFER J</t>
  </si>
  <si>
    <t>12 SANDRA LN</t>
  </si>
  <si>
    <t>SHEFFERMAN, STEPHEN B &amp; CHERIE L</t>
  </si>
  <si>
    <t>2 BRIDGET WAY</t>
  </si>
  <si>
    <t>SHEFFERMAN, MARK A &amp; PAMELA A</t>
  </si>
  <si>
    <t>4 BRIDGET WAY</t>
  </si>
  <si>
    <t>KANE, JAMES &amp; DIANE</t>
  </si>
  <si>
    <t>6 BRIDGET WAY</t>
  </si>
  <si>
    <t>ELLINGWORTH, JON C &amp; SHARON L</t>
  </si>
  <si>
    <t>8 BRIDGET WAY</t>
  </si>
  <si>
    <t>ROBERTS, JON H JR &amp; BRENDA V</t>
  </si>
  <si>
    <t>10 BRIDGET WAY</t>
  </si>
  <si>
    <t>MAZZARI, JOHN &amp; LARA E</t>
  </si>
  <si>
    <t>12 BRIDGET WAY</t>
  </si>
  <si>
    <t>SCHWINT, JEFFREY F &amp; DORIAN GAYLE G</t>
  </si>
  <si>
    <t>16 BRIDGET WAY</t>
  </si>
  <si>
    <t>SPARTA TOWNSHIP WATER UTILTY</t>
  </si>
  <si>
    <t>WATER SUPPLY</t>
  </si>
  <si>
    <t>CELL1</t>
  </si>
  <si>
    <t>SPARTA TWSP WTR UTY C/O AT&amp;T MOBIL</t>
  </si>
  <si>
    <t>575 MOROSGO DR ST 13-F W</t>
  </si>
  <si>
    <t>ATLANTA, GA  30324</t>
  </si>
  <si>
    <t>CELL2</t>
  </si>
  <si>
    <t>SPARTA TWSP WTR UTLTY C/O VERIZON</t>
  </si>
  <si>
    <t>PO BOX 2549</t>
  </si>
  <si>
    <t>CELL3</t>
  </si>
  <si>
    <t>SPARTA TWSP WTR UTLTY C/O HORIZON</t>
  </si>
  <si>
    <t>PO BOX 12913 (NY33HO007)</t>
  </si>
  <si>
    <t>SHAWNEE MISSION, KS  66282</t>
  </si>
  <si>
    <t>42 FIELDSTONE TR</t>
  </si>
  <si>
    <t>STANEK, WALTER &amp; MARY D</t>
  </si>
  <si>
    <t>40 FIELDSTONE TR</t>
  </si>
  <si>
    <t>ROMANO, RAYMOND &amp; DENISE</t>
  </si>
  <si>
    <t>38 FIELDSTONE TR</t>
  </si>
  <si>
    <t>36 FIELDSTONE TR</t>
  </si>
  <si>
    <t>HOUGH, DAVID &amp; JOHNSON, TARA</t>
  </si>
  <si>
    <t>30 FIELDSTONE TR</t>
  </si>
  <si>
    <t>MUENCH, JOHN F &amp; ESTELITA S</t>
  </si>
  <si>
    <t>3 NORTH DEER HILL RUN</t>
  </si>
  <si>
    <t>DE LIMA, MATHEUS A &amp; CHRISTIANE B</t>
  </si>
  <si>
    <t>5 NORTH DEER HILL RUN</t>
  </si>
  <si>
    <t>LUBERTAZZI, MATTHEW &amp; COLLEEN</t>
  </si>
  <si>
    <t>7 NORTH DEER HILL</t>
  </si>
  <si>
    <t>MCGINN, SHAUN &amp; TARRANT, TARA D</t>
  </si>
  <si>
    <t>7 NORTH DEER HILL RUN</t>
  </si>
  <si>
    <t>26 FIELDSTONE TR</t>
  </si>
  <si>
    <t>PAYNE, MICHAEL E &amp; KOZAK, VIRGINIA</t>
  </si>
  <si>
    <t>28 FIELDSTONE TR</t>
  </si>
  <si>
    <t>CLARK, BRIAN K ET AL</t>
  </si>
  <si>
    <t>24 FIELDSTONE TR</t>
  </si>
  <si>
    <t>MCFARLANE, SEAN</t>
  </si>
  <si>
    <t>22 FIELDSTONE TR</t>
  </si>
  <si>
    <t>MIRZ, PETER &amp; SUSAN</t>
  </si>
  <si>
    <t>20 FIELDSTONE TR</t>
  </si>
  <si>
    <t>BEST, CHARLES E &amp; MARIA</t>
  </si>
  <si>
    <t>18 FIELDSTONE TR</t>
  </si>
  <si>
    <t>BOUQUET, JEAN H &amp; ROSLYN S</t>
  </si>
  <si>
    <t>186 BRIGHTON AVE</t>
  </si>
  <si>
    <t>EAST ORANGE, NJ  07017</t>
  </si>
  <si>
    <t>16 FIELDSTONE TR</t>
  </si>
  <si>
    <t>HARDING, RICHARD &amp; HESS, DAWN</t>
  </si>
  <si>
    <t>14 FIELDSTONE TR</t>
  </si>
  <si>
    <t>JOHNSON, SCOTT &amp; MARY JO</t>
  </si>
  <si>
    <t>12 FIELDSTONE TR</t>
  </si>
  <si>
    <t>CAKERRI, AZEM &amp; JENNIFER B</t>
  </si>
  <si>
    <t>10 FIELDSTONE TR</t>
  </si>
  <si>
    <t>GUARINO, JOELL E</t>
  </si>
  <si>
    <t>8 FIELDSTONE TR</t>
  </si>
  <si>
    <t>LAPINSKI, CRAIG &amp; MICHELLE</t>
  </si>
  <si>
    <t>6 FIELDSTONE TR</t>
  </si>
  <si>
    <t>AHMED, IMRAN &amp; TASDIQ</t>
  </si>
  <si>
    <t>4 FIELDSTONE TR</t>
  </si>
  <si>
    <t>BROCKY, PAUL &amp; FEDORKA, LISA</t>
  </si>
  <si>
    <t>2 FIELDSTONE TR</t>
  </si>
  <si>
    <t>GRAY, IVANA</t>
  </si>
  <si>
    <t>MILENS, DOUGLAS &amp; MAUREEN</t>
  </si>
  <si>
    <t>MILENS, DOUGLAS W &amp; MAUREEN</t>
  </si>
  <si>
    <t>LEASURE, DONALD J &amp; PATRICIA A</t>
  </si>
  <si>
    <t>468 STANHOPE RD</t>
  </si>
  <si>
    <t>466 STANHOPE RD</t>
  </si>
  <si>
    <t>REILLY, KEVIN F</t>
  </si>
  <si>
    <t>462 STANHOPE RD</t>
  </si>
  <si>
    <t>WARD, PATRICIA A</t>
  </si>
  <si>
    <t>462 STANHOPE AVE</t>
  </si>
  <si>
    <t>453 STANHOPE RD</t>
  </si>
  <si>
    <t>INGRAM, JANET D C/O DOMBROWSKI</t>
  </si>
  <si>
    <t>10 DUBEL ROAD</t>
  </si>
  <si>
    <t>460 STANHOPE RD</t>
  </si>
  <si>
    <t>JAROS, BELA M &amp; HELEN</t>
  </si>
  <si>
    <t>1 MATTHEW DR</t>
  </si>
  <si>
    <t>KOUNTOURIS, EMMANOUHL</t>
  </si>
  <si>
    <t>3 MATTHEW DR</t>
  </si>
  <si>
    <t>GONZALEZ, CARLOS &amp; MOLINA,GERALDINE</t>
  </si>
  <si>
    <t>5 MATTHEW DR</t>
  </si>
  <si>
    <t>SCHNEIDER, JONATHAN M &amp; MARTIN, ERI</t>
  </si>
  <si>
    <t>7 MATTHEW DR</t>
  </si>
  <si>
    <t>GUO, QIAO LING</t>
  </si>
  <si>
    <t>9 MATTHEW DR</t>
  </si>
  <si>
    <t>LOUCAS, MICHAEL &amp; ROSELLINI, ALYSSA</t>
  </si>
  <si>
    <t>SPARTA, NJ  07874</t>
  </si>
  <si>
    <t>10 MATTHEW DR</t>
  </si>
  <si>
    <t>KENNEY, JOSEPH J &amp; DEBRA J</t>
  </si>
  <si>
    <t>8 MATTHEW DR</t>
  </si>
  <si>
    <t>MURPHY, BRENDAN E &amp; MELISSA E</t>
  </si>
  <si>
    <t>6 MATTHEW DR</t>
  </si>
  <si>
    <t>LYMAN, BRIAN M &amp; KERRI L</t>
  </si>
  <si>
    <t>4 MATTHEW DR</t>
  </si>
  <si>
    <t>RIXON, SCOTT A &amp; LAURA J</t>
  </si>
  <si>
    <t>SMITH, MICHAEL</t>
  </si>
  <si>
    <t>MATTHEW DRIVE</t>
  </si>
  <si>
    <t>CALVARUSO, THOMAS &amp; MARY</t>
  </si>
  <si>
    <t>420 STANHOPE ROAD</t>
  </si>
  <si>
    <t>566 STANHOPE RD</t>
  </si>
  <si>
    <t>FURFERO, MICHELLE A</t>
  </si>
  <si>
    <t>568 STANHOPE RD</t>
  </si>
  <si>
    <t>ERNST, PATRICIA</t>
  </si>
  <si>
    <t>570 STANHOPE RD</t>
  </si>
  <si>
    <t>572 STANHOPE RD</t>
  </si>
  <si>
    <t>MCCONNELL, JOHN &amp; ALLYSON</t>
  </si>
  <si>
    <t>574 STANHOPE RD</t>
  </si>
  <si>
    <t>DRAGER, RICHARD &amp; DIANNE M</t>
  </si>
  <si>
    <t>576 STANHOPE RD</t>
  </si>
  <si>
    <t>FRITZSCH, STUART &amp; JANET</t>
  </si>
  <si>
    <t>1 LYNN DR</t>
  </si>
  <si>
    <t>DESILVA, GARY &amp; VIRGINIA</t>
  </si>
  <si>
    <t>17 LYNN DR</t>
  </si>
  <si>
    <t>KROPINACK, BRIAN J &amp; MELISSA L</t>
  </si>
  <si>
    <t>19 LYNN DR</t>
  </si>
  <si>
    <t>BACCAN FAMILY TST</t>
  </si>
  <si>
    <t>21 LYNN DR</t>
  </si>
  <si>
    <t>GRAHAM, KEITH W &amp; STEPHANIE</t>
  </si>
  <si>
    <t>23 LYNN DR</t>
  </si>
  <si>
    <t>VELASCO, J E &amp; ONTENEDA-VELASCO, M</t>
  </si>
  <si>
    <t>25 LYNN DR</t>
  </si>
  <si>
    <t>HIRKALER, LISA &amp; MURPHY, JOSEPH III</t>
  </si>
  <si>
    <t>27 LYNN DR</t>
  </si>
  <si>
    <t>BIANK, ANTHONY &amp; PATRICIA L</t>
  </si>
  <si>
    <t>29 LYNN DR</t>
  </si>
  <si>
    <t>BROWN, DOUGLAS</t>
  </si>
  <si>
    <t>PO BOX 125</t>
  </si>
  <si>
    <t>MORRISTOWN, NJ  07963</t>
  </si>
  <si>
    <t>31 LYNN DR</t>
  </si>
  <si>
    <t>WINTERMUTE, JAMES E &amp; SUSAN J</t>
  </si>
  <si>
    <t>33 LYNN DR</t>
  </si>
  <si>
    <t>LEVINE, RICHARD H &amp; LASKER, SUSAN</t>
  </si>
  <si>
    <t>35 LYNN DR</t>
  </si>
  <si>
    <t>SPYT, JERRY &amp; IRENA</t>
  </si>
  <si>
    <t>37 LYNN DR</t>
  </si>
  <si>
    <t>IAZZETTI, ANGELA A</t>
  </si>
  <si>
    <t>39 LYNN DR</t>
  </si>
  <si>
    <t>KOVAL, EMILY &amp; MARK</t>
  </si>
  <si>
    <t>41 LYNN DR</t>
  </si>
  <si>
    <t>LABRUNA, MATTHEW V</t>
  </si>
  <si>
    <t>43 LYNN DR</t>
  </si>
  <si>
    <t>BRYANS, LISA C</t>
  </si>
  <si>
    <t>45 LYNN DR</t>
  </si>
  <si>
    <t>ARANCIBIA, EDUARDO &amp; ANA</t>
  </si>
  <si>
    <t>47 LYNN DR</t>
  </si>
  <si>
    <t>MAYER, DAVID</t>
  </si>
  <si>
    <t>49 LYNN DR</t>
  </si>
  <si>
    <t>ERNST, PHILIP A &amp; HENKE, ERIN M</t>
  </si>
  <si>
    <t>51 LYNN DR</t>
  </si>
  <si>
    <t>PREGNO, WILLIAM R</t>
  </si>
  <si>
    <t>53 LYNN DR</t>
  </si>
  <si>
    <t>JUSKO, JEFFREY J</t>
  </si>
  <si>
    <t>55 LYNN DR</t>
  </si>
  <si>
    <t>RUPPERT, DAVID J &amp; JANINE A</t>
  </si>
  <si>
    <t>57 LYNN DR</t>
  </si>
  <si>
    <t>GOWE, ROBERT &amp; SUSAN</t>
  </si>
  <si>
    <t>59 LYNN DR</t>
  </si>
  <si>
    <t>WATKINS, NICHOLAS J &amp; SANSONE, LOUI</t>
  </si>
  <si>
    <t>61 LYNN DR</t>
  </si>
  <si>
    <t>YUNUSOGLU, FAHRETTIN A &amp; FRUNDA H</t>
  </si>
  <si>
    <t>63 LYNN DR</t>
  </si>
  <si>
    <t>POST, LAURA &amp; FRED</t>
  </si>
  <si>
    <t>65 LYNN DR</t>
  </si>
  <si>
    <t>PRETORIUS, MORNE &amp; ELMARIE L</t>
  </si>
  <si>
    <t>67 LYNN DR</t>
  </si>
  <si>
    <t>BANET, MICHAEL V &amp; THERESA B</t>
  </si>
  <si>
    <t>69 LYNN DR</t>
  </si>
  <si>
    <t>MICHAUD, THOMAS C &amp; DINA L</t>
  </si>
  <si>
    <t>71 LYNN DR</t>
  </si>
  <si>
    <t>MCELROY, ANDREW R &amp; MICHELE N</t>
  </si>
  <si>
    <t>73 LYNN DR</t>
  </si>
  <si>
    <t>YEAGER, ERIN K</t>
  </si>
  <si>
    <t>75 LYNN DR</t>
  </si>
  <si>
    <t>CICCARELLA, GREGORY J &amp; ROST, S A</t>
  </si>
  <si>
    <t>77 LYNN DR</t>
  </si>
  <si>
    <t>CHRISTIE, JR RAYMOND J &amp; BEVERLY R</t>
  </si>
  <si>
    <t>79 LYNN DR</t>
  </si>
  <si>
    <t>MORYTKO, JOHN D &amp; NANCY</t>
  </si>
  <si>
    <t>81 LYNN DR</t>
  </si>
  <si>
    <t>ZARRO, MICHAEL &amp; VAUGHAN, CAITLIN</t>
  </si>
  <si>
    <t>564 STANHOPE RD</t>
  </si>
  <si>
    <t>CLAWSON, HAROLD E JR</t>
  </si>
  <si>
    <t>562 STANHOPE RD</t>
  </si>
  <si>
    <t>DUMPERT, MICHAEL R &amp; PATRICIA</t>
  </si>
  <si>
    <t>560 STANHOPE RD</t>
  </si>
  <si>
    <t>RILEY, JAMES R &amp; MALOOL, ANI E</t>
  </si>
  <si>
    <t>558 STANHOPE RD</t>
  </si>
  <si>
    <t>TALMADGE, DIANA J</t>
  </si>
  <si>
    <t>6 HILLCREST AVE</t>
  </si>
  <si>
    <t>556 STANHOPE RD</t>
  </si>
  <si>
    <t>PITTS, MICHAEL J &amp; NICOLE</t>
  </si>
  <si>
    <t>1 ASCOT LN</t>
  </si>
  <si>
    <t>KELLY, JOHN &amp; KAREN</t>
  </si>
  <si>
    <t>3 ASCOT LN</t>
  </si>
  <si>
    <t>ESPOSITO, DAVID R &amp; GERI M</t>
  </si>
  <si>
    <t>5 ASCOT LN</t>
  </si>
  <si>
    <t>SCIELZO, JOHN &amp; NANCY</t>
  </si>
  <si>
    <t>7 ASCOT LN</t>
  </si>
  <si>
    <t>VIJAY, ROD &amp; SHAMBHAVI</t>
  </si>
  <si>
    <t>9 ASCOT LN</t>
  </si>
  <si>
    <t>TAYLOR, JOHN A &amp; GLORIA E</t>
  </si>
  <si>
    <t>11 ASCOT LN</t>
  </si>
  <si>
    <t>TOGNO, PATRICK M &amp; LAURA A</t>
  </si>
  <si>
    <t>13 ASCOT LN</t>
  </si>
  <si>
    <t>FRANSCHMAN, SHARI</t>
  </si>
  <si>
    <t>15 ASCOT LN</t>
  </si>
  <si>
    <t>SHARMA, NAVEEN</t>
  </si>
  <si>
    <t>64 DEEPWATER CIRCLE</t>
  </si>
  <si>
    <t>17 ASCOT LN</t>
  </si>
  <si>
    <t>HOLT, JASON</t>
  </si>
  <si>
    <t>12 SOUTH DEER HILL RUN</t>
  </si>
  <si>
    <t>DAN, GEORGE &amp; VESNA</t>
  </si>
  <si>
    <t>10 SOUTH DEER HILL RUN</t>
  </si>
  <si>
    <t>HOARLE, JASON R &amp; STACIE M</t>
  </si>
  <si>
    <t>8 SOUTH DEER HILL RUN</t>
  </si>
  <si>
    <t>SPAGNOLO, WILLIAM JR &amp; MONICA</t>
  </si>
  <si>
    <t>6 SOUTH DEER HILL RUN</t>
  </si>
  <si>
    <t>HEATH, EDWARD M &amp; SNIECHOWSKA, J I</t>
  </si>
  <si>
    <t>4 SOUTH DEER HILL RUN</t>
  </si>
  <si>
    <t>CARPENTIER, STEPHEN J &amp; KAREN A</t>
  </si>
  <si>
    <t>31 FIELDSTONE TR</t>
  </si>
  <si>
    <t>PLATE, CHARLES B III &amp; MARY L</t>
  </si>
  <si>
    <t>33 FIELDSTONE TR</t>
  </si>
  <si>
    <t>SIBILIA, VINCENT R &amp; LISA M</t>
  </si>
  <si>
    <t>35 FIELDSTONE TR</t>
  </si>
  <si>
    <t>CAGNOLE, NICHOLAS</t>
  </si>
  <si>
    <t>37 FIELDSTONE TR</t>
  </si>
  <si>
    <t>NORRIS, BRIAN D &amp; REGINA A</t>
  </si>
  <si>
    <t>39 FIELDSTONE TR</t>
  </si>
  <si>
    <t>NAGY, ROBERT &amp; DEBRA</t>
  </si>
  <si>
    <t>GAMSKI, GREG</t>
  </si>
  <si>
    <t>4 DOUGLAS TERR</t>
  </si>
  <si>
    <t>OLSON, JAMES P &amp; ANTOINETTE</t>
  </si>
  <si>
    <t>2 DOUGLAS TERR</t>
  </si>
  <si>
    <t>DAVIS, DENNYS &amp; PATRICIA</t>
  </si>
  <si>
    <t>534 STANHOPE RD</t>
  </si>
  <si>
    <t>BURKE, DIANE M</t>
  </si>
  <si>
    <t>532 STANHOPE RD</t>
  </si>
  <si>
    <t>BURKE, KENNETH</t>
  </si>
  <si>
    <t>530 STANHOPE RD</t>
  </si>
  <si>
    <t>MILNE, ROBERT G</t>
  </si>
  <si>
    <t>7 DICKERSON RD</t>
  </si>
  <si>
    <t>14 ASCOT LN</t>
  </si>
  <si>
    <t>LACHMAN, FRANK &amp; HEATHER</t>
  </si>
  <si>
    <t>14 ASCOT LANE</t>
  </si>
  <si>
    <t>12 ASCOT LN</t>
  </si>
  <si>
    <t>CONNERY, TIMOTHY &amp; MAREN K</t>
  </si>
  <si>
    <t>10 ASCOT LN</t>
  </si>
  <si>
    <t>JAKOVLJEVIC, DRAGAN ET AL</t>
  </si>
  <si>
    <t>8 ASCOT LN</t>
  </si>
  <si>
    <t>DESANTIS, GARY E &amp; DEQUINZIO, JAIME</t>
  </si>
  <si>
    <t>EIGHT ASCOT LN</t>
  </si>
  <si>
    <t>6 ASCOT LN</t>
  </si>
  <si>
    <t>PETERSEN, JOHN D &amp; STEPHANIE</t>
  </si>
  <si>
    <t>6 ASCOT LANE</t>
  </si>
  <si>
    <t>4 ASCOT LN</t>
  </si>
  <si>
    <t>SWIENCKI, CHRISTOPHER &amp; KELLY ANN</t>
  </si>
  <si>
    <t>2 ASCOT LN</t>
  </si>
  <si>
    <t>HEIN, ANDRZEJ &amp; HEIN, ANNA</t>
  </si>
  <si>
    <t>2 ASCOT LANE</t>
  </si>
  <si>
    <t>522 STANHOPE RD</t>
  </si>
  <si>
    <t>ORTIZ, CECILIA &amp; JOHN J</t>
  </si>
  <si>
    <t>3 MARA LN</t>
  </si>
  <si>
    <t>CORRIERO, KRISTY</t>
  </si>
  <si>
    <t>2 MARA LN</t>
  </si>
  <si>
    <t>ZATOR, MARK &amp; OKON, MONIKA</t>
  </si>
  <si>
    <t>1 MARA LN</t>
  </si>
  <si>
    <t>SEIDENFELD, HOWARD &amp; MARTHA</t>
  </si>
  <si>
    <t>518 STANHOPE RD</t>
  </si>
  <si>
    <t>CASQUEIRA, PEDRO</t>
  </si>
  <si>
    <t>520 STANHOPE RD</t>
  </si>
  <si>
    <t>PETRESKI, JANE</t>
  </si>
  <si>
    <t>500 STANHOPE RD</t>
  </si>
  <si>
    <t>GANCARCIK, WILLIAM A &amp; SANDY L</t>
  </si>
  <si>
    <t>498 STANHOPE RD</t>
  </si>
  <si>
    <t>LIPKIN, JOEL E &amp; MILDRED B</t>
  </si>
  <si>
    <t>1 FIELDSTONE TR</t>
  </si>
  <si>
    <t>KALRA, PUNEET</t>
  </si>
  <si>
    <t>3 FIELDSTONE TR</t>
  </si>
  <si>
    <t>WILLE, CATHERINE L</t>
  </si>
  <si>
    <t>5 FIELDSTONE TR</t>
  </si>
  <si>
    <t>GALLAGHER, COREY &amp; ASHLY</t>
  </si>
  <si>
    <t>5 FIELDSTONE TRL</t>
  </si>
  <si>
    <t>9 FIELDSTONE TR</t>
  </si>
  <si>
    <t>ALONZO, JOSEPH V II &amp; JENNIFER E</t>
  </si>
  <si>
    <t>11 FIELDSTONE TR</t>
  </si>
  <si>
    <t>ERMAN, DAVID A &amp; CHRISTINE J</t>
  </si>
  <si>
    <t>13 FIELDSTONE TR</t>
  </si>
  <si>
    <t>BOYLE, CHRISTOPHER &amp; NANCY</t>
  </si>
  <si>
    <t>27 FIELDSTONE TR</t>
  </si>
  <si>
    <t>KNIGHT, PHILIP R SR &amp; KATHLEEN E</t>
  </si>
  <si>
    <t>29 FIELDSTONE TR</t>
  </si>
  <si>
    <t>CONE, FREDERICK A &amp; JANINE A</t>
  </si>
  <si>
    <t>3 SOUTH DEER HILL RUN</t>
  </si>
  <si>
    <t>URBANO, THOMAS &amp; KIMBERLY</t>
  </si>
  <si>
    <t>5 SOUTH DEER HILL RUN</t>
  </si>
  <si>
    <t>SAWAQED, EDISON &amp; NASREEN</t>
  </si>
  <si>
    <t>9 SOUTH DEER HILL RUN</t>
  </si>
  <si>
    <t>WOLFANGER, JEFFREY J &amp; SUSAN K</t>
  </si>
  <si>
    <t>11 SOUTH DEER HILL RUN</t>
  </si>
  <si>
    <t>MOLINARI, EDWARD &amp; KATHLEEN</t>
  </si>
  <si>
    <t>13 SOUTH DEER HILL RUN</t>
  </si>
  <si>
    <t>ZECCHINO, STEVEN &amp; KATHY</t>
  </si>
  <si>
    <t>2 MANOR DRIVE</t>
  </si>
  <si>
    <t>MARCHIONI, JOHN J &amp; MELISSA A</t>
  </si>
  <si>
    <t>2 MANOR DR</t>
  </si>
  <si>
    <t>4 MANOR DR</t>
  </si>
  <si>
    <t>MCKENNA, ANNE</t>
  </si>
  <si>
    <t>6 MANOR DR</t>
  </si>
  <si>
    <t>SWISTUN, JOHN C</t>
  </si>
  <si>
    <t>8 MANOR DR</t>
  </si>
  <si>
    <t>GYONGYOSI, THOMAS &amp; LISA</t>
  </si>
  <si>
    <t>10 MANOR DR</t>
  </si>
  <si>
    <t>RUTH, DANIEL R II &amp; COLLEEN</t>
  </si>
  <si>
    <t>12 MANOR DR</t>
  </si>
  <si>
    <t>SAGI, JUNE M &amp; ZOLTAN A</t>
  </si>
  <si>
    <t>26 MANOR DR</t>
  </si>
  <si>
    <t>EDWARDS, WILLIAM &amp; THERESA</t>
  </si>
  <si>
    <t>28 MANOR DR</t>
  </si>
  <si>
    <t>KERR, BRUCE H TRSTEE</t>
  </si>
  <si>
    <t>30 MANOR DR</t>
  </si>
  <si>
    <t>KRAEMER, JOSEPH &amp; ANNMARIE</t>
  </si>
  <si>
    <t>32 MANOR DR</t>
  </si>
  <si>
    <t>ALDERSON, MATTHEW R &amp; ANDREA G</t>
  </si>
  <si>
    <t>34 MANOR DR</t>
  </si>
  <si>
    <t>DILLEY, THOMAS C &amp; KELLEY A</t>
  </si>
  <si>
    <t>13 STONEHEDGE LN</t>
  </si>
  <si>
    <t>PUCO, THOMAS &amp; DARLENE</t>
  </si>
  <si>
    <t>11 STONEHEDGE LN</t>
  </si>
  <si>
    <t>CONCANNON, JOHN F &amp; GAIL F</t>
  </si>
  <si>
    <t>11 STONGEHEDGE LN</t>
  </si>
  <si>
    <t>9 STONEHEDGE LN</t>
  </si>
  <si>
    <t>7 STONEHEDGE LN</t>
  </si>
  <si>
    <t>KALEMBA, DONALD</t>
  </si>
  <si>
    <t>5 STONEHEDGE LN</t>
  </si>
  <si>
    <t>STRUBLE, JESSICA &amp; GARCIA, W III</t>
  </si>
  <si>
    <t>5 STONEHEDGE LANE</t>
  </si>
  <si>
    <t>3 STONEHEDGE LN</t>
  </si>
  <si>
    <t>VASQUEZLUNA, KELVIN A</t>
  </si>
  <si>
    <t>1 STONEHEDGE LN</t>
  </si>
  <si>
    <t>PEPE, MICHAEL &amp; JULIE</t>
  </si>
  <si>
    <t>PSEG CORP PROP TAX DEPT (T6)</t>
  </si>
  <si>
    <t>80 PARK PL - 6TH FLR</t>
  </si>
  <si>
    <t>729 WEST SHORE TR</t>
  </si>
  <si>
    <t>RODRIGUES, RAQUEL</t>
  </si>
  <si>
    <t>729 W SHORE TR</t>
  </si>
  <si>
    <t>60 WHIPPOORWILL LN</t>
  </si>
  <si>
    <t>62 WHIPPOORWILL LN</t>
  </si>
  <si>
    <t>KELLY, LEWIS C &amp; SARAH E</t>
  </si>
  <si>
    <t>64 WHIPPOORWILL LN</t>
  </si>
  <si>
    <t>PIVKO, NEIL M &amp; VIRGINIA T</t>
  </si>
  <si>
    <t>57 WHIPPOORWILL LN</t>
  </si>
  <si>
    <t>TYBUR, THOMAS &amp; TANYA</t>
  </si>
  <si>
    <t>RAFFERTY, ANN</t>
  </si>
  <si>
    <t>401 OUTWATER LN</t>
  </si>
  <si>
    <t>SHED</t>
  </si>
  <si>
    <t>SENECA LAKE CLUB, INC</t>
  </si>
  <si>
    <t>PO BOX 505</t>
  </si>
  <si>
    <t>SENECA LAKE RD</t>
  </si>
  <si>
    <t>2 CARLSON LN</t>
  </si>
  <si>
    <t>BAGORDO, PAUL G &amp; DEBRA R</t>
  </si>
  <si>
    <t>6 CARLSON LN</t>
  </si>
  <si>
    <t>SHUBERT, HENRY M &amp; MONIQUE I</t>
  </si>
  <si>
    <t>10 CARLSON LN</t>
  </si>
  <si>
    <t>VECCHIARELLI, MICHAEL S</t>
  </si>
  <si>
    <t>12 CARLSON LN</t>
  </si>
  <si>
    <t>BLESSON, JAMES R &amp; JOANN</t>
  </si>
  <si>
    <t>16 CARLSON LN</t>
  </si>
  <si>
    <t>MULDOON, TANYA &amp; MICHAEL</t>
  </si>
  <si>
    <t>1 MT HEIGHTS DR</t>
  </si>
  <si>
    <t>CASTILLO, TRACEY</t>
  </si>
  <si>
    <t>1 MOUNTAIN HEIGHTS DR</t>
  </si>
  <si>
    <t>5 MT HEIGHTS DR</t>
  </si>
  <si>
    <t>COOPER, ROBERT &amp; CHRISTINE</t>
  </si>
  <si>
    <t>5 MOUNTAIN HEIGHTS DR</t>
  </si>
  <si>
    <t>7 MT HEIGHTS DR</t>
  </si>
  <si>
    <t>BREUNING, OSKAR &amp; CHRISTINE</t>
  </si>
  <si>
    <t>7 MOUNTAIN HEIGHTS DR</t>
  </si>
  <si>
    <t>9 MT HEIGHTS DR</t>
  </si>
  <si>
    <t>PIERCIN, DELUX</t>
  </si>
  <si>
    <t>9 MOUNTAIN HEIGHTS DR</t>
  </si>
  <si>
    <t>11 MT HEIGHTS DR</t>
  </si>
  <si>
    <t>FISCHBACH, JEFFREY S &amp; ANNETTE L</t>
  </si>
  <si>
    <t>15 MT HEIGHTS DR</t>
  </si>
  <si>
    <t>WILMINGTON SAVINGS/PRETIUM MORTGAGE</t>
  </si>
  <si>
    <t>120 SO SIXTH ST #2100</t>
  </si>
  <si>
    <t>MINNEAPOLIS, MN  55402</t>
  </si>
  <si>
    <t>19 MT HEIGHTS DR</t>
  </si>
  <si>
    <t>HARKNESS, DEBORAH K</t>
  </si>
  <si>
    <t>23 MT HEIGHTS DR</t>
  </si>
  <si>
    <t>MUELLER, WILLIAM</t>
  </si>
  <si>
    <t>5 CIRCLE DR</t>
  </si>
  <si>
    <t>CLANCY, PATRICK H &amp; PATRICIA B</t>
  </si>
  <si>
    <t>7 CIRCLE DR</t>
  </si>
  <si>
    <t>MAIELLO, THOM J &amp; ELIZ J</t>
  </si>
  <si>
    <t>9 CIRCLE DR</t>
  </si>
  <si>
    <t>OTTAVIO, ALFRED &amp; JANET</t>
  </si>
  <si>
    <t>11 CIRCLE DR</t>
  </si>
  <si>
    <t>HENRIKSEN, CHRISTIAN C &amp; DEBORAH B</t>
  </si>
  <si>
    <t>15 CIRCLE DR</t>
  </si>
  <si>
    <t>KERR, CAROLYN J</t>
  </si>
  <si>
    <t>12 CIRCLE DR</t>
  </si>
  <si>
    <t>CATALANO, MAE</t>
  </si>
  <si>
    <t>8 CIRCLE DR</t>
  </si>
  <si>
    <t>BOGLE, JOAN P</t>
  </si>
  <si>
    <t>2 CIRCLE DR</t>
  </si>
  <si>
    <t>GIANGRASSO, JESSICA L</t>
  </si>
  <si>
    <t>31 MT HEIGHTS DR</t>
  </si>
  <si>
    <t>BILLINGS, ROBERT J &amp; JEAN M</t>
  </si>
  <si>
    <t>35 MT HEIGHTS DR</t>
  </si>
  <si>
    <t>PAULI, ROBERT D &amp; DEBORAH C</t>
  </si>
  <si>
    <t>186 TOMAHAWK TR</t>
  </si>
  <si>
    <t>CORREA, PABLO</t>
  </si>
  <si>
    <t>91 MOUNTAINSIDE DR</t>
  </si>
  <si>
    <t>188 TOMAHAWK TR</t>
  </si>
  <si>
    <t>MESSICK, CHARLES J III &amp; DONNA</t>
  </si>
  <si>
    <t>192 TOMAHAWK TR</t>
  </si>
  <si>
    <t>CUSACK, MATTHEW R &amp; JENNIFER L</t>
  </si>
  <si>
    <t>194 TOMAHAWK TR</t>
  </si>
  <si>
    <t>BONKER, CHARLES R &amp; BARBARA J</t>
  </si>
  <si>
    <t>198 TOMAHAWK TR</t>
  </si>
  <si>
    <t>DURYEA, FAITH E</t>
  </si>
  <si>
    <t>200 TOMAHAWK TR</t>
  </si>
  <si>
    <t>SAVERIANO, ALBERT J &amp; REGINA</t>
  </si>
  <si>
    <t>202 TOMAHAWK TR</t>
  </si>
  <si>
    <t>KINGSMEAD ASSET HOLDING TST/STE 425</t>
  </si>
  <si>
    <t>13024 BALLANTYNE CORP PL</t>
  </si>
  <si>
    <t>CHARLOTTE, NC  28277</t>
  </si>
  <si>
    <t>206 TOMAHAWK TR</t>
  </si>
  <si>
    <t>OLIVERA, DANIEL</t>
  </si>
  <si>
    <t>208 TOMAHAWK TR</t>
  </si>
  <si>
    <t>BILLINGS, CHRISTOPHER</t>
  </si>
  <si>
    <t>210 TOMAHAWK TR</t>
  </si>
  <si>
    <t>ERIKSEN, JOHN A &amp; BEATRICE F</t>
  </si>
  <si>
    <t>212 TOMAHAWK TR</t>
  </si>
  <si>
    <t>LEMBO, STEPHEN &amp; WARREN, TIFFANY</t>
  </si>
  <si>
    <t>SPARTA, NJ  07075</t>
  </si>
  <si>
    <t>216 TOMAHAWK TR</t>
  </si>
  <si>
    <t>ROSARIO, PEDRO &amp; WILMARIE</t>
  </si>
  <si>
    <t>218 TOMAHAWK TR</t>
  </si>
  <si>
    <t>PEREZ, MICHAEL J &amp; DANIELLO, D L</t>
  </si>
  <si>
    <t>220 TOMAHAWK TR</t>
  </si>
  <si>
    <t>POLILLO, LEONARD &amp; SUSAN M</t>
  </si>
  <si>
    <t>224 TOMAHAWK TR</t>
  </si>
  <si>
    <t>STOICESCU, JOHN &amp; GRATZIELA</t>
  </si>
  <si>
    <t>226 TOMAHAWK TR</t>
  </si>
  <si>
    <t>FERNANDEZ, SHADYS &amp; TASIA</t>
  </si>
  <si>
    <t>228 TOMAHAWK TR</t>
  </si>
  <si>
    <t>DI PAOLO, THOMAS J &amp; MARY JANE</t>
  </si>
  <si>
    <t>507 STANHOPE RD</t>
  </si>
  <si>
    <t>MTGLQ INVESTORS/RUSHMORE LOAN MGT S</t>
  </si>
  <si>
    <t>15480 LAGUNA CYN RD # 100</t>
  </si>
  <si>
    <t>505 STANHOPE RD</t>
  </si>
  <si>
    <t>MOORE, HAZEL</t>
  </si>
  <si>
    <t>501 STANHOPE RD</t>
  </si>
  <si>
    <t>VARETONI, ROBERT</t>
  </si>
  <si>
    <t>499 STANHOPE RD</t>
  </si>
  <si>
    <t>RAMOS, BENJAMIN</t>
  </si>
  <si>
    <t>497 STANHOPE RD</t>
  </si>
  <si>
    <t>REID, RAYMOND</t>
  </si>
  <si>
    <t>495 STANHOPE RD</t>
  </si>
  <si>
    <t>SPRICH, SCOTT &amp; LACOGNATA, MELISSA</t>
  </si>
  <si>
    <t>57 MORNING STAR DR</t>
  </si>
  <si>
    <t>493 STANHOPE RD</t>
  </si>
  <si>
    <t>HERRERA, JORGE A, MORENA &amp; EVA</t>
  </si>
  <si>
    <t>491 STANHOPE RD</t>
  </si>
  <si>
    <t>MC DOUGALL, GEORGE W &amp; ELAINE O</t>
  </si>
  <si>
    <t>487 STANHOPE RD</t>
  </si>
  <si>
    <t>CARVALHO, ROSE</t>
  </si>
  <si>
    <t>485 STANHOPE RD</t>
  </si>
  <si>
    <t>FRIEDMAN, STEVEN A &amp; BETH L</t>
  </si>
  <si>
    <t>2 MT HEIGHTS DR</t>
  </si>
  <si>
    <t>CRYAN, DEBRA</t>
  </si>
  <si>
    <t>6 MT HEIGHTS DR</t>
  </si>
  <si>
    <t>REYES, ERWIN &amp; TARA</t>
  </si>
  <si>
    <t>6 MOUNTAIN HEIGHTS DR</t>
  </si>
  <si>
    <t>10 MT HEIGHTS DR</t>
  </si>
  <si>
    <t>MARTINEZ, SANDY &amp; MARIA</t>
  </si>
  <si>
    <t>14 MT HEIGHTS DR</t>
  </si>
  <si>
    <t>CHRISTOPHER, MICHELLE &amp; JAMES</t>
  </si>
  <si>
    <t>8 MT VIEW TERR</t>
  </si>
  <si>
    <t>ANDERSON, BRIAN H &amp; BONNIE R</t>
  </si>
  <si>
    <t>12 MT VIEW TERR</t>
  </si>
  <si>
    <t>CAREY, JOHN S &amp; GLORIA</t>
  </si>
  <si>
    <t>14 MT VIEW TERR</t>
  </si>
  <si>
    <t>SPILLANE, MARK T &amp; LISA M</t>
  </si>
  <si>
    <t>11 MT VIEW TERR</t>
  </si>
  <si>
    <t>BANSAL, JAG &amp; MANJU</t>
  </si>
  <si>
    <t>9 MT VIEW TERR</t>
  </si>
  <si>
    <t>VANDERVELDE, KENNETH H &amp; MAUREEN G</t>
  </si>
  <si>
    <t>7 MT VIEW TERR</t>
  </si>
  <si>
    <t>LAKE, MICHAEL G</t>
  </si>
  <si>
    <t>7 MOUNTAIN VIEW TERR</t>
  </si>
  <si>
    <t>3 MT VIEW TERR</t>
  </si>
  <si>
    <t>PAPADOPOULOS, COSTAS &amp; THEODOROU, M</t>
  </si>
  <si>
    <t>3 MOUNTAIN VIEW TERR</t>
  </si>
  <si>
    <t>1 MT VIEW TERR</t>
  </si>
  <si>
    <t>LEHMKUHL, ESTELLA M &amp; CARL W</t>
  </si>
  <si>
    <t>1 MOUNTAINVIEW TERR</t>
  </si>
  <si>
    <t>18 MT HEIGHTS DR</t>
  </si>
  <si>
    <t>DIBIASE, ALLISON T</t>
  </si>
  <si>
    <t>18 MOUNTAIN HEIGHTS DR</t>
  </si>
  <si>
    <t>20 MT HEIGHTS DR</t>
  </si>
  <si>
    <t>SAHEED, AHMED &amp; PATRICIA</t>
  </si>
  <si>
    <t>20 MOUNTAIN HEIGHTS DR</t>
  </si>
  <si>
    <t>22 MT HEIGHTS DR</t>
  </si>
  <si>
    <t>RAFAEL, THOMAS F &amp; ALIX M</t>
  </si>
  <si>
    <t>24 MT HEIGHTS DR</t>
  </si>
  <si>
    <t>DZIEMIAN, JOHN &amp; WENDY</t>
  </si>
  <si>
    <t>26 MT HEIGHTS DR</t>
  </si>
  <si>
    <t>MATUS, JOHN R JR &amp; BARBARA ANNE</t>
  </si>
  <si>
    <t>30 MT HEIGHTS DR</t>
  </si>
  <si>
    <t>MCKECHNIE, IAN &amp; ASH, ILENE</t>
  </si>
  <si>
    <t>30 MOUNTAIN HEIGHTS DR</t>
  </si>
  <si>
    <t>32 MT HEIGHTS DR</t>
  </si>
  <si>
    <t>PETITO, LEAH</t>
  </si>
  <si>
    <t>32 MOUNTAIN HEIGHTS DR</t>
  </si>
  <si>
    <t>34 MT HEIGHTS DR</t>
  </si>
  <si>
    <t>LYONS, JOHN &amp; TRACY</t>
  </si>
  <si>
    <t>78 MT HEIGHTS DR</t>
  </si>
  <si>
    <t>MCCREADY, LAURA J</t>
  </si>
  <si>
    <t>78 MOUNTAIN HEIGHTS DR</t>
  </si>
  <si>
    <t>82 MT HEIGHTS DR</t>
  </si>
  <si>
    <t>STANK, SHARON L</t>
  </si>
  <si>
    <t>HAGANY, WILLIAM E &amp; DIGUISEPPI, C</t>
  </si>
  <si>
    <t>148 SENECA LAKE RD</t>
  </si>
  <si>
    <t>184 TOMAHAWK TR</t>
  </si>
  <si>
    <t>BRADY, SCOTT &amp; MEGAN</t>
  </si>
  <si>
    <t>178 TOMAHAWK TR</t>
  </si>
  <si>
    <t>CURTIS, MILDRED</t>
  </si>
  <si>
    <t>174 TOMAHAWK TR</t>
  </si>
  <si>
    <t>MESIAS, ITALO P</t>
  </si>
  <si>
    <t>170 TOMAHAWK TR</t>
  </si>
  <si>
    <t>RISOLA, JOHN A III &amp; SICONOLFI, R</t>
  </si>
  <si>
    <t>52 MT HEIGHTS DR</t>
  </si>
  <si>
    <t>STANZIALE, PAUL &amp; LUCILLA</t>
  </si>
  <si>
    <t>166 TOMAHAWK TR</t>
  </si>
  <si>
    <t>CLARK, JEFFREY W &amp; KRYSTLE M</t>
  </si>
  <si>
    <t>162 TOMAHAWK TR</t>
  </si>
  <si>
    <t>CUNNINGHAM, MADELINE A       NE A</t>
  </si>
  <si>
    <t>158 TOMAHAWK TR</t>
  </si>
  <si>
    <t>SHAFFER, DARREN &amp; KELLY</t>
  </si>
  <si>
    <t>154 TOMAHAWK TR</t>
  </si>
  <si>
    <t>ROLLER, RICHARD F</t>
  </si>
  <si>
    <t>PO BOX 787</t>
  </si>
  <si>
    <t>CHESTER, VT  05143</t>
  </si>
  <si>
    <t>SENECA TERR</t>
  </si>
  <si>
    <t>EGRI GROUP LLC C/O MCINTYRE &amp; KIRSH</t>
  </si>
  <si>
    <t>500 MORRIS AVE</t>
  </si>
  <si>
    <t>SPRINGFIELD, NJ  07081</t>
  </si>
  <si>
    <t>HAGANY, WILLIAM</t>
  </si>
  <si>
    <t>58 MT HEIGHTS DR</t>
  </si>
  <si>
    <t>OLIVERA, FABIAN D</t>
  </si>
  <si>
    <t>58 MOUNTAIN HEIGHTS DR</t>
  </si>
  <si>
    <t>9 CARLSON LN</t>
  </si>
  <si>
    <t>LUBA, ROBERT</t>
  </si>
  <si>
    <t>467 STANHOPE RD</t>
  </si>
  <si>
    <t>GRZYBOWSKI, WILLIAM &amp; JENNIFER</t>
  </si>
  <si>
    <t>17 CARLSON LN</t>
  </si>
  <si>
    <t>WARTMAN, BRYAN</t>
  </si>
  <si>
    <t>463 STANHOPE RD</t>
  </si>
  <si>
    <t>BROYER, GARY WAYNE &amp; DOROTHEA</t>
  </si>
  <si>
    <t>ROMAN CATHOLIC DIOCESE OF PATERSON</t>
  </si>
  <si>
    <t>777 VALLEY RD</t>
  </si>
  <si>
    <t>CLIFTON, NJ  07013</t>
  </si>
  <si>
    <t>455 STANHOPE RD</t>
  </si>
  <si>
    <t>MONTO, ARTHUR G JR &amp; DANNA E</t>
  </si>
  <si>
    <t>77 MT HEIGHTS DR</t>
  </si>
  <si>
    <t>CUBBY, ROBERT D &amp; DIANA L</t>
  </si>
  <si>
    <t>BLESSED KATERI TEKAKWITHA PARISH</t>
  </si>
  <si>
    <t>427 STANHOPE RD</t>
  </si>
  <si>
    <t>153-153A TOMAHAWK TR</t>
  </si>
  <si>
    <t>WALLACE, CHESTER, MARK, WENDY&amp;LYNNE</t>
  </si>
  <si>
    <t>PO BOX 188</t>
  </si>
  <si>
    <t>C-R</t>
  </si>
  <si>
    <t>FUN VLY INC C/O WALLACE</t>
  </si>
  <si>
    <t>393 OUTWATER LN, POB 188</t>
  </si>
  <si>
    <t>FUN VLY INC C/O CHESTER WALLACE</t>
  </si>
  <si>
    <t>509 STANHOPE RD</t>
  </si>
  <si>
    <t>WALLACE, MARK ET AL C/O WALLACE</t>
  </si>
  <si>
    <t>519 STANHOPE RD</t>
  </si>
  <si>
    <t>LAST WISHES, INC</t>
  </si>
  <si>
    <t>525 STANHOPE RD</t>
  </si>
  <si>
    <t>ZECCHINO, STEVEN &amp; KATHY M</t>
  </si>
  <si>
    <t>563 STANHOPE RD</t>
  </si>
  <si>
    <t>JOHNSON-FERENCE, EMILY</t>
  </si>
  <si>
    <t>557 SPARTA STANHOPE RD</t>
  </si>
  <si>
    <t>565 STANHOPE RD</t>
  </si>
  <si>
    <t>BREZINA, JOSEPH J IV</t>
  </si>
  <si>
    <t>567 STANHOPE RD</t>
  </si>
  <si>
    <t>E G ANDERSON, INC C/O KELLOGG, P</t>
  </si>
  <si>
    <t>567D STANHOPE RD</t>
  </si>
  <si>
    <t>2 ANDERSON LN</t>
  </si>
  <si>
    <t>LENTINE, THOMAS &amp; MAUREEN</t>
  </si>
  <si>
    <t>4 ANDERSON LN</t>
  </si>
  <si>
    <t>BLAIR, MICHAEL &amp; DONNA</t>
  </si>
  <si>
    <t>5 ANDERSON LN</t>
  </si>
  <si>
    <t>SALERNO, ANTHONY &amp; TARA</t>
  </si>
  <si>
    <t>3 ANDERSON LN</t>
  </si>
  <si>
    <t>RODE, CHARLES &amp; HEATHER</t>
  </si>
  <si>
    <t>1 ANDERSON LN</t>
  </si>
  <si>
    <t>NAPOLI, MICHAEL &amp; CHRISTINA</t>
  </si>
  <si>
    <t>IAT REINSURANCE, LTD C/O KELLOGG</t>
  </si>
  <si>
    <t>80 PARK PL -6TH FLR</t>
  </si>
  <si>
    <t>386 AMITY RD</t>
  </si>
  <si>
    <t>RIKER, WILLIAM &amp; KAREN L</t>
  </si>
  <si>
    <t>253 LACKAWANNA DR</t>
  </si>
  <si>
    <t>MACALUSO, JOSEPH &amp; BONNIE</t>
  </si>
  <si>
    <t>233 LACKAWANNA DR</t>
  </si>
  <si>
    <t>NOTARA, SALLY KAY</t>
  </si>
  <si>
    <t>PO BOX 368</t>
  </si>
  <si>
    <t>235 LACKAWANNA DR</t>
  </si>
  <si>
    <t>LEAHY, ERIC D ET AL</t>
  </si>
  <si>
    <t>271 LACKAWANNA DR</t>
  </si>
  <si>
    <t>QUALTIERI, JENNIFER</t>
  </si>
  <si>
    <t>265 LACKAWANNA DR</t>
  </si>
  <si>
    <t>PISTOLAS, CATHY L</t>
  </si>
  <si>
    <t>267 LACKAWANNA DR</t>
  </si>
  <si>
    <t>PAVLICHKO, NICHOLAS &amp; MARJORIE R</t>
  </si>
  <si>
    <t>269 LACKAWANNA DR</t>
  </si>
  <si>
    <t>TOBIN, JUSTIN R</t>
  </si>
  <si>
    <t>259 LACKAWANNA DR</t>
  </si>
  <si>
    <t>PISTOLAS, LYNN E</t>
  </si>
  <si>
    <t>382 AMITY RD</t>
  </si>
  <si>
    <t>CINO, CLIFTON J &amp; DIANA L SAVINO</t>
  </si>
  <si>
    <t>384 AMITY RD</t>
  </si>
  <si>
    <t>MAC PROPERTY VENTURES, LLC</t>
  </si>
  <si>
    <t>33-53 28TH ST</t>
  </si>
  <si>
    <t>618 AMITY-ROSEVILLE RD</t>
  </si>
  <si>
    <t>E G ANDERSON, INC</t>
  </si>
  <si>
    <t>48 WALL ST, 30TH FL</t>
  </si>
  <si>
    <t>360 AMITY RD</t>
  </si>
  <si>
    <t>LEBA, NOLAN J &amp; DORWART, VIRGINIA</t>
  </si>
  <si>
    <t>354 AMITY RD</t>
  </si>
  <si>
    <t>FARRELL, EUGENE K &amp; TAMIE S</t>
  </si>
  <si>
    <t>604 STANHOPE RD</t>
  </si>
  <si>
    <t>WENDLING, PAUL M JR &amp; DARLENE</t>
  </si>
  <si>
    <t>606 STANHOPE RD</t>
  </si>
  <si>
    <t>DRISCOLL, RICHARD A &amp; DANA K</t>
  </si>
  <si>
    <t>612 STANHOPE RD</t>
  </si>
  <si>
    <t>LLOYD, THOMAS &amp; JAN</t>
  </si>
  <si>
    <t>608 STANHOPE RD</t>
  </si>
  <si>
    <t>RANK, WILLIAM S &amp; ARTHURINE E</t>
  </si>
  <si>
    <t>610 STANHOPE RD</t>
  </si>
  <si>
    <t>GEHRETT, SUZANNE E</t>
  </si>
  <si>
    <t>626 STANHOPE RD</t>
  </si>
  <si>
    <t>IAT REINSURANCE CO LTD</t>
  </si>
  <si>
    <t>154 AMITY RD</t>
  </si>
  <si>
    <t>BURKE, KENNETH ET AL</t>
  </si>
  <si>
    <t>352 AMITY RD</t>
  </si>
  <si>
    <t>COSENZA, ELISE D</t>
  </si>
  <si>
    <t>350 AMITY RD</t>
  </si>
  <si>
    <t>BENSON, RONALD &amp; MARY K</t>
  </si>
  <si>
    <t>2 WINDSOR LN</t>
  </si>
  <si>
    <t>BROWN, KELLY &amp; MICHELLE</t>
  </si>
  <si>
    <t>330 AMITY RD</t>
  </si>
  <si>
    <t>GILMORE, THOMAS</t>
  </si>
  <si>
    <t>1 WINDSOR LN</t>
  </si>
  <si>
    <t>MOSCHELLA, JOSEPH &amp; TAIRRAN</t>
  </si>
  <si>
    <t>3 WINDSOR LN</t>
  </si>
  <si>
    <t>CAVEZZA, MARIO L &amp; PATRICIA A</t>
  </si>
  <si>
    <t>5 WINDSOR LN</t>
  </si>
  <si>
    <t>HUMMEL, JOHN</t>
  </si>
  <si>
    <t>7 WINDSOR LN</t>
  </si>
  <si>
    <t>PETRIE, SCOTT &amp; JENNIFER</t>
  </si>
  <si>
    <t>8 WINDSOR LN</t>
  </si>
  <si>
    <t>ODYSSEOS, ANDREAS &amp; KALLIOPI</t>
  </si>
  <si>
    <t>8 WINDOSOR LN</t>
  </si>
  <si>
    <t>6 WINDSOR LN</t>
  </si>
  <si>
    <t>MAALI, RICHARD R</t>
  </si>
  <si>
    <t>4 WINDSOR LN</t>
  </si>
  <si>
    <t>O'CONNELL, BRANDON D &amp; SONJA S</t>
  </si>
  <si>
    <t>328 AMITY RD</t>
  </si>
  <si>
    <t>ROWE, MARGARET E</t>
  </si>
  <si>
    <t>PILESGOVE, NJ  08098</t>
  </si>
  <si>
    <t>318 AMITY RD</t>
  </si>
  <si>
    <t>GILMORE, MATTHEW &amp; MARIANNE</t>
  </si>
  <si>
    <t>8 AMITY RD</t>
  </si>
  <si>
    <t>CARTWRIGHT, JEFFREY D</t>
  </si>
  <si>
    <t>10 AMITY RD</t>
  </si>
  <si>
    <t>LEWANDOWSKI, RONALD &amp; GERALDINE</t>
  </si>
  <si>
    <t>ESPOSITO, LOUIS &amp; DOLORES</t>
  </si>
  <si>
    <t>1 AMITY RD</t>
  </si>
  <si>
    <t>ESPOSITO, LOUIS N &amp; DOLORES K</t>
  </si>
  <si>
    <t>WOLF LAKE RD</t>
  </si>
  <si>
    <t>273 LACKAWANNA DR</t>
  </si>
  <si>
    <t>MASCENIK, PATRICIA A</t>
  </si>
  <si>
    <t>275 LACKAWANNA DR</t>
  </si>
  <si>
    <t>AGENS, MICHAEL &amp; MARY</t>
  </si>
  <si>
    <t>277 LACKAWANNA DR</t>
  </si>
  <si>
    <t>MASON, MARK &amp; LOPES, JULIE A</t>
  </si>
  <si>
    <t>PO BOX 804</t>
  </si>
  <si>
    <t>281 LACKAWANNA DR</t>
  </si>
  <si>
    <t>LOVENBERG, DUSTIN &amp; JOCELYN</t>
  </si>
  <si>
    <t>283 LACKAWANNA DR</t>
  </si>
  <si>
    <t>PROCA, SERGIU</t>
  </si>
  <si>
    <t>517 STANHOPE RD</t>
  </si>
  <si>
    <t>285 LACKAWANNA DR</t>
  </si>
  <si>
    <t>LOVENBERG, ROBERT JR</t>
  </si>
  <si>
    <t>275A LACKAWANNA DR</t>
  </si>
  <si>
    <t>GREGOR, WILLIAM R &amp; LORELLE A</t>
  </si>
  <si>
    <t>279 LACKAWANNA DR</t>
  </si>
  <si>
    <t>ISHERWOOD, MARY</t>
  </si>
  <si>
    <t>287 LACKAWANNA DR</t>
  </si>
  <si>
    <t>NORTH JERSEY AUTO WRECK INC/ORIKER</t>
  </si>
  <si>
    <t>PO BOX 565</t>
  </si>
  <si>
    <t>231 LACKAWANNA DR</t>
  </si>
  <si>
    <t>COPPOLELLA, ANTHONY K</t>
  </si>
  <si>
    <t>ANDOVER, NJ  08721</t>
  </si>
  <si>
    <t>230 LACKAWANNA DR</t>
  </si>
  <si>
    <t>BONKER, RAYMOND C &amp; VIRGINIA G</t>
  </si>
  <si>
    <t>260 LACKAWANNA DR</t>
  </si>
  <si>
    <t>270 LACKAWANNA DR</t>
  </si>
  <si>
    <t>CHRISTIANSEN, CHRIS J</t>
  </si>
  <si>
    <t>268 LACKAWANNA DR</t>
  </si>
  <si>
    <t>SADOWSKI, PAUL &amp; DAWN</t>
  </si>
  <si>
    <t>282 LACKAWANNA DR</t>
  </si>
  <si>
    <t>CORNELISON, CLIFTON &amp; JILL</t>
  </si>
  <si>
    <t>276 LACKAWANNA DR</t>
  </si>
  <si>
    <t>KOWALSKI, WALTER &amp; TERESA</t>
  </si>
  <si>
    <t>274 LACKAWANNA DR</t>
  </si>
  <si>
    <t>TIERNEY, ROBERT &amp; EVELYN</t>
  </si>
  <si>
    <t>280 LACKAWANNA DR</t>
  </si>
  <si>
    <t>JOSEPHS, ALBERT H &amp; PAULINE D</t>
  </si>
  <si>
    <t>278 LACKAWANNA DR</t>
  </si>
  <si>
    <t>BUSTAMANTE, FRANCISCO &amp; CATALINA</t>
  </si>
  <si>
    <t>292 LACKAWANNA DR</t>
  </si>
  <si>
    <t>CATALINA, KEVIN &amp; JACQUELINE</t>
  </si>
  <si>
    <t>288 LACKAWANNA DR</t>
  </si>
  <si>
    <t>EG ANDERSON, INC/IAT REINSURANCE CO</t>
  </si>
  <si>
    <t>EG ANDERSON, INC % IAT REINSURANCE</t>
  </si>
  <si>
    <t>48 WALL ST 30TH FLR</t>
  </si>
  <si>
    <t>272 LACKAWANNA DR</t>
  </si>
  <si>
    <t>PETERSON, DOUGLAS C &amp; BARBARA</t>
  </si>
  <si>
    <t>150 AMITY RD</t>
  </si>
  <si>
    <t>ERBS, JEFFREY S ET AL</t>
  </si>
  <si>
    <t>101 AMITY RD</t>
  </si>
  <si>
    <t>FREEMAN, ROBERT A JR &amp; KELLY A</t>
  </si>
  <si>
    <t>FLURI, NICHOLAS JR &amp; DEBORAH A</t>
  </si>
  <si>
    <t>54 SNOVER RD</t>
  </si>
  <si>
    <t>3 STAG POND RD</t>
  </si>
  <si>
    <t>CHELPATY, ANTHONY &amp; SUSAN</t>
  </si>
  <si>
    <t>MCDERMOTT, MARGARET H ET AL</t>
  </si>
  <si>
    <t>ROSEVILLE POND</t>
  </si>
  <si>
    <t>IAT REINSURANCE COMPANY, LTD</t>
  </si>
  <si>
    <t>84 ROSEVILLE RD</t>
  </si>
  <si>
    <t>ESPOSITO, LOUIS N JR &amp; KATHLEEN A</t>
  </si>
  <si>
    <t>86 ROSEVILLE RD</t>
  </si>
  <si>
    <t>160 ROSEVILLE RD</t>
  </si>
  <si>
    <t>195 STAG POND RD</t>
  </si>
  <si>
    <t>HISCANO, KELSEY &amp; HISCANO, GARRETT</t>
  </si>
  <si>
    <t>SABO, RONALD &amp; LESLIE</t>
  </si>
  <si>
    <t>100 ROSEVILLE RD</t>
  </si>
  <si>
    <t>VILLATORE, JAN</t>
  </si>
  <si>
    <t>104 ROSEVILLE RD</t>
  </si>
  <si>
    <t>96 ROSEVILLE RD</t>
  </si>
  <si>
    <t>FLYNN, WILLIAM &amp; DANA</t>
  </si>
  <si>
    <t>94 ROSEVILLE RD</t>
  </si>
  <si>
    <t>CADABAL, JUAN C &amp; FERNANDEZ, ELIZAB</t>
  </si>
  <si>
    <t>90 ROSEVILLE RD</t>
  </si>
  <si>
    <t>TESTA, ROBBIE N</t>
  </si>
  <si>
    <t>OLD WOLF LAKE RD</t>
  </si>
  <si>
    <t>30 ROSEVILLE RD</t>
  </si>
  <si>
    <t>REPLOGLE, DERK M</t>
  </si>
  <si>
    <t>REPLOGLE, DERK</t>
  </si>
  <si>
    <t>INDIAN SPRING RD</t>
  </si>
  <si>
    <t>11 NAIL RD</t>
  </si>
  <si>
    <t>EGGLESTON, BRIAN E &amp; PATRICIA M</t>
  </si>
  <si>
    <t>16A SCHAAF RD</t>
  </si>
  <si>
    <t>BLOOMSBURY, NJ  08804</t>
  </si>
  <si>
    <t>9 NAIL RD</t>
  </si>
  <si>
    <t>ELLIS, RUDOLPH &amp; ELLIS, VIRGINIA</t>
  </si>
  <si>
    <t>66 GLEN OAKS DR</t>
  </si>
  <si>
    <t>RYE, NY  10580</t>
  </si>
  <si>
    <t>WOLF LAKE</t>
  </si>
  <si>
    <t>15 ROSEVILLE RD</t>
  </si>
  <si>
    <t>URSIN, JODY L</t>
  </si>
  <si>
    <t>TILCON NEW YORK, LLC</t>
  </si>
  <si>
    <t>82 TAMARACK RD</t>
  </si>
  <si>
    <t>LAUBENGEIGER, LAWRENCE &amp; BERNADETTE</t>
  </si>
  <si>
    <t>84 TAMARACK RD</t>
  </si>
  <si>
    <t>LUKAC, MARYELLEN</t>
  </si>
  <si>
    <t>93 ROSEVILLE RD</t>
  </si>
  <si>
    <t>HILL, CHRISTOPHER &amp; DILLON, C</t>
  </si>
  <si>
    <t>74 TAMARACK RD</t>
  </si>
  <si>
    <t>SPONZA, LAURIE &amp; SCHIFFNER, C S</t>
  </si>
  <si>
    <t>3 COLBY DR</t>
  </si>
  <si>
    <t>LONGO, CHRISTINE</t>
  </si>
  <si>
    <t>5 COLBY DR</t>
  </si>
  <si>
    <t>MILLER, WILLIAM A III &amp; JILL S</t>
  </si>
  <si>
    <t>9 COLBY DR</t>
  </si>
  <si>
    <t>SWENTZEL, LINDA R</t>
  </si>
  <si>
    <t>101 TAMARACK RD</t>
  </si>
  <si>
    <t>11 COLBY DR</t>
  </si>
  <si>
    <t>SCHNEIDER, DONALD &amp; KERRY</t>
  </si>
  <si>
    <t>13 COLBY DR</t>
  </si>
  <si>
    <t>GRACEFFO, JAMES F &amp; ALANA</t>
  </si>
  <si>
    <t>15 COLBY DR</t>
  </si>
  <si>
    <t>CHEMI, ROBERT J &amp; MARIA</t>
  </si>
  <si>
    <t>17 COLBY DR</t>
  </si>
  <si>
    <t>RAMIREZ, BENITO &amp; LUISA</t>
  </si>
  <si>
    <t>19 COLBY DR</t>
  </si>
  <si>
    <t>LIVESEY, MICHAEL R &amp; HOLLY ANN</t>
  </si>
  <si>
    <t>21 COLBY DR</t>
  </si>
  <si>
    <t>EARLY, THOMAS A III &amp; DEBRA</t>
  </si>
  <si>
    <t>23 COLBY DR</t>
  </si>
  <si>
    <t>SCHERER, FREDERICK &amp; KATHLEEN(EST)</t>
  </si>
  <si>
    <t>80 TAMARACK RD</t>
  </si>
  <si>
    <t>ROTTER, LARRY &amp; SUSAN R</t>
  </si>
  <si>
    <t>78 TAMARACK RD</t>
  </si>
  <si>
    <t>ANGEL, MELINDA &amp; CACCIATORE, PAUL</t>
  </si>
  <si>
    <t>76 TAMARACK RD</t>
  </si>
  <si>
    <t>BEARDSLEY, WM S &amp; ANITA L</t>
  </si>
  <si>
    <t>70 TAMARACK RD</t>
  </si>
  <si>
    <t>DUNCAN, LINDA</t>
  </si>
  <si>
    <t>2 COLBY DR</t>
  </si>
  <si>
    <t>VAUGHAN, JAMES F JR &amp; DONNA</t>
  </si>
  <si>
    <t>4 COLBY DR</t>
  </si>
  <si>
    <t>POPE, WM J &amp; KATHLEEN A</t>
  </si>
  <si>
    <t>6 COLBY DR</t>
  </si>
  <si>
    <t>ZAMORA, DONALD A &amp; ANNA MARIE</t>
  </si>
  <si>
    <t>8 COLBY DR</t>
  </si>
  <si>
    <t>STEINBERG, ROSLYN</t>
  </si>
  <si>
    <t>10 COLBY DR</t>
  </si>
  <si>
    <t>THOM, CHARLOTTE N</t>
  </si>
  <si>
    <t>12 COLBY DR</t>
  </si>
  <si>
    <t>RANDALL, PAUL C &amp; MELISSA J</t>
  </si>
  <si>
    <t>14 COLBY DR</t>
  </si>
  <si>
    <t>LEONE, CHRISTOPHER &amp; KATHLEEN</t>
  </si>
  <si>
    <t>16 COLBY DR</t>
  </si>
  <si>
    <t>FALCO, GERALD &amp; DIANA</t>
  </si>
  <si>
    <t>18 COLBY DR</t>
  </si>
  <si>
    <t>SPICHIGER, WM O &amp; MARGRIT I</t>
  </si>
  <si>
    <t>20 COLBY DR</t>
  </si>
  <si>
    <t>SPERANZA, FRANK &amp; DONNA</t>
  </si>
  <si>
    <t>22 COLBY DR</t>
  </si>
  <si>
    <t>KANTER, LONNIE G &amp; GAIL E</t>
  </si>
  <si>
    <t>SWENTZEL, J0HN &amp; LINDA</t>
  </si>
  <si>
    <t>3 CUB LAKE RD</t>
  </si>
  <si>
    <t>BONAGUR, JOHN &amp; KATHY</t>
  </si>
  <si>
    <t>183 FOREST LAKE DR</t>
  </si>
  <si>
    <t>TIMBER RIDGE FARM, LLC</t>
  </si>
  <si>
    <t>183 FOREST LAKE DR N</t>
  </si>
  <si>
    <t>185 FOREST LAKE DR</t>
  </si>
  <si>
    <t>SCIALPI, LEONARD J &amp; BARBARA R</t>
  </si>
  <si>
    <t>2 CUB LAKE RD</t>
  </si>
  <si>
    <t>THOMAS, GARY &amp; TEDESCO, BARBARA</t>
  </si>
  <si>
    <t>FOREST LAKE DR</t>
  </si>
  <si>
    <t>CUB LAKE ESTATES COMMUNITY ASSOC, L</t>
  </si>
  <si>
    <t>1 CUB LAKE RD</t>
  </si>
  <si>
    <t>191 FOREST LAKE DR</t>
  </si>
  <si>
    <t>8 CUB LAKE RD</t>
  </si>
  <si>
    <t>9 CUB LAKE RD</t>
  </si>
  <si>
    <t>SCHELLINCK, ROBERT C &amp; KRISTA</t>
  </si>
  <si>
    <t>ANDOVER, NJJ  07821</t>
  </si>
  <si>
    <t>12 JANS WAY</t>
  </si>
  <si>
    <t>O'CONNELL, CHRISTINE &amp; BRIAN</t>
  </si>
  <si>
    <t>ROSEMARIE LN</t>
  </si>
  <si>
    <t>WROBLESKI, WILLIAM &amp; ANNE M</t>
  </si>
  <si>
    <t>151 SHOTWELL RD</t>
  </si>
  <si>
    <t>7 JANS WAY</t>
  </si>
  <si>
    <t>3 ROSEMARIE LN</t>
  </si>
  <si>
    <t>SCHILLING, W H &amp; R</t>
  </si>
  <si>
    <t>BAATZ, JOSEPH &amp; PATRICIA</t>
  </si>
  <si>
    <t>5 JANS WAY</t>
  </si>
  <si>
    <t>ZACCONE, DEIDRE M</t>
  </si>
  <si>
    <t>370 RT 206</t>
  </si>
  <si>
    <t>370 ROUTE 206, LLC</t>
  </si>
  <si>
    <t>22 PASSAIC AVE</t>
  </si>
  <si>
    <t>OGDENSUBRG, NJ  07439</t>
  </si>
  <si>
    <t>360 RT 206</t>
  </si>
  <si>
    <t>BYRAM PROPERTIES, LLC</t>
  </si>
  <si>
    <t>139 PEQUEST RD</t>
  </si>
  <si>
    <t>PANTHER LAKE</t>
  </si>
  <si>
    <t>BOUTELLE, JAMES</t>
  </si>
  <si>
    <t>109 OLD MILL RD</t>
  </si>
  <si>
    <t>HARVARD, MA  01451</t>
  </si>
  <si>
    <t>16 ROSEMARIE LN</t>
  </si>
  <si>
    <t>MCMANUS, MARK &amp; PACILLO, GERARD</t>
  </si>
  <si>
    <t>2 BALDWIN COURT</t>
  </si>
  <si>
    <t>15 ROSEMARIE LN</t>
  </si>
  <si>
    <t>ZUTSKI, JOHN W JR</t>
  </si>
  <si>
    <t>4 JANS WAY</t>
  </si>
  <si>
    <t>PERILLO, JAMES M</t>
  </si>
  <si>
    <t>6 JANS WAY</t>
  </si>
  <si>
    <t>BEE-FEE, LLC</t>
  </si>
  <si>
    <t>109 OLD MILL ROAD</t>
  </si>
  <si>
    <t>8 JANS WAY</t>
  </si>
  <si>
    <t>MARTIN, T</t>
  </si>
  <si>
    <t>619 HUDSON STREET, APT. 1</t>
  </si>
  <si>
    <t>NEW YORK, NY  10014</t>
  </si>
  <si>
    <t>10 JANS WAY</t>
  </si>
  <si>
    <t>ANNUIK, P PENNY</t>
  </si>
  <si>
    <t>2 JANS WAY</t>
  </si>
  <si>
    <t>TURANICK, TIMOTHY &amp; CAROLYN</t>
  </si>
  <si>
    <t>4 COOPERFIELD WAY</t>
  </si>
  <si>
    <t>14 ROSEMARIE LN</t>
  </si>
  <si>
    <t>CRAWFORD, BETTY ANNE</t>
  </si>
  <si>
    <t>12 ROSEMARIE LN</t>
  </si>
  <si>
    <t>ENGELMANN, PETER &amp; MICHELLE M</t>
  </si>
  <si>
    <t>10 ROSEMARIE LN</t>
  </si>
  <si>
    <t>PRUITT, SAMUEL O &amp; REBECCA L</t>
  </si>
  <si>
    <t>6 ROSEMARIE LN</t>
  </si>
  <si>
    <t>VOLKER, RHONDA</t>
  </si>
  <si>
    <t>8 ROSEMARIE LN</t>
  </si>
  <si>
    <t>SHAMY, STEPHANIE L &amp; BRIAN</t>
  </si>
  <si>
    <t>4 ROSEMARIE LN</t>
  </si>
  <si>
    <t>IVANHOE, PHILIP &amp; JIANG, HONG % FAN</t>
  </si>
  <si>
    <t>114 JANELLE BLVD</t>
  </si>
  <si>
    <t>2 ROSEMARIE LN</t>
  </si>
  <si>
    <t>CUSICK, ROBERT &amp; DENISE</t>
  </si>
  <si>
    <t>ROCKWOOD PROPERTIES LLC</t>
  </si>
  <si>
    <t>340 RT 206 NO</t>
  </si>
  <si>
    <t>ROCKWOOD PROPERTIES C/O J MCDAVIT</t>
  </si>
  <si>
    <t>ROCKWOOD PROPERTIES, LLC</t>
  </si>
  <si>
    <t>340 RT 206</t>
  </si>
  <si>
    <t>MCDAVIT, JARED L &amp; MARY A</t>
  </si>
  <si>
    <t>PANTHER LAKE COMM ASSOC C/O MCDAVIT</t>
  </si>
  <si>
    <t>PANTHER LAKE CAMPING RESORT, INC</t>
  </si>
  <si>
    <t>6 PANTHER LAKE RD</t>
  </si>
  <si>
    <t>314 RT 206</t>
  </si>
  <si>
    <t>STELLETELL, ALBERT</t>
  </si>
  <si>
    <t>JONES LN</t>
  </si>
  <si>
    <t>NEW JERSEY CONSERVATION FOUNDATION</t>
  </si>
  <si>
    <t>170 LONGVIEW RD</t>
  </si>
  <si>
    <t>FAR HILLS, NJ  07931</t>
  </si>
  <si>
    <t>10 JONES LN</t>
  </si>
  <si>
    <t>THOMPSON, MARY &amp; REID</t>
  </si>
  <si>
    <t>10 JONES LANE</t>
  </si>
  <si>
    <t>2 JONES LN</t>
  </si>
  <si>
    <t>PRUDEN, JENNIFER</t>
  </si>
  <si>
    <t>DIBELLO, JOSEPH &amp; PRUDENCE</t>
  </si>
  <si>
    <t>169 JEROME AVE</t>
  </si>
  <si>
    <t>FRYER, DAVID W &amp; DOROTHY</t>
  </si>
  <si>
    <t>39 ALPHANO RD</t>
  </si>
  <si>
    <t>GREAT MEADOWS, NJ  07838</t>
  </si>
  <si>
    <t>PETTY, BRAD AND REBECCA</t>
  </si>
  <si>
    <t>169A MILLBROOK RD</t>
  </si>
  <si>
    <t>HARDWICK, NJ  07825</t>
  </si>
  <si>
    <t>FRYER, FRANK D</t>
  </si>
  <si>
    <t>15 IRVING PL</t>
  </si>
  <si>
    <t>BERGENFIELD, NJ  07621</t>
  </si>
  <si>
    <t>CRAVEN, JOHN &amp; PATRICIA</t>
  </si>
  <si>
    <t>305 BAKER AVE</t>
  </si>
  <si>
    <t>TARDIVE, GENNARO, VALERIE &amp; PAULA</t>
  </si>
  <si>
    <t>4 WOODS AVE</t>
  </si>
  <si>
    <t>PANTHER LAKE CAMP GROUNDS</t>
  </si>
  <si>
    <t>PANTHER LK</t>
  </si>
  <si>
    <t>MIKKELSEN, MICHAEL &amp; SUSAN</t>
  </si>
  <si>
    <t>14 SPRUCE ST</t>
  </si>
  <si>
    <t>HAZLET, NJ  07730</t>
  </si>
  <si>
    <t>39 TAMARACK RD</t>
  </si>
  <si>
    <t>AN EVENING WITH JESUS FELLOWSHIP</t>
  </si>
  <si>
    <t>573 SPRINGFIELD AVE</t>
  </si>
  <si>
    <t>NEWARK, NJ  07103</t>
  </si>
  <si>
    <t>45 TAMARACK RD</t>
  </si>
  <si>
    <t>DAVIS, ALLEN R &amp; LINDA M</t>
  </si>
  <si>
    <t>47 TAMARACK RD</t>
  </si>
  <si>
    <t>ZIMMER, RANDALL S &amp; NIENART, LYDIA</t>
  </si>
  <si>
    <t>1 MANU TR</t>
  </si>
  <si>
    <t>CAVANAUGH, JOHN &amp; CHARLENE</t>
  </si>
  <si>
    <t>49 TAMARACK RD</t>
  </si>
  <si>
    <t>RAFFERTY, DANIEL ET AL</t>
  </si>
  <si>
    <t>49 TARAMACK RD</t>
  </si>
  <si>
    <t>3 MANU TR</t>
  </si>
  <si>
    <t>CINOTTI, JOSEPH R &amp; JACQUELINE A</t>
  </si>
  <si>
    <t>41 TAMARACK RD</t>
  </si>
  <si>
    <t>DAVIS, CINDY L</t>
  </si>
  <si>
    <t>43 TAMARACK RD</t>
  </si>
  <si>
    <t>RUBINO, PAUL</t>
  </si>
  <si>
    <t>85 TAMARACK RD</t>
  </si>
  <si>
    <t>ROBERTS, THOMAS A &amp; CATHERINE M</t>
  </si>
  <si>
    <t>79 TAMARACK RD</t>
  </si>
  <si>
    <t>LOWRIE, LEE JR &amp; LEAH L</t>
  </si>
  <si>
    <t>77 TAMARACK RD</t>
  </si>
  <si>
    <t>OSHIRO, ALBERTO &amp; SHIRLEY</t>
  </si>
  <si>
    <t>75 TAMARACK RD</t>
  </si>
  <si>
    <t>STRAUSS, ELLIOTT L &amp; SILVIA H/W</t>
  </si>
  <si>
    <t>87 TAMARACK RD</t>
  </si>
  <si>
    <t>OLIVO, CHRISTOPHER &amp; LAUREN</t>
  </si>
  <si>
    <t>67 TAMARACK RD</t>
  </si>
  <si>
    <t>DI NUNZIO, ROBERT L &amp; DIANE</t>
  </si>
  <si>
    <t>3 HUNTERS LN</t>
  </si>
  <si>
    <t>SMITH, KEVIN W &amp; JEANINE E</t>
  </si>
  <si>
    <t>5 HUNTERS LN</t>
  </si>
  <si>
    <t>CABALLERO, JUAN E</t>
  </si>
  <si>
    <t>7 HUNTERS LN</t>
  </si>
  <si>
    <t>VASQUEZ-PEREZ, RENE E &amp; TORO, S</t>
  </si>
  <si>
    <t>9 HUNTERS LN</t>
  </si>
  <si>
    <t>HO, HING KWONG</t>
  </si>
  <si>
    <t>11 HUNTERS LN</t>
  </si>
  <si>
    <t>GILMORE, LORI &amp; SOCHA, DANIEL</t>
  </si>
  <si>
    <t>65 TAMARACK RD</t>
  </si>
  <si>
    <t>CONDON, NELDON E</t>
  </si>
  <si>
    <t>63 TAMARACK RD</t>
  </si>
  <si>
    <t>GIBBS, HARRY JR &amp; CHRISTINE G</t>
  </si>
  <si>
    <t>13 HUNTERS LN</t>
  </si>
  <si>
    <t>BRAILEY, BRENDA L</t>
  </si>
  <si>
    <t>19 MANU TR</t>
  </si>
  <si>
    <t>KING, DANIEL M &amp; DONNA M</t>
  </si>
  <si>
    <t>17 MANU TR</t>
  </si>
  <si>
    <t>HENRY, RICHARD J &amp; JANICE D</t>
  </si>
  <si>
    <t>15 MANU TR</t>
  </si>
  <si>
    <t>MCKEON, JEREMY &amp; VANESSA</t>
  </si>
  <si>
    <t>13 MANU TR</t>
  </si>
  <si>
    <t>RAABE, PERRY &amp; CHARMAYNE L</t>
  </si>
  <si>
    <t>11 MANU TR</t>
  </si>
  <si>
    <t>SCHROCK, TANIA</t>
  </si>
  <si>
    <t>9 MANU TR</t>
  </si>
  <si>
    <t>LOMBARDO, RICHARD J &amp; REGINE  I</t>
  </si>
  <si>
    <t>7 MANU TR</t>
  </si>
  <si>
    <t>RODEN, GEORGE D</t>
  </si>
  <si>
    <t>5 MANU TR</t>
  </si>
  <si>
    <t>ALLISON, PATRICK J &amp; DEBORAH</t>
  </si>
  <si>
    <t>FOREST LAKES DR</t>
  </si>
  <si>
    <t>O'REILLY, EUGENE &amp; DENISE %JOHNSON</t>
  </si>
  <si>
    <t>30 COLUMBIA TURNPIKE</t>
  </si>
  <si>
    <t>FLORHAM PARK, NJ  07932</t>
  </si>
  <si>
    <t>R5</t>
  </si>
  <si>
    <t>10 HUNTERS LN</t>
  </si>
  <si>
    <t>HULSE, JOHN &amp; MARGARET</t>
  </si>
  <si>
    <t>8 HUNTERS LN</t>
  </si>
  <si>
    <t>COSTANZA, ANDREW &amp; BARBARA</t>
  </si>
  <si>
    <t>20 MANU TR</t>
  </si>
  <si>
    <t>HOGAN, JOHN F &amp; MARY A</t>
  </si>
  <si>
    <t>18 MANU TR</t>
  </si>
  <si>
    <t>FILL, SUSAN</t>
  </si>
  <si>
    <t>14 MANU TR</t>
  </si>
  <si>
    <t>GRZYMKO, JOHN &amp; DIANE J</t>
  </si>
  <si>
    <t>12 MANU TR</t>
  </si>
  <si>
    <t>LICATA, STEPHEN L &amp; GEORGANA M</t>
  </si>
  <si>
    <t>10 MANU TR</t>
  </si>
  <si>
    <t>GORDON, STEVEN &amp; LINDA</t>
  </si>
  <si>
    <t>20 HUNTERS LN</t>
  </si>
  <si>
    <t>PASSERINI, RONALD A &amp; JEAN M</t>
  </si>
  <si>
    <t>18 HUNTERS LN</t>
  </si>
  <si>
    <t>DANIELSON, ESKIL &amp; JUDY</t>
  </si>
  <si>
    <t>14 HUNTERS LN</t>
  </si>
  <si>
    <t>RISCO, GREGORY A &amp; JACQUELINE K</t>
  </si>
  <si>
    <t>12 HUNTERS LN</t>
  </si>
  <si>
    <t>HULSE, JOHN C &amp; MARGARET &amp; JOHN M</t>
  </si>
  <si>
    <t>59 TAMARACK RD</t>
  </si>
  <si>
    <t>RUDIO, GARY M</t>
  </si>
  <si>
    <t>57 TAMARACK RD</t>
  </si>
  <si>
    <t>SWEETMAN, DEMAN J</t>
  </si>
  <si>
    <t>6 BRIGHTS POINT RD</t>
  </si>
  <si>
    <t>ROWE, RICHARD S &amp; BARBARA H</t>
  </si>
  <si>
    <t>53 TAMARACK RD</t>
  </si>
  <si>
    <t>MAROTTA, VINCENT &amp; DOROTHY</t>
  </si>
  <si>
    <t>2 MANU TR</t>
  </si>
  <si>
    <t>FITZSIMMONS, VERONICA A</t>
  </si>
  <si>
    <t>4 MANU TR</t>
  </si>
  <si>
    <t>BRINKERHOFF, PETER A &amp; ELIZABETH</t>
  </si>
  <si>
    <t>6 MANU TR</t>
  </si>
  <si>
    <t>SUNDHEIM, CHAS EDWARD &amp; ANITA B</t>
  </si>
  <si>
    <t>19 HUNTERS LN</t>
  </si>
  <si>
    <t>MAY, VINCENT F &amp; MARY K</t>
  </si>
  <si>
    <t>GRANAHAN, ANN M</t>
  </si>
  <si>
    <t>52 TAMARACK RD</t>
  </si>
  <si>
    <t>JOHNSON GEE, BONNIE &amp; BEDA JOHNSON</t>
  </si>
  <si>
    <t>JOHNSON, ERIC C</t>
  </si>
  <si>
    <t>50 TAMARACK RD</t>
  </si>
  <si>
    <t>12 GHOST PONY RD</t>
  </si>
  <si>
    <t>KROTOFF, SOPHIA</t>
  </si>
  <si>
    <t>71 TAYLORTOWN RD</t>
  </si>
  <si>
    <t>22 GHOST PONY RD</t>
  </si>
  <si>
    <t>FINN, MICHAEL &amp; VICTORIA</t>
  </si>
  <si>
    <t>FINN, MICHAEL F &amp; VICTORIA LYNN</t>
  </si>
  <si>
    <t>20 GHOST PONY RD</t>
  </si>
  <si>
    <t>MATTHEWS, DAVID R &amp; BARBARA J</t>
  </si>
  <si>
    <t>JOHNSON GEE, BONNIE</t>
  </si>
  <si>
    <t>JOHNSON, CAROLE A</t>
  </si>
  <si>
    <t>OLD INDIAN SPRINGS D</t>
  </si>
  <si>
    <t>11 GHOST PONY RD</t>
  </si>
  <si>
    <t>JOHNSON, LAWRENCE E &amp; CHERYL</t>
  </si>
  <si>
    <t>15 GHOST PONY RD</t>
  </si>
  <si>
    <t>HANSEN, TIMOTHY S</t>
  </si>
  <si>
    <t>37 CATAMARAN CT</t>
  </si>
  <si>
    <t>25 GHOST PONY RD</t>
  </si>
  <si>
    <t>LECKIE, GEOFFREY &amp; SALVAS, JOAN</t>
  </si>
  <si>
    <t>33 CRESCENT DRIVE SO</t>
  </si>
  <si>
    <t>1 GHOST PONY RD</t>
  </si>
  <si>
    <t>FERREIRA, JOAO</t>
  </si>
  <si>
    <t>KIHM, GREGORY A</t>
  </si>
  <si>
    <t>31 OLD INDIAN SPRINGS</t>
  </si>
  <si>
    <t>VANDERBILT, ROBERT C</t>
  </si>
  <si>
    <t>1900 SOUTH AVE</t>
  </si>
  <si>
    <t>79 LACKAWANNA DR</t>
  </si>
  <si>
    <t>CHAPARRO, DAVID A &amp; JESSICA N</t>
  </si>
  <si>
    <t>DONOFRIO, WILLIAM</t>
  </si>
  <si>
    <t>79 B LACKAWANNA DR</t>
  </si>
  <si>
    <t>THE NJ NATURAL LANDS TRUST</t>
  </si>
  <si>
    <t>22 S CLINTON AVE</t>
  </si>
  <si>
    <t>MEADE, STEVEN &amp; D'AMBROSIO, JEANNE</t>
  </si>
  <si>
    <t>75 LACKAWANNA DR</t>
  </si>
  <si>
    <t>LOMBARDI, JOSEPH &amp; ADRIENNE</t>
  </si>
  <si>
    <t>77 LACKAWANNA DR</t>
  </si>
  <si>
    <t>KERR, DANIEL J &amp; MARY B</t>
  </si>
  <si>
    <t>73 LACKAWANNA DR</t>
  </si>
  <si>
    <t>RICAFRANCA, ARNEL &amp; WILCOX, SARA D</t>
  </si>
  <si>
    <t>71 LACKAWANNA DR</t>
  </si>
  <si>
    <t>JODEXNIS, ROBERT &amp; LINDA</t>
  </si>
  <si>
    <t>69 LACKAWANNA DR</t>
  </si>
  <si>
    <t>ZIELENSKI, MICHAEL G</t>
  </si>
  <si>
    <t>67 LACKAWANNA DR</t>
  </si>
  <si>
    <t>RUBALLOS, WENDI</t>
  </si>
  <si>
    <t>72 LACKAWANNA DR</t>
  </si>
  <si>
    <t>NGUYEN, HUNG VIET</t>
  </si>
  <si>
    <t>74 LACKAWANNA DR</t>
  </si>
  <si>
    <t>PRUCE, LESLIE M</t>
  </si>
  <si>
    <t>11 MANSFIELD DR</t>
  </si>
  <si>
    <t>15A</t>
  </si>
  <si>
    <t>BOARD OF EDUCATION</t>
  </si>
  <si>
    <t>80 LACKAWANNA DR</t>
  </si>
  <si>
    <t>MANGRELLA, JOSEPH V &amp; SANDRA M</t>
  </si>
  <si>
    <t>NJ NATURAL LANDS TRUST</t>
  </si>
  <si>
    <t>22 S CLINTON AVE CN 404</t>
  </si>
  <si>
    <t>14 REIS AVE</t>
  </si>
  <si>
    <t>REIS AVE</t>
  </si>
  <si>
    <t>172 LAKE DR</t>
  </si>
  <si>
    <t>ZANDER, MARINA</t>
  </si>
  <si>
    <t>1 JENNY LIND ST, APT 29</t>
  </si>
  <si>
    <t>170 LAKE DR</t>
  </si>
  <si>
    <t>PILAT, PAUL &amp; JEANNINE</t>
  </si>
  <si>
    <t>1 MANSFIELD DR</t>
  </si>
  <si>
    <t>COLACURCIO, MICHAEL A JR &amp; NELLIE</t>
  </si>
  <si>
    <t>68 LACKAWANNA DR</t>
  </si>
  <si>
    <t>68 LACKAWANA DR</t>
  </si>
  <si>
    <t>70 LACKAWANNA DR</t>
  </si>
  <si>
    <t>SCHEESE, WALTER &amp; CAROL</t>
  </si>
  <si>
    <t>70-A LACKAWANNA DR</t>
  </si>
  <si>
    <t>EKHELAR, MARTIN A &amp; CHRISTINE</t>
  </si>
  <si>
    <t>56 RT 206</t>
  </si>
  <si>
    <t>PALADINO, ROBERT &amp; GLENN</t>
  </si>
  <si>
    <t>32 ANITA DR</t>
  </si>
  <si>
    <t>58 RT 206</t>
  </si>
  <si>
    <t>SOMERSET TIRE SERVICE % MAVIS TIRE</t>
  </si>
  <si>
    <t>358 SAW MILL RIVER ROAD</t>
  </si>
  <si>
    <t>MILLWOOD, NY  10546</t>
  </si>
  <si>
    <t>1035 PKWY AVE, PO BOX 616</t>
  </si>
  <si>
    <t>54 RT 206</t>
  </si>
  <si>
    <t>H R S</t>
  </si>
  <si>
    <t>PO BOX 8 54 RT 206</t>
  </si>
  <si>
    <t>WESTERN WORLD, INC</t>
  </si>
  <si>
    <t>48 RT 206</t>
  </si>
  <si>
    <t>HARTMAN, RUTH &amp; VINCENT</t>
  </si>
  <si>
    <t>STANH0PE, NJ  07874</t>
  </si>
  <si>
    <t>10 BELLS LN</t>
  </si>
  <si>
    <t>WALSH, JAMES &amp; HELENE</t>
  </si>
  <si>
    <t>30 LACKAWANNA DR</t>
  </si>
  <si>
    <t>WILCKEN, WAYNE &amp; SERRENA</t>
  </si>
  <si>
    <t>32 LACKAWANNA DR</t>
  </si>
  <si>
    <t>RADL, JUSTIN J &amp; BARBARA</t>
  </si>
  <si>
    <t>34 LACKAWANNA DR</t>
  </si>
  <si>
    <t>BELL, DOUGLAS</t>
  </si>
  <si>
    <t>36 LACKAWANNA DR</t>
  </si>
  <si>
    <t>2 BELLS PATH</t>
  </si>
  <si>
    <t>SMITH, THOMAS E &amp; JANET E</t>
  </si>
  <si>
    <t>6 HIGH ST</t>
  </si>
  <si>
    <t>4 BELLS PATH</t>
  </si>
  <si>
    <t>JORDAN, CHRISTOPHER</t>
  </si>
  <si>
    <t>6 BELLS PATH</t>
  </si>
  <si>
    <t>PIECZONKA, STANLEY A &amp; GRACIELA R</t>
  </si>
  <si>
    <t>11 BELLS LN</t>
  </si>
  <si>
    <t>BUIS, JOEL R</t>
  </si>
  <si>
    <t>38 LACKAWANNA DR</t>
  </si>
  <si>
    <t>BRESCIC, EJUB &amp; KIJANA</t>
  </si>
  <si>
    <t>42 LACKAWANNA DR</t>
  </si>
  <si>
    <t>METCALF, JOHN D</t>
  </si>
  <si>
    <t>40 LACKAWANNA DR</t>
  </si>
  <si>
    <t>MAY, MARY</t>
  </si>
  <si>
    <t>40 LACKAWANNA RD</t>
  </si>
  <si>
    <t>46 LACKAWANNA DR</t>
  </si>
  <si>
    <t>MOLLINARY, RITA</t>
  </si>
  <si>
    <t>52 LACKAWANNA DR</t>
  </si>
  <si>
    <t>HARRIS, BETTY E</t>
  </si>
  <si>
    <t>54 LACKAWANNA DR</t>
  </si>
  <si>
    <t>PURCELL, JOHNNIE</t>
  </si>
  <si>
    <t>56 LACKAWANNA DR</t>
  </si>
  <si>
    <t>ANDROSKY, ROBERT R &amp; PATRICIA A</t>
  </si>
  <si>
    <t>60 LACKAWANNA DR</t>
  </si>
  <si>
    <t>LING, JEFFREY</t>
  </si>
  <si>
    <t>6 MANSFIELD DR</t>
  </si>
  <si>
    <t>FOSTER, MARK &amp; JANELLE</t>
  </si>
  <si>
    <t>4 MANSFIELD DR</t>
  </si>
  <si>
    <t>VAN TUYL, NANCY &amp; ANDROSKY, STACIE</t>
  </si>
  <si>
    <t>66 LACKAWANNA DR</t>
  </si>
  <si>
    <t>MINTZ, MICHELE</t>
  </si>
  <si>
    <t>64 LACKAWANNA DR</t>
  </si>
  <si>
    <t>HUNSINGER, JENNY L &amp; MYERS, JAMES</t>
  </si>
  <si>
    <t>62 LACKAWANNA DR</t>
  </si>
  <si>
    <t>RUGGIERO, LOUIS</t>
  </si>
  <si>
    <t>8 MANSFIELD DR</t>
  </si>
  <si>
    <t>DEJESUS, PAMELA</t>
  </si>
  <si>
    <t>SCHOOLS</t>
  </si>
  <si>
    <t>50 LACKAWANNA DR</t>
  </si>
  <si>
    <t>CHEYENNE CORP</t>
  </si>
  <si>
    <t>77 BROOKWOOD DR</t>
  </si>
  <si>
    <t>CARL, RANDY F &amp; BARBARA</t>
  </si>
  <si>
    <t>81 BROOKWOOD DR</t>
  </si>
  <si>
    <t>PAVAN, SHAWN &amp; DIANA</t>
  </si>
  <si>
    <t>LUMANI, AGRON &amp; SINDIJE</t>
  </si>
  <si>
    <t>NJ D O T</t>
  </si>
  <si>
    <t>PO BOX 600</t>
  </si>
  <si>
    <t>12 BELLS LN</t>
  </si>
  <si>
    <t>STABILE, MICHAEL &amp; KATHLEEN B</t>
  </si>
  <si>
    <t>82 BROOKWOOD DR</t>
  </si>
  <si>
    <t>TONEY, MIMI D &amp; SHELDON L</t>
  </si>
  <si>
    <t>80 BROOKWOOD DR</t>
  </si>
  <si>
    <t>EARLEY, DOUGLAS H</t>
  </si>
  <si>
    <t>78 BROOKWOOD DR</t>
  </si>
  <si>
    <t>CHEN, QIQING</t>
  </si>
  <si>
    <t>76 BROOKWOOD DR</t>
  </si>
  <si>
    <t>FELDMAN, MICHAEL</t>
  </si>
  <si>
    <t>33 BROOKWOOD RD</t>
  </si>
  <si>
    <t>HUMPHRIES, GARY N &amp; MARGUERITE A</t>
  </si>
  <si>
    <t>35 BROOKWOOD RD</t>
  </si>
  <si>
    <t>JONES, TRISHA</t>
  </si>
  <si>
    <t>37 BROOKWOOD RD</t>
  </si>
  <si>
    <t>BISBING, GLENN R III</t>
  </si>
  <si>
    <t>39 BROOKWOOD RD</t>
  </si>
  <si>
    <t>MCVEIGH, DANIEL K &amp; KRISTINA</t>
  </si>
  <si>
    <t>41 BROOKWOOD RD</t>
  </si>
  <si>
    <t>ELLICOTT, BARBARA A</t>
  </si>
  <si>
    <t>43 BROOKWOOD RD</t>
  </si>
  <si>
    <t>GIERING, ARLENE J</t>
  </si>
  <si>
    <t>45 BROOKWOOD RD</t>
  </si>
  <si>
    <t>SARNO, ANTHONY &amp; AMELIA M</t>
  </si>
  <si>
    <t>47 BROOKWOOD RD</t>
  </si>
  <si>
    <t>ALLEN, JEFFREY R &amp; CASSIERE-ALLEN,A</t>
  </si>
  <si>
    <t>49 BROOKWOOD RD</t>
  </si>
  <si>
    <t>WEINBERG, DOUGLAS &amp; MARIE</t>
  </si>
  <si>
    <t>51 BROOKWOOD RD</t>
  </si>
  <si>
    <t>O'HERN, ROBYN &amp; PREBOR, ERIC</t>
  </si>
  <si>
    <t>53 BROOKWOOD RD</t>
  </si>
  <si>
    <t>NOWLING, JEFFREY K &amp; BARBARA M</t>
  </si>
  <si>
    <t>PARRISH, PATRICK M &amp; SHIMAMOTO,LISA</t>
  </si>
  <si>
    <t>57 BROOKWOOD RD</t>
  </si>
  <si>
    <t>SILECCHIA, STEPHEN &amp; ASHLEY</t>
  </si>
  <si>
    <t>59 BROOKWOOD RD</t>
  </si>
  <si>
    <t>BOWLES, ARTHUR J &amp; SHARON O (TIC)</t>
  </si>
  <si>
    <t>61 BROOKWOOD RD</t>
  </si>
  <si>
    <t>CATALANO, STEPHEN &amp; KRISTINA</t>
  </si>
  <si>
    <t>61 BROOKWOOOD RD</t>
  </si>
  <si>
    <t>63 BROOKWOOD RD</t>
  </si>
  <si>
    <t>RUTKOWSKI, DAVID G &amp; DONNA M</t>
  </si>
  <si>
    <t>65 BROOKWOOD RD</t>
  </si>
  <si>
    <t>DOLCE, JOSEPH &amp; SUSAN M</t>
  </si>
  <si>
    <t>67 BROOKWOOD RD</t>
  </si>
  <si>
    <t>FOWLER, MATTHEW F &amp; SMITH, JEREMY W</t>
  </si>
  <si>
    <t>69 BROOKWOOD RD</t>
  </si>
  <si>
    <t>BOUCHER, DARRIN S &amp; KIMBERLY M</t>
  </si>
  <si>
    <t>71 BROOKWOOD RD</t>
  </si>
  <si>
    <t>GRIFF, STANLEY P &amp; DONNA</t>
  </si>
  <si>
    <t>73 BROOKWOOD RD</t>
  </si>
  <si>
    <t>THOMSON, JEFFREY &amp; HARRIET</t>
  </si>
  <si>
    <t>75 BROOKWOOD RD</t>
  </si>
  <si>
    <t>SHAH, JITENDRA K &amp; NAYANA J</t>
  </si>
  <si>
    <t>77 BROOKWOOD RD</t>
  </si>
  <si>
    <t>SINGH, GURMEET &amp; KAUR, PARMINDER</t>
  </si>
  <si>
    <t>79 BROOKWOOD RD</t>
  </si>
  <si>
    <t>COLLINSON, JESSE &amp; DONNA</t>
  </si>
  <si>
    <t>2 BRIAR LN</t>
  </si>
  <si>
    <t>CHAMBERLIN, THOMAS &amp; JUSTINE</t>
  </si>
  <si>
    <t>4 BRIAR LN</t>
  </si>
  <si>
    <t>SALMON, KEITH W &amp; DARCIE A</t>
  </si>
  <si>
    <t>8 BRIAR LN</t>
  </si>
  <si>
    <t>MULLEN, KENNETH M</t>
  </si>
  <si>
    <t>10 BRIAR LN</t>
  </si>
  <si>
    <t>BIANCHINI, JOSEPH ET AL</t>
  </si>
  <si>
    <t>ABLESON, WF &amp; NICOLE M</t>
  </si>
  <si>
    <t>14 BRIAR LN</t>
  </si>
  <si>
    <t>RIEDENER, JOHN &amp; JENNIFER</t>
  </si>
  <si>
    <t>16 BRIAR LN</t>
  </si>
  <si>
    <t>MC CLOSKEY, TERENCE P &amp; DONNA L</t>
  </si>
  <si>
    <t>18 BRIAR LN</t>
  </si>
  <si>
    <t>CORALLO, CHRISTOPHER &amp; NANCY</t>
  </si>
  <si>
    <t>20 BRIAR LN</t>
  </si>
  <si>
    <t>BERRY, ROBERT J &amp; JULIA P</t>
  </si>
  <si>
    <t>17 BRIAR LN</t>
  </si>
  <si>
    <t>PEACH, ROBERT G &amp; KELLY D</t>
  </si>
  <si>
    <t>11 BRIAR LN</t>
  </si>
  <si>
    <t>MELTZ, DONALD J &amp; BARBARA E</t>
  </si>
  <si>
    <t>9 BRIAR LN</t>
  </si>
  <si>
    <t>RILINGER, ERIC L ET AL</t>
  </si>
  <si>
    <t>7 BRIAR LN</t>
  </si>
  <si>
    <t>CAPONI, ANGELA</t>
  </si>
  <si>
    <t>5 BRIAR LN</t>
  </si>
  <si>
    <t>LAGUARDIA, STEPHEN &amp; JOANNE</t>
  </si>
  <si>
    <t>49 ROCKVIEW DR</t>
  </si>
  <si>
    <t>CHESHIRE, CT  06410</t>
  </si>
  <si>
    <t>3 BRIAR LN</t>
  </si>
  <si>
    <t>UZEL, DEMET &amp; SELIM</t>
  </si>
  <si>
    <t>1 BRIAR LN</t>
  </si>
  <si>
    <t>GOFFREDO, MICHAEL &amp; JOANNE</t>
  </si>
  <si>
    <t>34 BROOKWOOD RD</t>
  </si>
  <si>
    <t>LUCCHESI, RONALD &amp; MARIA</t>
  </si>
  <si>
    <t>36 BROOKWOOD RD</t>
  </si>
  <si>
    <t>CURTIS, CAROL A</t>
  </si>
  <si>
    <t>38 BROOKWOOD RD</t>
  </si>
  <si>
    <t>KASPRZAK, JAMES E</t>
  </si>
  <si>
    <t>40 BROOKWOOD RD</t>
  </si>
  <si>
    <t>42 BROOKWOOD RD</t>
  </si>
  <si>
    <t>DIMARTINO, ANTONIO &amp; JOSEPHINE</t>
  </si>
  <si>
    <t>44 BROOKWOOD RD</t>
  </si>
  <si>
    <t>CARNEVALE, GLENN G JR ET AL</t>
  </si>
  <si>
    <t>46 BROOKWOOD RD</t>
  </si>
  <si>
    <t>HESTER, MARTIN A III &amp; ET AL</t>
  </si>
  <si>
    <t>48 BROOKWOOD RD</t>
  </si>
  <si>
    <t>WILLIAMS, STUART &amp; STACY</t>
  </si>
  <si>
    <t>50 BROOKWOOD RD</t>
  </si>
  <si>
    <t>SISKO, JEFFREY &amp; SISKO, AMANDA</t>
  </si>
  <si>
    <t>2 DEBBIE DR</t>
  </si>
  <si>
    <t>SMITH, JODI &amp; COUGHLAN, MELISSA</t>
  </si>
  <si>
    <t>4 DEBBIE DR</t>
  </si>
  <si>
    <t>FRANCO, VICTOR F JR &amp; LISA</t>
  </si>
  <si>
    <t>STANHOPE,NJ  07900</t>
  </si>
  <si>
    <t>2 JOAN DR</t>
  </si>
  <si>
    <t>USEINI, TASIM &amp; SHQIPE</t>
  </si>
  <si>
    <t>4 JOAN DR</t>
  </si>
  <si>
    <t>REINHARDT, CHRISTOPHER &amp; KATHERINE</t>
  </si>
  <si>
    <t>6 JOAN DR</t>
  </si>
  <si>
    <t>CLARK, WILLIAM S &amp; LEEANN M</t>
  </si>
  <si>
    <t>8 JOAN DR</t>
  </si>
  <si>
    <t>601 PENN ST 10-6438-FB7</t>
  </si>
  <si>
    <t>READING, PA  19601</t>
  </si>
  <si>
    <t>10 JOAN DR</t>
  </si>
  <si>
    <t>SZEKALSKI, ERYK</t>
  </si>
  <si>
    <t>12 JOAN DR</t>
  </si>
  <si>
    <t>DOYLE, JAMES &amp; MCMAHON, DIANA</t>
  </si>
  <si>
    <t>14 JOAN DR</t>
  </si>
  <si>
    <t>MUNROE, ERIC &amp; DAWN</t>
  </si>
  <si>
    <t>16 JOAN DR</t>
  </si>
  <si>
    <t>WASSON, DONALD ET AL</t>
  </si>
  <si>
    <t>18 JOAN DR</t>
  </si>
  <si>
    <t>MANNO, ROBERT &amp; LISA</t>
  </si>
  <si>
    <t>20 JOAN DR</t>
  </si>
  <si>
    <t>GYIRASZI, MICHAEL P &amp; SARAH C</t>
  </si>
  <si>
    <t>22 JOAN DR</t>
  </si>
  <si>
    <t>DACHISEN, ROBERT G &amp; KIM M</t>
  </si>
  <si>
    <t>24 JOAN DR</t>
  </si>
  <si>
    <t>LANE, JOHN</t>
  </si>
  <si>
    <t>26 JOAN DR</t>
  </si>
  <si>
    <t>PEER, SHAWN M &amp; KARA L</t>
  </si>
  <si>
    <t>28 JOAN DR</t>
  </si>
  <si>
    <t>PUZIO, DAVID C &amp; LAURA L</t>
  </si>
  <si>
    <t>25 JOAN DR</t>
  </si>
  <si>
    <t>SZYSZKO, ANDRZEJ &amp; SZADO, MARTA A</t>
  </si>
  <si>
    <t>23 JOAN DR</t>
  </si>
  <si>
    <t>CICCONE, PASQUALE G &amp; CICCARELLI, E</t>
  </si>
  <si>
    <t>21 JOAN DR</t>
  </si>
  <si>
    <t>CAIN, GREGORY &amp; PRIORE, VICTORIA</t>
  </si>
  <si>
    <t>15 JOAN DR</t>
  </si>
  <si>
    <t>SIEJKOWSKI, ROBERT &amp; KATHLEEN</t>
  </si>
  <si>
    <t>11 JOAN DR</t>
  </si>
  <si>
    <t>BRENNAN, THOMAS &amp; LISA</t>
  </si>
  <si>
    <t>9 JOAN DR</t>
  </si>
  <si>
    <t>KNORS, PAUL &amp; GABRIELLE</t>
  </si>
  <si>
    <t>5 JOAN DR</t>
  </si>
  <si>
    <t>HOMES BY FREDERICK, INC</t>
  </si>
  <si>
    <t>PO BOX 986</t>
  </si>
  <si>
    <t>1 JOAN DR</t>
  </si>
  <si>
    <t>BLESSON, MAUREEN &amp; PITA, VICTOR</t>
  </si>
  <si>
    <t>22 ROSS RD</t>
  </si>
  <si>
    <t>ROMANELLI, PAUL &amp; JEAN</t>
  </si>
  <si>
    <t>24 ROSS RD</t>
  </si>
  <si>
    <t>26 ROSS RD</t>
  </si>
  <si>
    <t>GODINE, AUGUST M JR</t>
  </si>
  <si>
    <t>28 ROSS RD</t>
  </si>
  <si>
    <t>HOFFMAN, JENNIFER J &amp; WINDELER, M J</t>
  </si>
  <si>
    <t>30 ROSS RD</t>
  </si>
  <si>
    <t>32 ROSS RD</t>
  </si>
  <si>
    <t>BLANCO, ANDREA &amp; ANTHONY</t>
  </si>
  <si>
    <t>PO BOX 434</t>
  </si>
  <si>
    <t>EFFORT, PA  18330</t>
  </si>
  <si>
    <t>27 ROSS RD</t>
  </si>
  <si>
    <t>HARIN, JOHN</t>
  </si>
  <si>
    <t>25 ROSS RD</t>
  </si>
  <si>
    <t>PITCH, MICHAEL P &amp; MARIA</t>
  </si>
  <si>
    <t>23 ROSS RD</t>
  </si>
  <si>
    <t>BIALOBLOCKI, ANDRZEJ &amp; EWA</t>
  </si>
  <si>
    <t>21 ROSS RD</t>
  </si>
  <si>
    <t>MELTZ, RICHARD &amp; BONITA</t>
  </si>
  <si>
    <t>19 ROSS RD</t>
  </si>
  <si>
    <t>17 ROSS RD</t>
  </si>
  <si>
    <t>ANSALDI, ANTHONY &amp; THERESA A</t>
  </si>
  <si>
    <t>15 ROSS RD</t>
  </si>
  <si>
    <t>BAGHADOOST, MANSUREH</t>
  </si>
  <si>
    <t>13 ROSS RD</t>
  </si>
  <si>
    <t>CHIN, DALO A &amp; YOUNG, PENNY D</t>
  </si>
  <si>
    <t>11 ROSS RD</t>
  </si>
  <si>
    <t>URBAN, JOSEPH M JR</t>
  </si>
  <si>
    <t>9 ROSS RD</t>
  </si>
  <si>
    <t>MACIASZEK, JAMES P &amp; WENDY A</t>
  </si>
  <si>
    <t>7 ROSS RD</t>
  </si>
  <si>
    <t>KENT, JAIME</t>
  </si>
  <si>
    <t>5 ROSS RD</t>
  </si>
  <si>
    <t>PARRISH, MARK R &amp; MARILYN M</t>
  </si>
  <si>
    <t>3 ROSS RD</t>
  </si>
  <si>
    <t>ROMPERLE, MARKOS &amp; ANTONOPOULOS, GE</t>
  </si>
  <si>
    <t>64 BROOKWOOD RD</t>
  </si>
  <si>
    <t>SCHNEIDER, JOSEPH &amp; MARY</t>
  </si>
  <si>
    <t>66 BROOKWOOD RD</t>
  </si>
  <si>
    <t>FEHN, PARTICIA S</t>
  </si>
  <si>
    <t>68 BROOKWOOD RD</t>
  </si>
  <si>
    <t>CHEMI, STEVEN</t>
  </si>
  <si>
    <t>70 BROOKWOOD RD</t>
  </si>
  <si>
    <t>LUMANI, SELVIJE</t>
  </si>
  <si>
    <t>74 BROOKWOOD RD</t>
  </si>
  <si>
    <t>DASSAN, TAPINDER S</t>
  </si>
  <si>
    <t>MC CONNELL, D J &amp; ANN</t>
  </si>
  <si>
    <t>OAKCREST</t>
  </si>
  <si>
    <t>HOPATCONG LAND DEV C/O JERYL IND</t>
  </si>
  <si>
    <t>590 BELLEVILLE TNPK # 15</t>
  </si>
  <si>
    <t>KEARNEY, NJ  07032</t>
  </si>
  <si>
    <t>ROCKYWOOD PROPERTIES, LLC</t>
  </si>
  <si>
    <t>235 MAIN STREET SUITE 164</t>
  </si>
  <si>
    <t>STANHOPE MOUNTAIN ASSOCIATES</t>
  </si>
  <si>
    <t>9755 N 80TH PL</t>
  </si>
  <si>
    <t>SCOTTSDALE, AZ  85258</t>
  </si>
  <si>
    <t>54 BROOKWOOD RD</t>
  </si>
  <si>
    <t>STERLING, JOHN</t>
  </si>
  <si>
    <t>56 BROOKWOOD RD</t>
  </si>
  <si>
    <t>BARON, JOSEPH J &amp; KATHLEEN E</t>
  </si>
  <si>
    <t>58 BROOKWOOD RD</t>
  </si>
  <si>
    <t>SWINSON, WINIFRED I &amp; GLENN M</t>
  </si>
  <si>
    <t>60 BROOKWOOD RD</t>
  </si>
  <si>
    <t>BAIRD, JOHN &amp; DANITA</t>
  </si>
  <si>
    <t>62 BROOKWOOD RD</t>
  </si>
  <si>
    <t>BELFIORE, CHARLES &amp; CATHERINE</t>
  </si>
  <si>
    <t>4 ROSS RD</t>
  </si>
  <si>
    <t>NATIELLO, PAUL &amp; LINDA J</t>
  </si>
  <si>
    <t>8 ROSS RD</t>
  </si>
  <si>
    <t>DELANEY, JOHN M &amp; BARBARA A</t>
  </si>
  <si>
    <t>10 ROSS RD</t>
  </si>
  <si>
    <t>RAABE, SAUL &amp; ROBIN</t>
  </si>
  <si>
    <t>12 ROSS RD</t>
  </si>
  <si>
    <t>CHICKEN, RONALD G &amp; KATHRYN C</t>
  </si>
  <si>
    <t>3 DEBBIE DR</t>
  </si>
  <si>
    <t>TARABOCCHIA, MARK A &amp; IRENE E</t>
  </si>
  <si>
    <t>1 DEBBIE DR</t>
  </si>
  <si>
    <t>GIEGER, ERICH &amp; JENNIFER</t>
  </si>
  <si>
    <t>STATE OF NJ, DOT</t>
  </si>
  <si>
    <t>SPARTA STANHOPE RD</t>
  </si>
  <si>
    <t>2 JEFFERSON LAKE RD</t>
  </si>
  <si>
    <t>KRAFT, JOHN T &amp; FINN, SUSAN E</t>
  </si>
  <si>
    <t>2 JEFFERSON LAKES RD</t>
  </si>
  <si>
    <t>BYRAM AVE</t>
  </si>
  <si>
    <t>JEFFERSON LAKE RD</t>
  </si>
  <si>
    <t>LABOR &amp; INDUSTRY BLDG</t>
  </si>
  <si>
    <t>38 JEFFERSON LAKE RD</t>
  </si>
  <si>
    <t>KAGAN REALTY, LLC</t>
  </si>
  <si>
    <t>PO BOX 612</t>
  </si>
  <si>
    <t>30 JEFFERSON LAKE RD</t>
  </si>
  <si>
    <t>JEFFERSON LAKE TRAVEL CORPORATION</t>
  </si>
  <si>
    <t>PO BOX 426</t>
  </si>
  <si>
    <t>32 JEFFERSON LAKE RD</t>
  </si>
  <si>
    <t>32A JEFFERSON RD</t>
  </si>
  <si>
    <t>DOLAN, DONALD JR</t>
  </si>
  <si>
    <t>PO BOX 7139</t>
  </si>
  <si>
    <t>DOLAN, DONALD SR</t>
  </si>
  <si>
    <t>34 JEFFERSON LAKE RD</t>
  </si>
  <si>
    <t>36 JEFFERSON LAKE RD</t>
  </si>
  <si>
    <t>SYCAMORE RD</t>
  </si>
  <si>
    <t>401 EAST STATE ST CN-042</t>
  </si>
  <si>
    <t>CROWN ATLANTIC CO LLC, PMB 353</t>
  </si>
  <si>
    <t>4017 WASHINGTON RD</t>
  </si>
  <si>
    <t>MCMURRAY, PA  15317</t>
  </si>
  <si>
    <t>CROWN ATLANTIC PMB 353 (VERIZON)</t>
  </si>
  <si>
    <t>4017 WASHINGTON RDLEY RD</t>
  </si>
  <si>
    <t>CROWN ATLANTIC PMB 353 (HORIZON)</t>
  </si>
  <si>
    <t>CROWN ATLANTIC PMB 353 (ATT)</t>
  </si>
  <si>
    <t>CELL4</t>
  </si>
  <si>
    <t>CROWN ATLANTIC PMB 353 (T-MOBILE)</t>
  </si>
  <si>
    <t>1 SUTTON LN</t>
  </si>
  <si>
    <t>VANDERHOOF, CRAIG</t>
  </si>
  <si>
    <t>STATE OF NJ, DEPT OF ENVIR PROT</t>
  </si>
  <si>
    <t>DEP BLDG,401 EAST ST</t>
  </si>
  <si>
    <t>VACANT LAND/GREEN A</t>
  </si>
  <si>
    <t>2 SUTTONS LN</t>
  </si>
  <si>
    <t>DECKER, STEPHEN J &amp; VICTORIA L</t>
  </si>
  <si>
    <t>PO BOX 197</t>
  </si>
  <si>
    <t>44 JEFFERSON LAKE RD</t>
  </si>
  <si>
    <t>44 JEFFERSON LAKE ROAD</t>
  </si>
  <si>
    <t>STEWART, RUTH</t>
  </si>
  <si>
    <t>42 JEFFERSON LAKE RD</t>
  </si>
  <si>
    <t>SOBEL, ANNE</t>
  </si>
  <si>
    <t>40 JEFFERSON LAKE RD</t>
  </si>
  <si>
    <t>NISSENBAUM, SYLVIA C/O G NISSENBAUM</t>
  </si>
  <si>
    <t>2400 MORRIS AVE, STE 301</t>
  </si>
  <si>
    <t>JEFFERSON LAKE</t>
  </si>
  <si>
    <t>RECREATION PARK</t>
  </si>
  <si>
    <t>HISTORIC SITE</t>
  </si>
  <si>
    <t>WATERLOO VILLAGE</t>
  </si>
  <si>
    <t>525 VILLAGE OF WATERLOO</t>
  </si>
  <si>
    <t>VILLAGE</t>
  </si>
  <si>
    <t>573 VILLAGE OF WATERLOO</t>
  </si>
  <si>
    <t>WATERLOO METHODIST CHURCH</t>
  </si>
  <si>
    <t>PO BOX 416</t>
  </si>
  <si>
    <t>JOHNFITCH PLZ</t>
  </si>
  <si>
    <t>750 WATERLOO RD</t>
  </si>
  <si>
    <t>PATRIOTS' PATH COUNCIL, INC</t>
  </si>
  <si>
    <t>1 SADDLE RD</t>
  </si>
  <si>
    <t>RT 80</t>
  </si>
  <si>
    <t>PO BOX 093</t>
  </si>
  <si>
    <t>CAMP</t>
  </si>
  <si>
    <t>TRENTON NJ  08625</t>
  </si>
  <si>
    <t>OLD WATERLOO RD</t>
  </si>
  <si>
    <t>VAN VUGT, JOHN &amp; DEBORAH</t>
  </si>
  <si>
    <t>130 JACKSONVILLE RD</t>
  </si>
  <si>
    <t>POMPTON PLAINS, NJ  07444</t>
  </si>
  <si>
    <t>WILCOCK, JOHN</t>
  </si>
  <si>
    <t>PO BOX 602</t>
  </si>
  <si>
    <t>1 WHITE HALL HILL RD</t>
  </si>
  <si>
    <t>3 WHITE HALL HILL RD</t>
  </si>
  <si>
    <t>MASLOW, RINA</t>
  </si>
  <si>
    <t>PO BOX 439</t>
  </si>
  <si>
    <t>5 WHITE HALL HILL RD</t>
  </si>
  <si>
    <t>WROBLESKI, WILLIAM &amp; ANNE MARIE</t>
  </si>
  <si>
    <t>7 WHITE HALL HILL RD</t>
  </si>
  <si>
    <t>FELGER, THOMAS L &amp; ALISON M</t>
  </si>
  <si>
    <t>9 WHITE HALL HILL RD</t>
  </si>
  <si>
    <t>RUDLOFF, TODD W &amp; STEPHANIE P</t>
  </si>
  <si>
    <t>9 WHITEHALL HILL RD</t>
  </si>
  <si>
    <t>WHITE HALL HILL RD</t>
  </si>
  <si>
    <t>GARABRANT, NICOLE &amp; KELLY, BRIAN</t>
  </si>
  <si>
    <t>196 WHITEHALL RD</t>
  </si>
  <si>
    <t>186 WHITE HALL RD</t>
  </si>
  <si>
    <t>H D L CORP/NED GLADSTEIN</t>
  </si>
  <si>
    <t>540 PASSAIC AVE</t>
  </si>
  <si>
    <t>2 WHITE HALL HILL RD</t>
  </si>
  <si>
    <t>MARTE, JESUS I &amp; MARIBELL</t>
  </si>
  <si>
    <t>2 WHITEHILL RD</t>
  </si>
  <si>
    <t>307 RT 206</t>
  </si>
  <si>
    <t>FRANCISCO, MICHELLE</t>
  </si>
  <si>
    <t>PO BOX 580</t>
  </si>
  <si>
    <t>10 WEASAUG TR</t>
  </si>
  <si>
    <t>SEEKAMP, JOHN &amp; ALICE</t>
  </si>
  <si>
    <t>2 WEASAUG TR</t>
  </si>
  <si>
    <t>SCHAEFFNER, LAUREN B &amp; HARQUAIL, E</t>
  </si>
  <si>
    <t>22 SOUTH SHORE RD</t>
  </si>
  <si>
    <t>EDWARDS, MARK</t>
  </si>
  <si>
    <t>WHALEN, ELINOR</t>
  </si>
  <si>
    <t>89 TURNBERRY CT</t>
  </si>
  <si>
    <t>26 SOUTH SHORE RD</t>
  </si>
  <si>
    <t>FLACHEK, STEPHEN &amp; BERTHA</t>
  </si>
  <si>
    <t>25 RAVINE DR</t>
  </si>
  <si>
    <t>EKELAND, MARIE</t>
  </si>
  <si>
    <t>4645 STONEHAVEN DR</t>
  </si>
  <si>
    <t>COLUMBUS, OH  43220</t>
  </si>
  <si>
    <t>MUCHER, JANET &amp; RAINSBERGER,BARBARA</t>
  </si>
  <si>
    <t>30 SOUTH SHORE RD</t>
  </si>
  <si>
    <t>32 SOUTH SHORE RD</t>
  </si>
  <si>
    <t>BROWN, CHRISTOPHER ET AL</t>
  </si>
  <si>
    <t>92 CLAPHAM AVE</t>
  </si>
  <si>
    <t>MANHASSET, NY  11030</t>
  </si>
  <si>
    <t>PETERSEN, CHRISTOPHER L</t>
  </si>
  <si>
    <t>120 EVERGREEN LANE</t>
  </si>
  <si>
    <t>CARLISLE, MA  01741</t>
  </si>
  <si>
    <t>36 SOUTH SHORE RD</t>
  </si>
  <si>
    <t>CAREY, CHRISTOPHER % MICHAEL CAREY</t>
  </si>
  <si>
    <t>470 WEST END AVE APT 12-A</t>
  </si>
  <si>
    <t>38 SOUTH SHORE RD</t>
  </si>
  <si>
    <t>MESCIA, NICHOLAS A JR &amp; N A III</t>
  </si>
  <si>
    <t>12 FRANKLIN ST, UNIT 1</t>
  </si>
  <si>
    <t>CHARLESTOWN, MA  02129</t>
  </si>
  <si>
    <t>40 SOUTH SHORE RD</t>
  </si>
  <si>
    <t>PEDERSEN, ALICE</t>
  </si>
  <si>
    <t>PO BOX 30386</t>
  </si>
  <si>
    <t>STATEN ISLAND, NY  10303</t>
  </si>
  <si>
    <t>WALSH, JENNIFER</t>
  </si>
  <si>
    <t>134 GLENWOOD ROAD</t>
  </si>
  <si>
    <t>FANWOOD, NJ  07023</t>
  </si>
  <si>
    <t>44 SOUTH SHORE RD</t>
  </si>
  <si>
    <t>PATRICIA E HANNAN IRR TRUST/BOUMA,J</t>
  </si>
  <si>
    <t>50 COALE AVE</t>
  </si>
  <si>
    <t>CRANBERRY LK HSE TST C/O J MCDANEL</t>
  </si>
  <si>
    <t>2 COURTYARD LN</t>
  </si>
  <si>
    <t>BRIELLE, NJ  08730</t>
  </si>
  <si>
    <t>AGUGLIARO, JOHN &amp; PATRICIA</t>
  </si>
  <si>
    <t>683 CRAIG AVE</t>
  </si>
  <si>
    <t>STATEN ISLAND, NY  10307</t>
  </si>
  <si>
    <t>RUSSO, SANDRA, ET AL</t>
  </si>
  <si>
    <t>28 HIGHLAND AVE</t>
  </si>
  <si>
    <t>FAIR HAVEN, NJ  07704</t>
  </si>
  <si>
    <t>WEASAUG TR</t>
  </si>
  <si>
    <t>1&amp;2</t>
  </si>
  <si>
    <t>TRENTON N J  08625</t>
  </si>
  <si>
    <t>568 WATERLOO RD</t>
  </si>
  <si>
    <t>VALENTI, THOMAS</t>
  </si>
  <si>
    <t>TM-2</t>
  </si>
  <si>
    <t>TM-1</t>
  </si>
  <si>
    <t>JOHN FITCH PLAZA</t>
  </si>
  <si>
    <t>TRENTON, NJ  07932</t>
  </si>
  <si>
    <t>10 PEACH TREE ST</t>
  </si>
  <si>
    <t>ZACHMAN, DAN &amp; SOSIE</t>
  </si>
  <si>
    <t>8 PEACH TREE ST</t>
  </si>
  <si>
    <t>BUGGE, JERILYN</t>
  </si>
  <si>
    <t>6059 PALLADIUM CT APT P1</t>
  </si>
  <si>
    <t>ALEXANDRIA, VA  22315</t>
  </si>
  <si>
    <t>6 PEACH TREE ST</t>
  </si>
  <si>
    <t>NOVAK, JOSEPH F &amp; MELODIE A</t>
  </si>
  <si>
    <t>4 PEACH TREE ST</t>
  </si>
  <si>
    <t>SHASHATY, ANTHONY J SR &amp; ANTHONY JR</t>
  </si>
  <si>
    <t>2 PEACH TREE ST</t>
  </si>
  <si>
    <t>WHEELWRIGHT, JOHN &amp; JANINE</t>
  </si>
  <si>
    <t>62 SLEEPY HOLLOW RD</t>
  </si>
  <si>
    <t>BICHER, LEONARD &amp; DANIELLE</t>
  </si>
  <si>
    <t>60 SLEEPY HOLLOW RD</t>
  </si>
  <si>
    <t>CUTRONE, NICHOLAS J &amp; MARY C</t>
  </si>
  <si>
    <t>58 SLEEPY HOLLOW RD</t>
  </si>
  <si>
    <t>GANGI, STEPHEN</t>
  </si>
  <si>
    <t>56A SLEEPY HOLLOW RD</t>
  </si>
  <si>
    <t>MARTINELLI, TERI</t>
  </si>
  <si>
    <t>56 A SLEEPY HOLLOW RD</t>
  </si>
  <si>
    <t>14 CROWS NEST RD</t>
  </si>
  <si>
    <t>12 CROWS NEST RD</t>
  </si>
  <si>
    <t>RODRIGUEZ, DANIEL &amp; LAUREN M</t>
  </si>
  <si>
    <t>12 CROW'S NEST RD</t>
  </si>
  <si>
    <t>8 CROWS NEST RD</t>
  </si>
  <si>
    <t>LARABEE, WILLIAM &amp; BREMBT, JAMES</t>
  </si>
  <si>
    <t>6 CROWS NEST RD</t>
  </si>
  <si>
    <t>SCHWARTZ, BENNETT &amp; ANNE</t>
  </si>
  <si>
    <t>4 CROWS NEST RD</t>
  </si>
  <si>
    <t>FOREST LAKES WATER CO</t>
  </si>
  <si>
    <t>PO BOX 264</t>
  </si>
  <si>
    <t>2 CROWS NEST RD</t>
  </si>
  <si>
    <t>DUCH, ERIC</t>
  </si>
  <si>
    <t>2 CROWS NEST</t>
  </si>
  <si>
    <t>36 SLEEPY HOLLOW RD</t>
  </si>
  <si>
    <t>SHUCOSKI, RAYMOND &amp; BARBARA</t>
  </si>
  <si>
    <t>34 SLEEPY HOLLOW RD</t>
  </si>
  <si>
    <t>COOMBS, SHELLY</t>
  </si>
  <si>
    <t>PO BOX 445</t>
  </si>
  <si>
    <t>32 SLEEPY HOLLOW RD</t>
  </si>
  <si>
    <t>LEVY, STEVEN</t>
  </si>
  <si>
    <t>28 SLEEPY HOLLOW RD</t>
  </si>
  <si>
    <t>HAWS, JAMES &amp; NICOLE</t>
  </si>
  <si>
    <t>30 SLEEPY HOLLOW RD</t>
  </si>
  <si>
    <t>ABRAMO, PAUL L</t>
  </si>
  <si>
    <t>24 SLEEPY HOLLOW RD</t>
  </si>
  <si>
    <t>GORMAN, ROBERT D &amp; DOROTHY A</t>
  </si>
  <si>
    <t>22 SLEEPY HOLLOW RD</t>
  </si>
  <si>
    <t>CHOZICK, ROBERT &amp; MARY CAROL</t>
  </si>
  <si>
    <t>20 SLEEPY HOLLOW RD</t>
  </si>
  <si>
    <t>MASSARO, FRANK &amp; PATRICIA M</t>
  </si>
  <si>
    <t>18 SLEEPY HOLLOW RD</t>
  </si>
  <si>
    <t>MASON, JAMES A &amp; DAWN M</t>
  </si>
  <si>
    <t>16 SLEEPY HOLLOW RD</t>
  </si>
  <si>
    <t>18 SLEPPY HOLLOW RD</t>
  </si>
  <si>
    <t>14 SLEEPY HOLLOW RD</t>
  </si>
  <si>
    <t>MORE, JOSEPH J &amp; LISA E</t>
  </si>
  <si>
    <t>12 SLEEPY HOLLOW RD</t>
  </si>
  <si>
    <t>10 SLEEPY HOLLOW RD</t>
  </si>
  <si>
    <t>WILSON, MICHAEL &amp; KERRI</t>
  </si>
  <si>
    <t>8 SLEEPY HOLLOW RD</t>
  </si>
  <si>
    <t>6 SLEEPY HOLLOW RD</t>
  </si>
  <si>
    <t>PERL, THOMAS J &amp; KAREN L</t>
  </si>
  <si>
    <t>2 SLEEPY HOLLOW RD</t>
  </si>
  <si>
    <t>MCCAIG, CHARLES G &amp; SHIRLEY A</t>
  </si>
  <si>
    <t>5 SLEEPY HOLLOW RD</t>
  </si>
  <si>
    <t>RODRIGUES, RICARDO A &amp; PARADA, E</t>
  </si>
  <si>
    <t>5 SLEEPY HOLLW RD</t>
  </si>
  <si>
    <t>7 SLEEPY HOLLOW RD</t>
  </si>
  <si>
    <t>REARDON, PATRICK J &amp; CYNTHIA L</t>
  </si>
  <si>
    <t>9 SLEEPY HOLLOW RD</t>
  </si>
  <si>
    <t>BOLOGNINI, MARIE &amp; HANSELL, ERIK</t>
  </si>
  <si>
    <t>17 SLEEPY HOLLOW RD</t>
  </si>
  <si>
    <t>ZALESKI, RONALD &amp; DEBRA M</t>
  </si>
  <si>
    <t>23 SLEEPY HOLLOW RD</t>
  </si>
  <si>
    <t>KASPRZAK, SHERI M</t>
  </si>
  <si>
    <t>25 SLEEPY HOLLOW RD</t>
  </si>
  <si>
    <t>KOONCE, GERALD D &amp; MCKINLEY, S A</t>
  </si>
  <si>
    <t>27 SLEEPY HOLLOW RD</t>
  </si>
  <si>
    <t>29 SLEEPY HOLLOW RD</t>
  </si>
  <si>
    <t>MAYER, WILLIAM R JR</t>
  </si>
  <si>
    <t>31 SLEEPY HOLLOW RD</t>
  </si>
  <si>
    <t>CHUCK, CHRISTOPHER &amp; KIMBERLY</t>
  </si>
  <si>
    <t>33 SLEEPY HOLLOW RD</t>
  </si>
  <si>
    <t>ROSEFF, HARVEY S</t>
  </si>
  <si>
    <t>35 SLEEPY HOLLOW RD</t>
  </si>
  <si>
    <t>CARDOZO, ANTHONY S &amp; PATRICIA A</t>
  </si>
  <si>
    <t>37 SLEEPY HOLLOW RD</t>
  </si>
  <si>
    <t>GLASER, FRANK W</t>
  </si>
  <si>
    <t>194 WALNUT ST</t>
  </si>
  <si>
    <t>LIVINGSTON, NJ  07036</t>
  </si>
  <si>
    <t>41 SLEEPY HOLLOW RD</t>
  </si>
  <si>
    <t>FRY, CLIFFORD B &amp; JOANNE</t>
  </si>
  <si>
    <t>43 SLEEPY HOLLOW RD</t>
  </si>
  <si>
    <t>GRISWOLD, SCOTT &amp; PEGGIE</t>
  </si>
  <si>
    <t>45 SLEEPY HOLLOW RD</t>
  </si>
  <si>
    <t>40 OLD STAGECOACH RD</t>
  </si>
  <si>
    <t>36 OLD STAGECOACH RD</t>
  </si>
  <si>
    <t>ERNST, WILLIAM H</t>
  </si>
  <si>
    <t>34 OLD STAGECOACH RD</t>
  </si>
  <si>
    <t>MAVRIKIDIS, JOHN D &amp; HELEN</t>
  </si>
  <si>
    <t>18 OVERLOOK AVE</t>
  </si>
  <si>
    <t>3 SLEEPY HOLLOW RD</t>
  </si>
  <si>
    <t>WALSH, THOMAS P</t>
  </si>
  <si>
    <t>56 SLEEPY HOLLOW RD</t>
  </si>
  <si>
    <t>O'DEVEN, TARA &amp; EVANCHIK, MICHAEL</t>
  </si>
  <si>
    <t>15 CROWS NEST RD</t>
  </si>
  <si>
    <t>OPPERMAN, THOMAS &amp; SIOBAN R</t>
  </si>
  <si>
    <t>13 CROWS NEST RD</t>
  </si>
  <si>
    <t>PADO, MELISSA &amp; DINULOS, EARL</t>
  </si>
  <si>
    <t>11 CROWS NEST RD</t>
  </si>
  <si>
    <t>NOSENCHUK, ROBERT &amp; WENDI</t>
  </si>
  <si>
    <t>9 CROWS NEST RD</t>
  </si>
  <si>
    <t>SCHEIDT, DONALD &amp; JOANNE</t>
  </si>
  <si>
    <t>7 CROWS NEST RD</t>
  </si>
  <si>
    <t>GIMLER, JOHN R JR, &amp; CAROL J</t>
  </si>
  <si>
    <t>3 CROWS NEST RD</t>
  </si>
  <si>
    <t>HYNSON, RYAN A &amp; TANYA M</t>
  </si>
  <si>
    <t>1 CROWS NEST RD</t>
  </si>
  <si>
    <t>FREEMAN, MARCUS &amp; MARTINA</t>
  </si>
  <si>
    <t>1 CROW'S NEST RD</t>
  </si>
  <si>
    <t>40 SLEEPY HOLLOW RD</t>
  </si>
  <si>
    <t>BLACKWELL, BONNIE</t>
  </si>
  <si>
    <t>42 SLEEPY HOLLOW RD</t>
  </si>
  <si>
    <t>DEVITO, STEPHEN M &amp; COLLEEN M</t>
  </si>
  <si>
    <t>44 SLEEPY HOLLOW RD</t>
  </si>
  <si>
    <t>SCIALPI, LEONARD G &amp; ROSIAK, H D</t>
  </si>
  <si>
    <t>46 SLEEPY HOLLOW RD</t>
  </si>
  <si>
    <t>DIETZ, ERIC C &amp; TARA A</t>
  </si>
  <si>
    <t>48 SLEEPY HOLLOW RD</t>
  </si>
  <si>
    <t>SCHMITT, MICHAEL H</t>
  </si>
  <si>
    <t>50 SLEEPY HOLLOW RD</t>
  </si>
  <si>
    <t>EYRICH, CHRISTINE M</t>
  </si>
  <si>
    <t>52 SLEEPY HOLLOW RD</t>
  </si>
  <si>
    <t>DAUM, BONNIE</t>
  </si>
  <si>
    <t>54 SLEEPY HOLLOW RD</t>
  </si>
  <si>
    <t>POPE, MICHAEL J &amp; MICHELE Y</t>
  </si>
  <si>
    <t>5 CONRAD STRASSE</t>
  </si>
  <si>
    <t>TABOR, TERENCE &amp; LINDA</t>
  </si>
  <si>
    <t>3 CONRAD STRASSE</t>
  </si>
  <si>
    <t>HICKEY, FRANCIS A &amp; LYNN M</t>
  </si>
  <si>
    <t>1 CONRAD STRASSE</t>
  </si>
  <si>
    <t>KEPLER, THOS A &amp; JOANNE M</t>
  </si>
  <si>
    <t>67 SLEEPY HOLLOW RD</t>
  </si>
  <si>
    <t>DRY, JONATHAN R</t>
  </si>
  <si>
    <t>65 SLEEPY HOLLOW RD</t>
  </si>
  <si>
    <t>DEANGELIS, JOHN &amp; DANA</t>
  </si>
  <si>
    <t>63 SLEEPY HOLLOW RD</t>
  </si>
  <si>
    <t>MONAHAN, JOHN &amp; COLLEEN</t>
  </si>
  <si>
    <t>61 SLEEPY HOLLOW RD</t>
  </si>
  <si>
    <t>MONESMITH, FREDERICK L &amp; CAROLE G</t>
  </si>
  <si>
    <t>59 SLEEPY HOLLOW RD</t>
  </si>
  <si>
    <t>AZIMOV, DMITRIY</t>
  </si>
  <si>
    <t>57 SLEEPY HOLLOW RD</t>
  </si>
  <si>
    <t>BOYLE, BRADLEY E &amp; LAURIE S</t>
  </si>
  <si>
    <t>55 SLEEPY HOLLOW RD</t>
  </si>
  <si>
    <t>HELFRICH, DAVID</t>
  </si>
  <si>
    <t>53 SLEEPY HOLLOW RD</t>
  </si>
  <si>
    <t>FESTA, JOHN P &amp; DIANE A</t>
  </si>
  <si>
    <t>51 SLEEPY HOLLOW RD</t>
  </si>
  <si>
    <t>ACEVEDO, LUIS &amp; COOK, LESLIE</t>
  </si>
  <si>
    <t>50 OLD STAGECOACH RD</t>
  </si>
  <si>
    <t>STOUT, DOUGLAS K &amp; EILEEN H</t>
  </si>
  <si>
    <t>52 OLD STAGECOACH RD</t>
  </si>
  <si>
    <t>MOESER, JAMES &amp; LINDA</t>
  </si>
  <si>
    <t>54 OLD STAGECOACH RD</t>
  </si>
  <si>
    <t>NEUWERTH, GARY E &amp; RANDI L</t>
  </si>
  <si>
    <t>PO BOX 453</t>
  </si>
  <si>
    <t>56 OLD STAGECOACH RD</t>
  </si>
  <si>
    <t>THOMAS, JAMES J &amp; CAROL P</t>
  </si>
  <si>
    <t>4 SANDYS RD</t>
  </si>
  <si>
    <t>CASTELLUCCIO, ANTHONY &amp; DEBRA</t>
  </si>
  <si>
    <t>6 SANDYS RD</t>
  </si>
  <si>
    <t>BUCKLEY, TERENCE</t>
  </si>
  <si>
    <t>6 SANDY'S RD</t>
  </si>
  <si>
    <t>8 SANDYS RD</t>
  </si>
  <si>
    <t>PLATT, DAVID A</t>
  </si>
  <si>
    <t>153 HARRINGTON RD</t>
  </si>
  <si>
    <t>CLIFTON, NJ  07012</t>
  </si>
  <si>
    <t>12 SANDYS RD</t>
  </si>
  <si>
    <t>CORLETO, JOSEPH &amp; DELAOSA,STEPHANIE</t>
  </si>
  <si>
    <t>12 SANDY'S RD</t>
  </si>
  <si>
    <t>15 SANDYS RD</t>
  </si>
  <si>
    <t>KUDUK JOHN F &amp; MARY J</t>
  </si>
  <si>
    <t>ANDOVER, N J  07821</t>
  </si>
  <si>
    <t>13 SANDYS RD</t>
  </si>
  <si>
    <t>SABATINI, JOSEPH &amp; ROXANNE</t>
  </si>
  <si>
    <t>11 SANDYS RD</t>
  </si>
  <si>
    <t>SANTOS, PHILLIP</t>
  </si>
  <si>
    <t>9 SANDYS RD</t>
  </si>
  <si>
    <t>HOFMANN, JOHN L &amp; CLARE</t>
  </si>
  <si>
    <t>PO BOX 405</t>
  </si>
  <si>
    <t>7 SANDYS RD</t>
  </si>
  <si>
    <t>HOGLUND, PETER C &amp; JACQUELINE M</t>
  </si>
  <si>
    <t>3 SANDYS RD</t>
  </si>
  <si>
    <t>KANE, PAUL &amp; THERESA</t>
  </si>
  <si>
    <t>1 SANDYS RD</t>
  </si>
  <si>
    <t>WELCH, ROBERT A &amp; ELLEN</t>
  </si>
  <si>
    <t>23 CRESCENT DR SO</t>
  </si>
  <si>
    <t>APPLEGATE, CHRISTOPHER</t>
  </si>
  <si>
    <t>23 CRESCENT DRIVE SOUTH</t>
  </si>
  <si>
    <t>25 CRESCENT DR SO</t>
  </si>
  <si>
    <t>FULLMAN, VINCENT</t>
  </si>
  <si>
    <t>29 CRESCENT DR SO</t>
  </si>
  <si>
    <t>VANAUKEN, TRACY &amp; RALPH</t>
  </si>
  <si>
    <t>29 CRESCENT DR</t>
  </si>
  <si>
    <t>31 CRESCENT DR SO</t>
  </si>
  <si>
    <t>REDUS, GLEN &amp; MARY</t>
  </si>
  <si>
    <t>33 CRESCENT DR SO</t>
  </si>
  <si>
    <t>SALVAS, ADRIEN J &amp; JOAN L</t>
  </si>
  <si>
    <t>41 CRESCENT DR SO</t>
  </si>
  <si>
    <t>DOCKERY, FRANCIS P III ET AL</t>
  </si>
  <si>
    <t>137 ROSEVILLE RD</t>
  </si>
  <si>
    <t>SHANNON, MATTHEW &amp; STAGE, LAUREN</t>
  </si>
  <si>
    <t>135 ROSEVILLE RD</t>
  </si>
  <si>
    <t>WIDNER, CHARLES &amp; BROWN, BEVERLY</t>
  </si>
  <si>
    <t>133 ROSEVILLE RD</t>
  </si>
  <si>
    <t>DEPIERO, ROGER &amp; DEBRA</t>
  </si>
  <si>
    <t>131 ROSEVILLE RD</t>
  </si>
  <si>
    <t>DEBLOCK, RONALD &amp; NADINE</t>
  </si>
  <si>
    <t>75 SLEEPY HOLLOW RD</t>
  </si>
  <si>
    <t>DI STEFANO, PATRICK &amp; VIENNA</t>
  </si>
  <si>
    <t>4 CONRAD STRASSE</t>
  </si>
  <si>
    <t>LUBA, LAWRENCE P &amp; KIMBERLY D</t>
  </si>
  <si>
    <t>6 CONRAD STRASSE</t>
  </si>
  <si>
    <t>RAFFERTY, RAYMOND F &amp; JILL E</t>
  </si>
  <si>
    <t>8 CONRAD STRASSE</t>
  </si>
  <si>
    <t>BALLANCE, JEFFERY &amp; GERALYNN</t>
  </si>
  <si>
    <t>39 CRESCENT DR SO</t>
  </si>
  <si>
    <t>WALSH, BRIAN T &amp; MARYANN E</t>
  </si>
  <si>
    <t>76 SLEEPY HOLLOW RD</t>
  </si>
  <si>
    <t>BRAY, WILLIAM JR &amp; ANGELA</t>
  </si>
  <si>
    <t>125 ROSEVILLE RD</t>
  </si>
  <si>
    <t>SMITH, JOHN M &amp; ROSEMARY</t>
  </si>
  <si>
    <t>123 ROSEVILLE RD</t>
  </si>
  <si>
    <t>SHERTZ, JAMES E JR &amp; KELLY A</t>
  </si>
  <si>
    <t>11 PEACH TREE ST</t>
  </si>
  <si>
    <t>7 PEACH TREE ST</t>
  </si>
  <si>
    <t>LAURIDSEN, BRIAN</t>
  </si>
  <si>
    <t>5 PEACH TREE ST</t>
  </si>
  <si>
    <t>SCHOFFSTALL, JAMES &amp; GLYNNIS</t>
  </si>
  <si>
    <t>3 PEACH TREE ST</t>
  </si>
  <si>
    <t>MACHLER, WALTER F &amp; KERR, KATHLEEN</t>
  </si>
  <si>
    <t>671 GROSSAMER WING WAY</t>
  </si>
  <si>
    <t>SEBASTIAN, NJ  32958</t>
  </si>
  <si>
    <t>66 SLEEPY HOLLOW RD</t>
  </si>
  <si>
    <t>TUCKER, WILLIAM J &amp; ALICJA</t>
  </si>
  <si>
    <t>PO BOX 3</t>
  </si>
  <si>
    <t>68 SLEEPY HOLLOW RD</t>
  </si>
  <si>
    <t>MAIDA, DAVID JR &amp; HERMINIA</t>
  </si>
  <si>
    <t>70 SLEEPY HOLLOW RD</t>
  </si>
  <si>
    <t>VERBEEK, LOIS M</t>
  </si>
  <si>
    <t>PO BOX 25</t>
  </si>
  <si>
    <t>72 SLEEPY HOLLOW RD</t>
  </si>
  <si>
    <t>MCALISTER, JAMES E</t>
  </si>
  <si>
    <t>74 SLEEPY HOLLOW RD</t>
  </si>
  <si>
    <t>CASSO, ANNE MARIE</t>
  </si>
  <si>
    <t>.</t>
  </si>
  <si>
    <t>6A</t>
  </si>
  <si>
    <t>NJ BELL TEL C/O DUFF &amp; PHELPS</t>
  </si>
  <si>
    <t>ADDISON, TX  75015</t>
  </si>
  <si>
    <t>UNITED TELEPHONE CO NJ ACCOUNTING</t>
  </si>
  <si>
    <t>PO BOX 7909</t>
  </si>
  <si>
    <t>OVERLAND PARK, KS  66207</t>
  </si>
  <si>
    <t>Tax Map Page</t>
  </si>
  <si>
    <t>Addtnl Lots</t>
  </si>
  <si>
    <t xml:space="preserve">C.O. Johnson Park </t>
  </si>
  <si>
    <t>Neil Gylling Park</t>
  </si>
  <si>
    <t>Garbage/ recycling cans</t>
  </si>
  <si>
    <t>Bathroom: porta potty</t>
  </si>
  <si>
    <t xml:space="preserve">Benches </t>
  </si>
  <si>
    <t>Planter</t>
  </si>
  <si>
    <t>Bike Rack</t>
  </si>
  <si>
    <t>Basketball Court</t>
  </si>
  <si>
    <t>Porta Potties</t>
  </si>
  <si>
    <t>Bleachers</t>
  </si>
  <si>
    <t>Gazebo</t>
  </si>
  <si>
    <t>Mountain View Park- UNDEVELOPED</t>
  </si>
  <si>
    <t xml:space="preserve">Railings </t>
  </si>
  <si>
    <t>Park Sign</t>
  </si>
  <si>
    <t>Qty</t>
  </si>
  <si>
    <t>Install Year</t>
  </si>
  <si>
    <t>Replacement</t>
  </si>
  <si>
    <t>All other fields</t>
  </si>
  <si>
    <t>Tennis Court Resurfacing (3 courts)</t>
  </si>
  <si>
    <t>Not by township</t>
  </si>
  <si>
    <t>Info in email April 23</t>
  </si>
  <si>
    <t>Added recently, Mike recent gate added</t>
  </si>
  <si>
    <t>Possible replacement, water line issue, septic replacement. Run power.</t>
  </si>
  <si>
    <t>Park Asset Inventory</t>
  </si>
  <si>
    <t>Water Cannon (each)</t>
  </si>
  <si>
    <t>Irrigation infrastructure / well (each)</t>
  </si>
  <si>
    <t>Football Field Goal (each)</t>
  </si>
  <si>
    <t>Grandstands/ bleachers (each)</t>
  </si>
  <si>
    <t>Benches/Dugouts (each)</t>
  </si>
  <si>
    <t>Backstops (each)</t>
  </si>
  <si>
    <t>Basketball Court (court)</t>
  </si>
  <si>
    <t>Playground (entire)</t>
  </si>
  <si>
    <t>Area of Pavement (SF)</t>
  </si>
  <si>
    <t>Area of Stone (SF)</t>
  </si>
  <si>
    <t>Curbing around parking areas (LF)</t>
  </si>
  <si>
    <t>Wood Beam Guide Railing (LF)</t>
  </si>
  <si>
    <t>Parking Lot Lighting (each light &amp; pole)</t>
  </si>
  <si>
    <t>Natural (LF)</t>
  </si>
  <si>
    <t>Bridges (each)</t>
  </si>
  <si>
    <t>Kiosks (each)</t>
  </si>
  <si>
    <t>Wayfinding (each)</t>
  </si>
  <si>
    <t>Concession Stand / Field House (each)</t>
  </si>
  <si>
    <t>Announcer Booth (each)</t>
  </si>
  <si>
    <t>Gazebo (each)</t>
  </si>
  <si>
    <t>Inventory Items (unit)</t>
  </si>
  <si>
    <t>Park Sign (each)</t>
  </si>
  <si>
    <t>Garbage/ recycling cans (each)</t>
  </si>
  <si>
    <t>Walkways (SF)</t>
  </si>
  <si>
    <t>Steps/Stairs (each staircase)</t>
  </si>
  <si>
    <t>Railings (each staircase side)</t>
  </si>
  <si>
    <t>Bike Rack (each)</t>
  </si>
  <si>
    <t>Inflation Rate</t>
  </si>
  <si>
    <t>Costs per MCPC</t>
  </si>
  <si>
    <t>Surfacing / gravel (LF)</t>
  </si>
  <si>
    <t>Benches - Set 2 (each)</t>
  </si>
  <si>
    <t>Benches - Set 1 (each)</t>
  </si>
  <si>
    <t>Tables - Set 1 (each)</t>
  </si>
  <si>
    <t>Tables - Set 2 (each)</t>
  </si>
  <si>
    <t>Per Byram actual $'s.</t>
  </si>
  <si>
    <t>Targeted</t>
  </si>
  <si>
    <t>Project Name</t>
  </si>
  <si>
    <t>Owner</t>
  </si>
  <si>
    <t>Acres</t>
  </si>
  <si>
    <t>Wilcock</t>
  </si>
  <si>
    <t>Targeted Parcels</t>
  </si>
  <si>
    <t>Byram Owned Parcels</t>
  </si>
  <si>
    <t>Anticipated Annual Costs</t>
  </si>
  <si>
    <t>Capital</t>
  </si>
  <si>
    <t>Operating</t>
  </si>
  <si>
    <t>Other Open Space</t>
  </si>
  <si>
    <t>Yes</t>
  </si>
  <si>
    <t>2010 List</t>
  </si>
  <si>
    <t>CO Johnson</t>
  </si>
  <si>
    <t>Tamarack</t>
  </si>
  <si>
    <t>Brookwood</t>
  </si>
  <si>
    <t>Riverside</t>
  </si>
  <si>
    <t>Mountain View</t>
  </si>
  <si>
    <t>All Parks</t>
  </si>
  <si>
    <t>Byram Township Park System</t>
  </si>
  <si>
    <t>Map</t>
  </si>
  <si>
    <t>Bridge 2 - Steel Truss 35'</t>
  </si>
  <si>
    <t>Mohawk View / Stonehedge Ln</t>
  </si>
  <si>
    <t>Bridge 3 - Southern-most Steel Truss 25'</t>
  </si>
  <si>
    <t>Bridge 1 - Eastern-most (concrete)</t>
  </si>
  <si>
    <t>Paved (SF)</t>
  </si>
  <si>
    <t>Actual Costs for Tamarack Construction Work</t>
  </si>
  <si>
    <t>Irrigation</t>
  </si>
  <si>
    <t>Well Drilling</t>
  </si>
  <si>
    <t>Paving</t>
  </si>
  <si>
    <t>Striping</t>
  </si>
  <si>
    <t>Irrigation infrastructure (and well)</t>
  </si>
  <si>
    <t>Entry Gate</t>
  </si>
  <si>
    <t>Parking Stall Striping ($20/Stall)</t>
  </si>
  <si>
    <t>Parking Stall Striping (Stall)</t>
  </si>
  <si>
    <t>Fencing (LF)</t>
  </si>
  <si>
    <t>Park Inventory Pics:</t>
  </si>
  <si>
    <t>https://www.dropbox.com/sh/db89lz2mazzrk1j/AACLsw5oXG2U313Ls24NkzyBa?dl=0</t>
  </si>
  <si>
    <t>Area of Stone(SF)</t>
  </si>
  <si>
    <t>Parking Stalls - Handicapped (each)</t>
  </si>
  <si>
    <t>Irrigation infrastructure (each)</t>
  </si>
  <si>
    <t>Operating Budget</t>
  </si>
  <si>
    <t>Park System Total Budget</t>
  </si>
  <si>
    <t>Snow Removal</t>
  </si>
  <si>
    <t>Grass Cutting</t>
  </si>
  <si>
    <t>Utility Costs</t>
  </si>
  <si>
    <t>Stewardship</t>
  </si>
  <si>
    <t>Forestry Work</t>
  </si>
  <si>
    <t>Invasive Removal</t>
  </si>
  <si>
    <t>Tree Planting / Landscapting</t>
  </si>
  <si>
    <t>Maintenance</t>
  </si>
  <si>
    <t>Garbage/Recycling Collection</t>
  </si>
  <si>
    <t>Field Equipment</t>
  </si>
  <si>
    <t>Field Striping</t>
  </si>
  <si>
    <t>Hours</t>
  </si>
  <si>
    <t>Annual Operating, Maintenance &amp; Stewardship Expenses</t>
  </si>
  <si>
    <t>Metal Guide Railing (LF)</t>
  </si>
  <si>
    <t>Metal Guide Rail Flare End Caps (each)</t>
  </si>
  <si>
    <t>Pinto Estimate on LF Cost</t>
  </si>
  <si>
    <t>C</t>
  </si>
  <si>
    <t>Trail Length (ft)</t>
  </si>
  <si>
    <t>Bridge 1</t>
  </si>
  <si>
    <t xml:space="preserve">Bridge 2 </t>
  </si>
  <si>
    <t>Bridge 3</t>
  </si>
  <si>
    <t>Tables (each)</t>
  </si>
  <si>
    <t>Benches (each)</t>
  </si>
  <si>
    <t>Garbage/ Recycling cans (each)</t>
  </si>
  <si>
    <t>Entrance Sign (each)</t>
  </si>
  <si>
    <t>Entrance/Exit Gates  (each)</t>
  </si>
  <si>
    <t>Flag Pole (each)</t>
  </si>
  <si>
    <t>Pavilion (each)</t>
  </si>
  <si>
    <t>Flag Poles (each)</t>
  </si>
  <si>
    <t>Tennis Courts (each)</t>
  </si>
  <si>
    <t>Backstops and Fencing (each)</t>
  </si>
  <si>
    <t>Fencing - Football Field/Area 1 (LF)</t>
  </si>
  <si>
    <t>Fencing - Misc Gates (each)</t>
  </si>
  <si>
    <t>Equipment Shed (each)</t>
  </si>
  <si>
    <t>Fencing - Non-Field (LF)</t>
  </si>
  <si>
    <t>Ben Schaffer &amp; Whirl actual quote from 2019</t>
  </si>
  <si>
    <t>Per quote June 2019</t>
  </si>
  <si>
    <t>Resurfacing will replace install costs.</t>
  </si>
  <si>
    <t>Tennis Court Resurfacing (2 courts)</t>
  </si>
  <si>
    <t>Estimate based on resufacing quote for COJ courts, that did not include fencing, which is needed at Neil Gylling.</t>
  </si>
  <si>
    <t>Hourly Rate (including benefits)</t>
  </si>
  <si>
    <t>Pinto date estimate</t>
  </si>
  <si>
    <t>Bases (sets) $200/set</t>
  </si>
  <si>
    <t>Soccer Goals ($250 each)</t>
  </si>
  <si>
    <t>Staircase &amp; Railings by Roseville Rd (each)</t>
  </si>
  <si>
    <t>Staircase &amp; Railings by Field House (each)</t>
  </si>
  <si>
    <t>Where will these go within the park itself? We can add wayfinding to trails outside of the parks.</t>
  </si>
  <si>
    <t>Byram actual $s</t>
  </si>
  <si>
    <t>Scoreboard - Football ($7,500 each)</t>
  </si>
  <si>
    <t>Scoreboard - Baseball ($3,000 each)</t>
  </si>
  <si>
    <t>Cory Stoner Quote</t>
  </si>
  <si>
    <t>Based on actual costs.</t>
  </si>
  <si>
    <t>Parking area near tennis courts is being considered part of municipal building and not NG Park.</t>
  </si>
  <si>
    <t>GbD Best estimate based on online pricing adding in labor. Is there only one light in upper area? I recall more.</t>
  </si>
  <si>
    <t>Trail Segments</t>
  </si>
  <si>
    <t>Analysis / Notes</t>
  </si>
  <si>
    <t>A</t>
  </si>
  <si>
    <t>0 - 3 Years</t>
  </si>
  <si>
    <t>3 - 5 Years</t>
  </si>
  <si>
    <t>5 - 10 Years</t>
  </si>
  <si>
    <t>10 - 15 Years</t>
  </si>
  <si>
    <t>20 + Years</t>
  </si>
  <si>
    <t>15 - 20 Years</t>
  </si>
  <si>
    <t>Major Park Improvement Recommendations</t>
  </si>
  <si>
    <t>B</t>
  </si>
  <si>
    <t>ProposedTrail Segment</t>
  </si>
  <si>
    <t>Proposed Trail Segment:</t>
  </si>
  <si>
    <t>TrailSegmentName1</t>
  </si>
  <si>
    <t>TrailSegmentName2</t>
  </si>
  <si>
    <t>TrailSegmentName3</t>
  </si>
  <si>
    <t>TrailSegmentName4</t>
  </si>
  <si>
    <t>TrailSegmentName5</t>
  </si>
  <si>
    <t>TrailSegmentName6</t>
  </si>
  <si>
    <t>TrailSegmentName7</t>
  </si>
  <si>
    <t>Park Improvement Recomendations</t>
  </si>
  <si>
    <t>Park Sign &amp; Landscaping (each)</t>
  </si>
  <si>
    <t>We should recommend standardization of all park entry signs.</t>
  </si>
  <si>
    <t>Website states .3 mile long loop trail</t>
  </si>
  <si>
    <t>Cat Swamp Connector - Salt to Sussex Branch</t>
  </si>
  <si>
    <t>Jefferson - Glen Bike Path</t>
  </si>
  <si>
    <t>Tamarack Park Trail - Tamarack Park to CO Johnson Park</t>
  </si>
  <si>
    <t>Cranberry Overlook Trail</t>
  </si>
  <si>
    <t>Briar Ridge Park Trail</t>
  </si>
  <si>
    <t>Parking Lot Lighting (each pole)</t>
  </si>
  <si>
    <t>Football Field Lights (each)</t>
  </si>
  <si>
    <t>Mohawk View Park</t>
  </si>
  <si>
    <t>Park Number</t>
  </si>
  <si>
    <t>Lot(s)</t>
  </si>
  <si>
    <t>223, 224, 225.01, 225.02</t>
  </si>
  <si>
    <t>Trail Class Matrix</t>
  </si>
  <si>
    <t>USDA's Forest Service</t>
  </si>
  <si>
    <t>Trail Class 1 
Minimally Developed</t>
  </si>
  <si>
    <t>Trail Class 2 
Moderately Developed</t>
  </si>
  <si>
    <t>Trail Class 3 
Developed</t>
  </si>
  <si>
    <t>Trail Class 4 
Highly Developed</t>
  </si>
  <si>
    <t>Trail Class 5 
Fully Developed</t>
  </si>
  <si>
    <t>Trail 
Attributes</t>
  </si>
  <si>
    <t>Tread
&amp;
Traffic Flow</t>
  </si>
  <si>
    <t>Tread intermittent and often indistinct</t>
  </si>
  <si>
    <t>May require route finding</t>
  </si>
  <si>
    <t>Single lane with no allowances constructed for passing</t>
  </si>
  <si>
    <t>Predominantly native materials</t>
  </si>
  <si>
    <t>Obstacles</t>
  </si>
  <si>
    <t>Signs</t>
  </si>
  <si>
    <t>Constructed 
Features 
&amp; 
Trail 
Elements</t>
  </si>
  <si>
    <t>Typical 
Recreation 
Environs 
&amp; 
Experience</t>
  </si>
  <si>
    <t>Tread continuous and discernible, but narrow and rough</t>
  </si>
  <si>
    <t>Single lane with minor allowances constructed for passing</t>
  </si>
  <si>
    <t>Typically native materials</t>
  </si>
  <si>
    <t>Tread continuous and obvious</t>
  </si>
  <si>
    <t>Single lane, with allowances constructed for passing where required by traffic volumes in areas with no reasonable passing opportunities available</t>
  </si>
  <si>
    <t>Native or imported materials</t>
  </si>
  <si>
    <t>Tread wide and relatively smooth with few irregularities</t>
  </si>
  <si>
    <t>Double lane where traffic volumes are high and passing is frequent</t>
  </si>
  <si>
    <t>May be hardened</t>
  </si>
  <si>
    <t>Tread wide, firm, stable, and generally uniform</t>
  </si>
  <si>
    <t>Single lane, with frequent turnouts where traffic volumes are low to moderate</t>
  </si>
  <si>
    <t>Double lane where traffic volumes are moderate to high</t>
  </si>
  <si>
    <t>Commonly hardened with asphalt or other imported material</t>
  </si>
  <si>
    <t>Obstacles common, naturally occurring, often substantial and intended to provide increased challenge</t>
  </si>
  <si>
    <t>Narrow passages; brush, steep grades, rocks and logs present</t>
  </si>
  <si>
    <t>Obstacles may be common, substantial, and intended to provide inncreased challenge</t>
  </si>
  <si>
    <t>Blockages cleared to define route and protect resources</t>
  </si>
  <si>
    <t>Vegetation may encroach into trailway</t>
  </si>
  <si>
    <t>Obstacles may be common, but not substantial or intended to provide challenge</t>
  </si>
  <si>
    <t>Vegetation cleard outside of trailway</t>
  </si>
  <si>
    <t>Obstacles infrequent and insubstantial</t>
  </si>
  <si>
    <t>Vegetation cleared outside of trailway</t>
  </si>
  <si>
    <t>Obstacles not present</t>
  </si>
  <si>
    <t>Grades typically &lt; 8%</t>
  </si>
  <si>
    <t>Structures minimal to non-existent</t>
  </si>
  <si>
    <t>Drainage typically accomplished without structures</t>
  </si>
  <si>
    <t>Natural fords</t>
  </si>
  <si>
    <t>Typically no bridges</t>
  </si>
  <si>
    <t>Structures of limited size, scale, and quantity; typically constructed of native materials</t>
  </si>
  <si>
    <t>Structures adequate to protect trail infrastructure and resources</t>
  </si>
  <si>
    <t>Bridges as needed for resource protection and appropriate access</t>
  </si>
  <si>
    <t>Structures may be common and substantial; constructed of imported or native materials</t>
  </si>
  <si>
    <t>Natural or connstructed fords</t>
  </si>
  <si>
    <t>Bridges as needed for resource rotection and appropriate access</t>
  </si>
  <si>
    <t>Structures frequent and substantial; typically constructed of imported materials</t>
  </si>
  <si>
    <t>Constructed or natural fords</t>
  </si>
  <si>
    <t>Bridges as needed for resource protection and user convenience</t>
  </si>
  <si>
    <t>Trailside amenities may be present</t>
  </si>
  <si>
    <t>Structure frequent or continuous; typically constructed of imported materials</t>
  </si>
  <si>
    <t>May include bridges, boardwalks, curbs, handrails, trailside amenities, and similar features</t>
  </si>
  <si>
    <t>Route identification signing limited to junctions</t>
  </si>
  <si>
    <t>Route identification signing limited to junctions and as needed for user reassurance</t>
  </si>
  <si>
    <t>Route markers present when trail location is not evident</t>
  </si>
  <si>
    <t>Route markers as needed for user reassurance</t>
  </si>
  <si>
    <t>Regulatory and resource protection signing infrequent</t>
  </si>
  <si>
    <t>Regulatory and resource protection signing may be common</t>
  </si>
  <si>
    <t>Regulatory and resource protection signing common</t>
  </si>
  <si>
    <t>Destination signing, unless required, generally not present</t>
  </si>
  <si>
    <t>Information and interpretive signing generally not present</t>
  </si>
  <si>
    <t>Destination signing typically infrequent outside of wilderness; generally not present in wilderness</t>
  </si>
  <si>
    <t>Information and interpretive signing not common</t>
  </si>
  <si>
    <t>Destination signing likely outside of wilderness; generally not present in wilderness</t>
  </si>
  <si>
    <t>Information and interpretive signs may be present outside of wilderness</t>
  </si>
  <si>
    <t>Destination signing common outside of wilderness; generally not present in wilderness</t>
  </si>
  <si>
    <t>Destination signing common</t>
  </si>
  <si>
    <t>Information and interpretive signs common</t>
  </si>
  <si>
    <t>Accessibility information likely displayed at trailhead</t>
  </si>
  <si>
    <t>Information and interpretive signs may be common outside of wilderness</t>
  </si>
  <si>
    <t>Natural, unmodified</t>
  </si>
  <si>
    <t>ROS: Typically Primitive to Roaded Natural</t>
  </si>
  <si>
    <t>WROS: Typically Primitive to Semi-Primitive</t>
  </si>
  <si>
    <t>Natural, essentially unmodified</t>
  </si>
  <si>
    <t>Natural, primarily unmodified</t>
  </si>
  <si>
    <t>May be modified</t>
  </si>
  <si>
    <t>May be highly modified</t>
  </si>
  <si>
    <t>ROS: Typically Semi-Primitive to Rural</t>
  </si>
  <si>
    <t>Commonly associated with visitor centers or high-use recreation sites</t>
  </si>
  <si>
    <t>ROS: Typically Roaded Natural to Urban</t>
  </si>
  <si>
    <t>Generally not present in wilderness</t>
  </si>
  <si>
    <t>WROS: Typically Semi-Primitive to Transition</t>
  </si>
  <si>
    <t>WROS: Typically Portal or Transition</t>
  </si>
  <si>
    <t>ROS: Recreation Opportunity Spectrum</t>
  </si>
  <si>
    <t>WROS: Wilderness Recreation Opportunity Spectrum</t>
  </si>
  <si>
    <t>This is loop trail around detention basin.</t>
  </si>
  <si>
    <t>Pub Acc Cons Ease</t>
  </si>
  <si>
    <t>Mansfield Bike Path &amp; Mansfield Woods Trail</t>
  </si>
  <si>
    <t>Webpage</t>
  </si>
  <si>
    <t>Need field verification that entire path is gravel surfaced.</t>
  </si>
  <si>
    <t>Guard railings along lake?</t>
  </si>
  <si>
    <t>Is any of this path natural surface?</t>
  </si>
  <si>
    <t>This is covered under Trails section.</t>
  </si>
  <si>
    <t>Trails in Tamarack are covered under Trails Tab</t>
  </si>
  <si>
    <t>Cost plugged in was to get actual cost quote for 2020. Cory Stoner Q about if quote includes walkway up to field and Handicap parking stalls</t>
  </si>
  <si>
    <t>Cory Stoner's quote of 2019 include striping.</t>
  </si>
  <si>
    <t>Morris County Park Commission actual figures used for LF cost.</t>
  </si>
  <si>
    <t>Mike: $39/LF for guiderail and Posts. Flared end rails, $2,000 each. Need 4.</t>
  </si>
  <si>
    <t>Don't recall seeing, so guessing at age.</t>
  </si>
  <si>
    <t>Are there any wayfinding signs along trail itself? If not, good idea to add.</t>
  </si>
  <si>
    <t>Guess at year. Doris/Frank guess at right replacement number.</t>
  </si>
  <si>
    <t>Highlands Trail Connection</t>
  </si>
  <si>
    <t>C.O. Johnson Connector</t>
  </si>
  <si>
    <t>Wild West City</t>
  </si>
  <si>
    <t>Cranberry Overlook Connector</t>
  </si>
  <si>
    <t>Wolf Lake Connector</t>
  </si>
  <si>
    <t>Mohawk Connector</t>
  </si>
  <si>
    <t>Tilcon</t>
  </si>
  <si>
    <t>Esposito</t>
  </si>
  <si>
    <t>Cheyenne Corp</t>
  </si>
  <si>
    <t>Greg Kihm</t>
  </si>
  <si>
    <t>Von Lengerke</t>
  </si>
  <si>
    <t>Field 8</t>
  </si>
  <si>
    <t>Cost estimate based on Greenwich Twp, Thomas Stewart Park 2017 bid. $160,000, includes bathrooms.</t>
  </si>
  <si>
    <t>Excluded as Water Company is responsible.</t>
  </si>
  <si>
    <t>Split Rail Fence</t>
  </si>
  <si>
    <t xml:space="preserve">Planters </t>
  </si>
  <si>
    <t>Fencing - Field 1 (LF)</t>
  </si>
  <si>
    <t>Fencing - Field 2 (LF)</t>
  </si>
  <si>
    <t>Fencing - Field 3 (LF)</t>
  </si>
  <si>
    <t>Fencing - Field 4 (LF)</t>
  </si>
  <si>
    <t>Map #</t>
  </si>
  <si>
    <t>Hartman</t>
  </si>
  <si>
    <t>Panther Lake</t>
  </si>
  <si>
    <t>Raimo of Stanhope</t>
  </si>
  <si>
    <t>Lake Bottom Corp.</t>
  </si>
  <si>
    <t>Lake Lackawanna Invest. Co.</t>
  </si>
  <si>
    <t>Rose</t>
  </si>
  <si>
    <t>Football Field Lighting (complete)</t>
  </si>
  <si>
    <t>Skateboard Park (each)</t>
  </si>
  <si>
    <t>Musco Lighting quote for Chester Township</t>
  </si>
  <si>
    <t>Wood Beam Guide Railing - Fieldhouse (LF)</t>
  </si>
  <si>
    <t>Wood Beam Guide Railing - Back Lot Center (LF)</t>
  </si>
  <si>
    <t>Wood Beam Guide Railing - Back Lot (LF)</t>
  </si>
  <si>
    <t>Wood Beam Guide Railing - Back Lot Near Rd (LF)</t>
  </si>
  <si>
    <t>Wood Beam Guide Railing - Football Prac (LF)</t>
  </si>
  <si>
    <t>Metal Guide Railing1 - Roadway North (LF)</t>
  </si>
  <si>
    <t>Metal Guide Rail Flare End Caps1 (each)</t>
  </si>
  <si>
    <t>Metal Guide Railing2 - Roadway South (LF)</t>
  </si>
  <si>
    <t>Metal Guide Rail Flare End Caps2 (each)</t>
  </si>
  <si>
    <t>Metal Guide Railing3 -Field 7 Curve (LF)</t>
  </si>
  <si>
    <t>Metal Guide Railing4 - Field 7 Lot (LF)</t>
  </si>
  <si>
    <t>Fencing - Field 1 - 16 Foot Tall (LF)</t>
  </si>
  <si>
    <t>Byram 2008 Award $7,982</t>
  </si>
  <si>
    <t>MCCPC Contract #53 estimate as no 16' H fence is spec'd.</t>
  </si>
  <si>
    <t>MCCPC Contract #53- 4' high</t>
  </si>
  <si>
    <t>MCCPC Contract #53- 6' high average height used</t>
  </si>
  <si>
    <t>Costs can vary significantly based on size and features. Figure is placeholder.</t>
  </si>
  <si>
    <t>Would not be replaced. If true year should be changed to zero.</t>
  </si>
  <si>
    <t>Would be replaced in two batches.</t>
  </si>
  <si>
    <t>Existing Fixtures, maintenance. Replaced as short-term measure. Full replacement / upgrade is listed below.</t>
  </si>
  <si>
    <t xml:space="preserve">GbD Best estimate based on online pricing adding in labor. </t>
  </si>
  <si>
    <t>Original to park. MCCPC Contract #53- 6' high average height used</t>
  </si>
  <si>
    <t>This is water company fencing. Not park budget.</t>
  </si>
  <si>
    <t>Pinto estimates on dates. If better dates known, share.</t>
  </si>
  <si>
    <t>Small light duty wood bridge crossing.</t>
  </si>
  <si>
    <t>All trails field verified except:</t>
  </si>
  <si>
    <t>Glenside Woods; Jefferson - Glen Bike. These will be inventoried on</t>
  </si>
  <si>
    <t>April 17th.</t>
  </si>
  <si>
    <t>Notes:</t>
  </si>
  <si>
    <t>To update planned improvements to park assets, simply modify the "Year"</t>
  </si>
  <si>
    <t>found in Column 'H' of each park inventory tab.</t>
  </si>
  <si>
    <t>This will automatically update the "Annual Summary" tab.</t>
  </si>
  <si>
    <t>If more recent cost estimates are known, enter that information in Columns</t>
  </si>
  <si>
    <t xml:space="preserve">C' and 'D' for EACH park in the inventory. This will then automatically </t>
  </si>
  <si>
    <t>recalculate the replacement cost for whatever year it is planned.</t>
  </si>
  <si>
    <t>(do we want to include this or is this not important?)</t>
  </si>
  <si>
    <t>Need operating to be considered complete.</t>
  </si>
  <si>
    <t>subject to change</t>
  </si>
  <si>
    <t>&lt;&lt;BACK</t>
  </si>
  <si>
    <t>Artificial Turf &amp; Lights</t>
  </si>
  <si>
    <t>Walking Paths: Expansion/Improvement</t>
  </si>
  <si>
    <t>To Be Determined</t>
  </si>
  <si>
    <t>Dog Park</t>
  </si>
  <si>
    <t>Park Project #:</t>
  </si>
  <si>
    <t>Fieldhouse Replacement/Improvements</t>
  </si>
  <si>
    <t>Football Field Replacement</t>
  </si>
  <si>
    <t>Municipal Open Spaces</t>
  </si>
  <si>
    <t>Forest Stewardship</t>
  </si>
  <si>
    <t>Gazebo / Pavilion</t>
  </si>
  <si>
    <t>Handicap Accessible Facilities</t>
  </si>
  <si>
    <t>Bathroom Facilities</t>
  </si>
  <si>
    <t>Trails Development</t>
  </si>
  <si>
    <t>Cost Estimate</t>
  </si>
  <si>
    <t>Analysis / Discussion</t>
  </si>
  <si>
    <t>$1.5 million</t>
  </si>
  <si>
    <t>NJ Highlands Preservation area restrictions on total impervious coverage permitted on property in the Preservation Area. Artificial Turf is consider "impervious."</t>
  </si>
  <si>
    <t xml:space="preserve">Lighting and turfing of the current football field. Field would be expanded to full-size. </t>
  </si>
  <si>
    <t xml:space="preserve">Additional paved paths would likely be permitted under the “linear development” exemption of the Highlands Act, but this would need to be confirmed. </t>
  </si>
  <si>
    <t>Repair, improvement and expansion of walking paths; establish defined distance loop(s) for measured walks; exercise or "par" course potentially.</t>
  </si>
  <si>
    <t>Highlands Act impervious coverage limitations and effect the expansion of impervious for paths might have on potential artificial turf field.</t>
  </si>
  <si>
    <t>Costs for a single turf field w/lighting at Roxbury = $1.5 million +/-.  Majority of $'s is site preparation. Exact costs at C.O.J. is dependent upon the specific site conditions.</t>
  </si>
  <si>
    <t>$30K to $750K</t>
  </si>
  <si>
    <t xml:space="preserve">Location selection is important for public acceptance. </t>
  </si>
  <si>
    <t>Finding adequate flat ground with good soils to accommodate the facility will be difficult to find withing existing park system.</t>
  </si>
  <si>
    <t>A typical facility consists of 5' fending, benches for dog owners, waste bag stations, water fountains for dogs and people, trees for share, hardscape areas, signage and separate areas for large and small dogs.</t>
  </si>
  <si>
    <t>Field #8 Drainage Issues</t>
  </si>
  <si>
    <t xml:space="preserve">Two approaches can be taken: replace where it stands/major renovation of existing building; or construct a new facility. </t>
  </si>
  <si>
    <t>$250K to $1.25M</t>
  </si>
  <si>
    <t>Decisions need to be made on parameters of the project in order to more accurately estimate possible costs.</t>
  </si>
  <si>
    <t>Deciding on location in same place or another location within COJ. A new location will trigger impervious coverage concerns, costs for utilities and possible changes to park activity areas.</t>
  </si>
  <si>
    <t>Replace/expansion of existing undersized football field with natural turf full-sized field.</t>
  </si>
  <si>
    <t>Expanding existing field will crowd into other ball fields, woodlands and Fieldhouse.</t>
  </si>
  <si>
    <t xml:space="preserve">Upgrading the field would enable better practice facilities, more age groups being able to utilize the field. This would then lead to an upgrade of the lighting. Those two projects should likely be donetogether. </t>
  </si>
  <si>
    <t>Invasive species, over-browsing of deer are having measurable impacts to the quality of the forests owned by the Township. Proper stewardship will help sustain a healthy forest.</t>
  </si>
  <si>
    <t>Working with an approved forester to inventory forest issues, developing remediation plans and carrying out those forest improvement plans.</t>
  </si>
  <si>
    <t>Invasive species in particular are a pervasive and persistent problem exaserbated by the over-browsing of deer. This is a very difficult issue to address in any permanent way. There needs to be an on-going concerted effort to address the problem.</t>
  </si>
  <si>
    <t>Tamarack Park is close to impervious coverage limitations permitted by the Highlands Act. That issue may limit a gazebo at Tamarack and some other Township parks.</t>
  </si>
  <si>
    <t>$125K to $300K</t>
  </si>
  <si>
    <t>Size and materials will dictate the cost.</t>
  </si>
  <si>
    <t>Locating new playground equipment space within the current park system may be difficult.</t>
  </si>
  <si>
    <t>Playground equipment that is ADA accessible for disabled residents to enjoy. Addressing this matter will enable the inclusion of disabled residents within the park system.</t>
  </si>
  <si>
    <t>There are limited ADA compliant facilities within the Township park system. Renovating an existing playground area is likely the simplest approach.</t>
  </si>
  <si>
    <t>Locating a bathroom facility on the Municipal Building side of Mansfield Drive, tying into the sewer system will be easiest approach.</t>
  </si>
  <si>
    <t>The park has an unused and inadquate bathroom building. This building should be demolished.</t>
  </si>
  <si>
    <t>Replacing the stucture within the park will require a new septic system and possible stream encroachment issues.</t>
  </si>
  <si>
    <t>Acquiring and developing missing segments of the trail system will make the entire system operate better and will be more attractive to residents and visitors.</t>
  </si>
  <si>
    <t>Landowner willingness to sell fee and easement interests is always a challenge.</t>
  </si>
  <si>
    <t>The acquisition of fee simple and easement rights to gain public access on lands needed to complete trail segements/loops within the Township's trail system.</t>
  </si>
  <si>
    <t xml:space="preserve">One approach might be to have Field #8 be the new artificial turf field with lights. </t>
  </si>
  <si>
    <t>Drainage issues plague Field #8 from being fully utilized. Wholesale improvements are needed, which likely requires the complete excavation of the soils and replacement with more permeable materials.</t>
  </si>
  <si>
    <t>Excavation costs are uncertain.</t>
  </si>
  <si>
    <t>Originally installed 1995</t>
  </si>
  <si>
    <t>2023 - sealcoated - approximately $3,000.  Anticipate total resurfacing in 5 years.</t>
  </si>
  <si>
    <t>Wood Beam Guide Railing (LF - 220)</t>
  </si>
  <si>
    <t>Walkways - 165 SY</t>
  </si>
  <si>
    <t>Landscape Retaining Wall - 268 SF</t>
  </si>
  <si>
    <t>Drainage Systems - Type A Inlet</t>
  </si>
  <si>
    <t>Area of Pavement (SF - 120 tons)</t>
  </si>
  <si>
    <t>Parking Stall Striping (855 LF + traffic markings)</t>
  </si>
  <si>
    <t>Area of Stone - replaced with pavement in 2022</t>
  </si>
  <si>
    <t>Playground (Equipment, Border &amp; Mulch)</t>
  </si>
  <si>
    <t>Originally installed 2004</t>
  </si>
  <si>
    <t>Benches - Set 4 (each) Tennis Courts</t>
  </si>
  <si>
    <t>pro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</si>
</sst>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Red]0.0"/>
    <numFmt numFmtId="167" formatCode="&quot;$&quot;#,##0.00;[Red]&quot;$&quot;#,##0.00"/>
    <numFmt numFmtId="168" formatCode="#,##0;[Red]#,##0"/>
    <numFmt numFmtId="169" formatCode="_(&quot;$&quot;* #,##0.0_);_(&quot;$&quot;* \(#,##0.0\);_(&quot;$&quot;* &quot;-&quot;??_);_(@_)"/>
    <numFmt numFmtId="170" formatCode="&quot;$&quot;#,##0;[Red]&quot;$&quot;#,##0"/>
    <numFmt numFmtId="171" formatCode="&quot;$&quot;#,##0"/>
  </numFmts>
  <fonts count="42">
    <font>
      <sz val="11"/>
      <color theme="1"/>
      <name val="Calibri"/>
      <family val="2"/>
      <scheme val="minor"/>
    </font>
    <font>
      <b/>
      <sz val="11"/>
      <color theme="1"/>
      <name val="Calibri"/>
      <family val="2"/>
      <scheme val="minor"/>
    </font>
    <font>
      <i/>
      <sz val="11"/>
      <color theme="1"/>
      <name val="Calibri"/>
      <family val="2"/>
      <scheme val="minor"/>
    </font>
    <font>
      <sz val="14"/>
      <color theme="1"/>
      <name val="Calibri"/>
      <family val="2"/>
      <scheme val="minor"/>
    </font>
    <font>
      <sz val="11"/>
      <color theme="1"/>
      <name val="Calibri"/>
      <family val="2"/>
      <scheme val="minor"/>
    </font>
    <font>
      <sz val="9"/>
      <color indexed="81"/>
      <name val="Tahoma"/>
      <family val="2"/>
    </font>
    <font>
      <b/>
      <sz val="9"/>
      <color indexed="81"/>
      <name val="Tahoma"/>
      <family val="2"/>
    </font>
    <font>
      <u/>
      <sz val="11"/>
      <color theme="10"/>
      <name val="Calibri"/>
      <family val="2"/>
      <scheme val="minor"/>
    </font>
    <font>
      <sz val="11"/>
      <color rgb="FFFF0000"/>
      <name val="Calibri"/>
      <family val="2"/>
      <scheme val="minor"/>
    </font>
    <font>
      <b/>
      <sz val="14"/>
      <color theme="1"/>
      <name val="Calibri"/>
      <family val="2"/>
      <scheme val="minor"/>
    </font>
    <font>
      <u/>
      <sz val="16"/>
      <color theme="10"/>
      <name val="Calibri"/>
      <family val="2"/>
      <scheme val="minor"/>
    </font>
    <font>
      <sz val="16"/>
      <color theme="10"/>
      <name val="Calibri"/>
      <family val="2"/>
      <scheme val="minor"/>
    </font>
    <font>
      <sz val="16"/>
      <color theme="1"/>
      <name val="Calibri"/>
      <family val="2"/>
      <scheme val="minor"/>
    </font>
    <font>
      <sz val="12"/>
      <color theme="1"/>
      <name val="Times New Roman"/>
      <family val="1"/>
    </font>
    <font>
      <sz val="13"/>
      <color theme="1"/>
      <name val="Times New Roman"/>
      <family val="1"/>
    </font>
    <font>
      <u/>
      <sz val="12"/>
      <color theme="10"/>
      <name val="Times New Roman"/>
      <family val="1"/>
    </font>
    <font>
      <sz val="18"/>
      <color theme="1"/>
      <name val="Calibri"/>
      <family val="2"/>
      <scheme val="minor"/>
    </font>
    <font>
      <sz val="24"/>
      <name val="Calibri"/>
      <family val="2"/>
      <scheme val="minor"/>
    </font>
    <font>
      <sz val="10"/>
      <name val="Arial"/>
      <family val="2"/>
    </font>
    <font>
      <sz val="10"/>
      <color theme="1"/>
      <name val="Calibri"/>
      <family val="2"/>
      <scheme val="minor"/>
    </font>
    <font>
      <i/>
      <sz val="14"/>
      <color theme="1"/>
      <name val="Calibri"/>
      <family val="2"/>
      <scheme val="minor"/>
    </font>
    <font>
      <b/>
      <i/>
      <sz val="12"/>
      <color theme="1"/>
      <name val="Times New Roman"/>
      <family val="1"/>
    </font>
    <font>
      <b/>
      <i/>
      <sz val="12"/>
      <color theme="1"/>
      <name val="Times Nerw"/>
    </font>
    <font>
      <b/>
      <i/>
      <sz val="11"/>
      <color theme="1"/>
      <name val="Calibri"/>
      <family val="2"/>
      <scheme val="minor"/>
    </font>
    <font>
      <b/>
      <i/>
      <sz val="16"/>
      <color theme="1"/>
      <name val="Times New Roman"/>
      <family val="1"/>
    </font>
    <font>
      <b/>
      <sz val="14"/>
      <color theme="1"/>
      <name val="Times New Roman"/>
      <family val="1"/>
    </font>
    <font>
      <u/>
      <sz val="20"/>
      <color theme="10"/>
      <name val="Calibri"/>
      <family val="2"/>
      <scheme val="minor"/>
    </font>
    <font>
      <sz val="20"/>
      <color theme="1"/>
      <name val="Calibri"/>
      <family val="2"/>
      <scheme val="minor"/>
    </font>
    <font>
      <u/>
      <sz val="22"/>
      <color theme="10"/>
      <name val="Calibri"/>
      <family val="2"/>
      <scheme val="minor"/>
    </font>
    <font>
      <sz val="8"/>
      <color rgb="FF000000"/>
      <name val="Arial"/>
      <family val="2"/>
    </font>
    <font>
      <sz val="11"/>
      <color rgb="FF000000"/>
      <name val="Calibri"/>
      <family val="2"/>
      <scheme val="minor"/>
    </font>
    <font>
      <sz val="12"/>
      <color theme="1"/>
      <name val="Calibri"/>
      <family val="2"/>
      <scheme val="minor"/>
    </font>
    <font>
      <sz val="11"/>
      <color theme="0"/>
      <name val="Calibri"/>
      <family val="2"/>
      <scheme val="minor"/>
    </font>
    <font>
      <sz val="9"/>
      <color indexed="81"/>
      <name val="Tahoma"/>
      <charset val="1"/>
    </font>
    <font>
      <b/>
      <sz val="9"/>
      <color indexed="81"/>
      <name val="Tahoma"/>
      <charset val="1"/>
    </font>
    <font>
      <b/>
      <sz val="24"/>
      <color theme="9" tint="-0.249977111117893"/>
      <name val="Times New Roman"/>
      <family val="1"/>
    </font>
    <font>
      <u/>
      <sz val="14"/>
      <color theme="10"/>
      <name val="Calibri"/>
      <family val="2"/>
      <scheme val="minor"/>
    </font>
    <font>
      <u/>
      <sz val="16"/>
      <color theme="10"/>
      <name val="Times New Roman"/>
      <family val="1"/>
    </font>
    <font>
      <u/>
      <sz val="16"/>
      <color theme="1"/>
      <name val="Calibri"/>
      <family val="2"/>
      <scheme val="minor"/>
    </font>
    <font>
      <b/>
      <sz val="16"/>
      <color theme="1"/>
      <name val="Calibri"/>
      <family val="2"/>
      <scheme val="minor"/>
    </font>
    <font>
      <sz val="8"/>
      <color theme="1"/>
      <name val="Calibri"/>
      <family val="2"/>
      <scheme val="minor"/>
    </font>
    <font>
      <sz val="22"/>
      <color theme="1"/>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bgColor indexed="64"/>
      </patternFill>
    </fill>
  </fills>
  <borders count="10">
    <border>
      <left/>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style="double">
        <color indexed="64"/>
      </top>
      <bottom style="thin">
        <color indexed="64"/>
      </bottom>
      <diagonal/>
    </border>
    <border>
      <left/>
      <right/>
      <top style="thin">
        <color indexed="64"/>
      </top>
      <bottom style="double">
        <color indexed="64"/>
      </bottom>
      <diagonal/>
    </border>
    <border>
      <left style="thin">
        <color indexed="64"/>
      </left>
      <right style="thin">
        <color indexed="64"/>
      </right>
      <top style="double">
        <color indexed="64"/>
      </top>
      <bottom/>
      <diagonal/>
    </border>
    <border>
      <left style="thin">
        <color theme="0"/>
      </left>
      <right/>
      <top style="thin">
        <color theme="0"/>
      </top>
      <bottom style="thin">
        <color theme="0"/>
      </bottom>
      <diagonal/>
    </border>
  </borders>
  <cellStyleXfs count="6">
    <xf numFmtId="0" fontId="0" fillId="0" borderId="0"/>
    <xf numFmtId="44" fontId="4" fillId="0" borderId="0" applyFont="0" applyFill="0" applyBorder="0" applyAlignment="0" applyProtection="0"/>
    <xf numFmtId="0" fontId="7" fillId="0" borderId="0" applyNumberFormat="0" applyFill="0" applyBorder="0" applyAlignment="0" applyProtection="0"/>
    <xf numFmtId="43" fontId="4" fillId="0" borderId="0" applyFont="0" applyFill="0" applyBorder="0" applyAlignment="0" applyProtection="0"/>
    <xf numFmtId="0" fontId="18" fillId="0" borderId="0"/>
    <xf numFmtId="9" fontId="4" fillId="0" borderId="0" applyFont="0" applyFill="0" applyBorder="0" applyAlignment="0" applyProtection="0"/>
  </cellStyleXfs>
  <cellXfs count="207">
    <xf numFmtId="0" fontId="0" fillId="0" borderId="0" xfId="0"/>
    <xf numFmtId="0" fontId="2" fillId="0" borderId="0" xfId="0" applyFont="1"/>
    <xf numFmtId="0" fontId="3" fillId="0" borderId="0" xfId="0" applyFont="1"/>
    <xf numFmtId="0" fontId="0" fillId="0" borderId="0" xfId="0" applyAlignment="1">
      <alignment horizontal="center"/>
    </xf>
    <xf numFmtId="0" fontId="0" fillId="0" borderId="1" xfId="0" applyBorder="1"/>
    <xf numFmtId="0" fontId="7" fillId="0" borderId="0" xfId="2" applyAlignment="1">
      <alignment horizontal="center"/>
    </xf>
    <xf numFmtId="0" fontId="1" fillId="0" borderId="0" xfId="0" applyFont="1"/>
    <xf numFmtId="164" fontId="0" fillId="0" borderId="0" xfId="1" applyNumberFormat="1" applyFont="1"/>
    <xf numFmtId="0" fontId="0" fillId="0" borderId="0" xfId="0" applyAlignment="1">
      <alignment horizontal="left"/>
    </xf>
    <xf numFmtId="0" fontId="0" fillId="0" borderId="0" xfId="0" applyAlignment="1">
      <alignment horizontal="center" vertical="center"/>
    </xf>
    <xf numFmtId="165" fontId="0" fillId="0" borderId="0" xfId="3" applyNumberFormat="1" applyFont="1"/>
    <xf numFmtId="164" fontId="0" fillId="0" borderId="0" xfId="0" applyNumberFormat="1" applyAlignment="1">
      <alignment horizontal="center"/>
    </xf>
    <xf numFmtId="164" fontId="0" fillId="0" borderId="0" xfId="1" applyNumberFormat="1" applyFont="1" applyAlignment="1">
      <alignment horizontal="center"/>
    </xf>
    <xf numFmtId="0" fontId="0" fillId="0" borderId="0" xfId="0" applyAlignment="1">
      <alignment horizontal="left" vertical="top" wrapText="1"/>
    </xf>
    <xf numFmtId="0" fontId="7" fillId="0" borderId="0" xfId="2" applyAlignment="1">
      <alignment horizontal="center" vertical="center"/>
    </xf>
    <xf numFmtId="0" fontId="0" fillId="0" borderId="0" xfId="0" applyAlignment="1">
      <alignment vertical="top" wrapText="1"/>
    </xf>
    <xf numFmtId="0" fontId="0" fillId="0" borderId="0" xfId="0" applyAlignment="1">
      <alignment horizontal="left" vertical="top"/>
    </xf>
    <xf numFmtId="0" fontId="0" fillId="0" borderId="1" xfId="0" applyBorder="1" applyAlignment="1">
      <alignment horizontal="center" wrapText="1"/>
    </xf>
    <xf numFmtId="0" fontId="0" fillId="0" borderId="0" xfId="0" applyAlignment="1">
      <alignment vertical="center" wrapText="1"/>
    </xf>
    <xf numFmtId="0" fontId="0" fillId="0" borderId="0" xfId="0"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165" fontId="3" fillId="0" borderId="0" xfId="3" applyNumberFormat="1"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wrapText="1"/>
    </xf>
    <xf numFmtId="0" fontId="3" fillId="0" borderId="0" xfId="0" applyFont="1" applyAlignment="1">
      <alignment horizontal="center"/>
    </xf>
    <xf numFmtId="0" fontId="11" fillId="0" borderId="0" xfId="2" applyFont="1" applyAlignment="1">
      <alignment horizontal="center"/>
    </xf>
    <xf numFmtId="0" fontId="12" fillId="0" borderId="0" xfId="0" applyFont="1" applyAlignment="1">
      <alignment vertical="center" wrapText="1"/>
    </xf>
    <xf numFmtId="165" fontId="3" fillId="0" borderId="0" xfId="3" applyNumberFormat="1" applyFont="1" applyAlignment="1">
      <alignment vertical="center"/>
    </xf>
    <xf numFmtId="0" fontId="0" fillId="0" borderId="2" xfId="0" applyBorder="1"/>
    <xf numFmtId="0" fontId="0" fillId="0" borderId="0" xfId="0" applyAlignment="1">
      <alignment horizontal="center" vertical="center" wrapText="1"/>
    </xf>
    <xf numFmtId="0" fontId="12" fillId="0" borderId="0" xfId="0" applyFont="1"/>
    <xf numFmtId="0" fontId="12" fillId="0" borderId="0" xfId="0" applyFont="1" applyAlignment="1">
      <alignment wrapText="1"/>
    </xf>
    <xf numFmtId="166" fontId="0" fillId="0" borderId="0" xfId="0" applyNumberFormat="1"/>
    <xf numFmtId="0" fontId="10" fillId="0" borderId="0" xfId="2" applyFont="1" applyFill="1" applyAlignment="1">
      <alignment horizontal="center" vertical="center"/>
    </xf>
    <xf numFmtId="0" fontId="10" fillId="0" borderId="0" xfId="2" applyFont="1" applyFill="1" applyAlignment="1">
      <alignment horizontal="center" vertical="center" wrapText="1"/>
    </xf>
    <xf numFmtId="0" fontId="14" fillId="0" borderId="0" xfId="0" applyFont="1"/>
    <xf numFmtId="0" fontId="4" fillId="0" borderId="0" xfId="0" applyFont="1"/>
    <xf numFmtId="0" fontId="7" fillId="0" borderId="0" xfId="2" applyFill="1" applyBorder="1" applyAlignment="1">
      <alignment horizontal="center"/>
    </xf>
    <xf numFmtId="0" fontId="4" fillId="0" borderId="0" xfId="0" applyFont="1" applyAlignment="1">
      <alignment horizontal="center"/>
    </xf>
    <xf numFmtId="0" fontId="4" fillId="0" borderId="0" xfId="0" applyFont="1" applyAlignment="1">
      <alignment wrapText="1"/>
    </xf>
    <xf numFmtId="0" fontId="7" fillId="0" borderId="0" xfId="2" applyBorder="1" applyAlignment="1">
      <alignment horizontal="center"/>
    </xf>
    <xf numFmtId="166" fontId="4" fillId="0" borderId="0" xfId="0" applyNumberFormat="1" applyFont="1" applyAlignment="1">
      <alignment horizontal="center"/>
    </xf>
    <xf numFmtId="0" fontId="13" fillId="0" borderId="0" xfId="0" applyFont="1"/>
    <xf numFmtId="166" fontId="13" fillId="0" borderId="0" xfId="0" applyNumberFormat="1" applyFont="1"/>
    <xf numFmtId="0" fontId="17" fillId="0" borderId="0" xfId="2" applyFont="1" applyAlignment="1">
      <alignment horizontal="left"/>
    </xf>
    <xf numFmtId="0" fontId="16" fillId="2" borderId="0" xfId="0" applyFont="1" applyFill="1"/>
    <xf numFmtId="0" fontId="0" fillId="2" borderId="0" xfId="0" applyFill="1"/>
    <xf numFmtId="0" fontId="0" fillId="2" borderId="0" xfId="0" applyFill="1" applyAlignment="1">
      <alignment horizontal="center"/>
    </xf>
    <xf numFmtId="0" fontId="1" fillId="0" borderId="0" xfId="0" applyFont="1" applyAlignment="1">
      <alignment horizontal="center" wrapText="1"/>
    </xf>
    <xf numFmtId="166" fontId="4" fillId="0" borderId="0" xfId="0" applyNumberFormat="1" applyFont="1" applyAlignment="1">
      <alignment horizontal="center" wrapText="1"/>
    </xf>
    <xf numFmtId="0" fontId="0" fillId="0" borderId="0" xfId="0" applyAlignment="1">
      <alignment wrapText="1"/>
    </xf>
    <xf numFmtId="166" fontId="0" fillId="0" borderId="0" xfId="0" applyNumberFormat="1" applyAlignment="1">
      <alignment horizontal="center" wrapText="1"/>
    </xf>
    <xf numFmtId="0" fontId="19" fillId="0" borderId="0" xfId="0" applyFont="1" applyAlignment="1">
      <alignment horizontal="center" wrapText="1"/>
    </xf>
    <xf numFmtId="0" fontId="19" fillId="0" borderId="0" xfId="0" applyFont="1"/>
    <xf numFmtId="0" fontId="19" fillId="0" borderId="0" xfId="0" applyFont="1" applyAlignment="1">
      <alignment horizontal="center"/>
    </xf>
    <xf numFmtId="0" fontId="20" fillId="0" borderId="1" xfId="0" applyFont="1" applyBorder="1"/>
    <xf numFmtId="167" fontId="0" fillId="0" borderId="0" xfId="0" applyNumberFormat="1" applyAlignment="1">
      <alignment horizontal="center" vertical="center"/>
    </xf>
    <xf numFmtId="167" fontId="0" fillId="0" borderId="0" xfId="0" applyNumberFormat="1" applyAlignment="1">
      <alignment horizontal="center"/>
    </xf>
    <xf numFmtId="167" fontId="0" fillId="0" borderId="2" xfId="0" applyNumberFormat="1" applyBorder="1" applyAlignment="1">
      <alignment horizontal="center"/>
    </xf>
    <xf numFmtId="0" fontId="0" fillId="0" borderId="2" xfId="0" applyBorder="1" applyAlignment="1">
      <alignment horizontal="center"/>
    </xf>
    <xf numFmtId="168" fontId="0" fillId="0" borderId="2" xfId="0" applyNumberFormat="1" applyBorder="1" applyAlignment="1">
      <alignment horizontal="center"/>
    </xf>
    <xf numFmtId="3" fontId="0" fillId="0" borderId="2" xfId="0" applyNumberFormat="1" applyBorder="1" applyAlignment="1">
      <alignment horizontal="center"/>
    </xf>
    <xf numFmtId="164" fontId="0" fillId="0" borderId="2" xfId="1" applyNumberFormat="1" applyFont="1" applyFill="1" applyBorder="1" applyAlignment="1">
      <alignment horizontal="center"/>
    </xf>
    <xf numFmtId="164" fontId="0" fillId="0" borderId="0" xfId="1" applyNumberFormat="1" applyFont="1" applyFill="1" applyBorder="1" applyAlignment="1">
      <alignment horizontal="center"/>
    </xf>
    <xf numFmtId="44" fontId="0" fillId="0" borderId="2" xfId="1" applyFont="1" applyFill="1" applyBorder="1" applyAlignment="1">
      <alignment horizontal="center"/>
    </xf>
    <xf numFmtId="0" fontId="0" fillId="0" borderId="0" xfId="0" applyAlignment="1">
      <alignment horizontal="center" wrapText="1"/>
    </xf>
    <xf numFmtId="0" fontId="7" fillId="0" borderId="0" xfId="2"/>
    <xf numFmtId="0" fontId="27" fillId="0" borderId="0" xfId="0" applyFont="1"/>
    <xf numFmtId="0" fontId="0" fillId="0" borderId="7" xfId="0" applyBorder="1" applyAlignment="1">
      <alignment horizontal="center"/>
    </xf>
    <xf numFmtId="0" fontId="29" fillId="0" borderId="0" xfId="0" applyFont="1" applyAlignment="1">
      <alignment horizontal="center"/>
    </xf>
    <xf numFmtId="164" fontId="19" fillId="0" borderId="0" xfId="1" applyNumberFormat="1" applyFont="1"/>
    <xf numFmtId="164" fontId="0" fillId="0" borderId="0" xfId="1" applyNumberFormat="1" applyFont="1" applyFill="1" applyAlignment="1">
      <alignment horizontal="center"/>
    </xf>
    <xf numFmtId="0" fontId="0" fillId="0" borderId="4" xfId="0" applyBorder="1" applyAlignment="1">
      <alignment horizontal="center"/>
    </xf>
    <xf numFmtId="164" fontId="0" fillId="0" borderId="8" xfId="1" applyNumberFormat="1" applyFont="1" applyBorder="1" applyAlignment="1">
      <alignment horizontal="center"/>
    </xf>
    <xf numFmtId="164" fontId="0" fillId="0" borderId="5" xfId="1" applyNumberFormat="1" applyFont="1" applyBorder="1" applyAlignment="1">
      <alignment horizontal="center"/>
    </xf>
    <xf numFmtId="0" fontId="0" fillId="0" borderId="8" xfId="0" applyBorder="1"/>
    <xf numFmtId="0" fontId="0" fillId="0" borderId="5" xfId="0" applyBorder="1"/>
    <xf numFmtId="169" fontId="0" fillId="0" borderId="2" xfId="1" applyNumberFormat="1" applyFont="1" applyFill="1" applyBorder="1" applyAlignment="1">
      <alignment horizontal="center"/>
    </xf>
    <xf numFmtId="1" fontId="0" fillId="0" borderId="2" xfId="0" applyNumberFormat="1" applyBorder="1" applyAlignment="1">
      <alignment horizontal="center"/>
    </xf>
    <xf numFmtId="165" fontId="0" fillId="0" borderId="2" xfId="3" applyNumberFormat="1" applyFont="1" applyFill="1" applyBorder="1" applyAlignment="1">
      <alignment horizontal="center"/>
    </xf>
    <xf numFmtId="170" fontId="0" fillId="0" borderId="2" xfId="0" applyNumberFormat="1" applyBorder="1" applyAlignment="1">
      <alignment horizontal="center"/>
    </xf>
    <xf numFmtId="0" fontId="0" fillId="0" borderId="1" xfId="0" applyBorder="1" applyAlignment="1">
      <alignment horizontal="center"/>
    </xf>
    <xf numFmtId="0" fontId="9" fillId="0" borderId="0" xfId="0" applyFont="1" applyAlignment="1">
      <alignment horizontal="center"/>
    </xf>
    <xf numFmtId="0" fontId="23" fillId="11" borderId="2" xfId="0" applyFont="1" applyFill="1" applyBorder="1" applyAlignment="1">
      <alignment horizontal="center"/>
    </xf>
    <xf numFmtId="0" fontId="2" fillId="11" borderId="2" xfId="0" applyFont="1" applyFill="1" applyBorder="1" applyAlignment="1">
      <alignment horizontal="center"/>
    </xf>
    <xf numFmtId="167" fontId="0" fillId="11" borderId="2" xfId="0" applyNumberFormat="1" applyFill="1" applyBorder="1" applyAlignment="1">
      <alignment horizontal="center"/>
    </xf>
    <xf numFmtId="0" fontId="0" fillId="11" borderId="2" xfId="0" applyFill="1" applyBorder="1" applyAlignment="1">
      <alignment horizontal="center"/>
    </xf>
    <xf numFmtId="164" fontId="0" fillId="11" borderId="2" xfId="1" applyNumberFormat="1" applyFont="1" applyFill="1" applyBorder="1" applyAlignment="1">
      <alignment horizontal="center"/>
    </xf>
    <xf numFmtId="168" fontId="0" fillId="11" borderId="2" xfId="0" applyNumberFormat="1" applyFill="1" applyBorder="1" applyAlignment="1">
      <alignment horizontal="center"/>
    </xf>
    <xf numFmtId="0" fontId="23" fillId="11" borderId="3" xfId="0" applyFont="1" applyFill="1" applyBorder="1" applyAlignment="1">
      <alignment horizontal="center"/>
    </xf>
    <xf numFmtId="0" fontId="0" fillId="11" borderId="3" xfId="0" applyFill="1" applyBorder="1" applyAlignment="1">
      <alignment horizontal="center"/>
    </xf>
    <xf numFmtId="164" fontId="0" fillId="11" borderId="3" xfId="1" applyNumberFormat="1" applyFont="1" applyFill="1" applyBorder="1" applyAlignment="1">
      <alignment horizontal="center"/>
    </xf>
    <xf numFmtId="164" fontId="0" fillId="11" borderId="0" xfId="1" applyNumberFormat="1" applyFont="1" applyFill="1"/>
    <xf numFmtId="0" fontId="2" fillId="11" borderId="0" xfId="0" applyFont="1" applyFill="1" applyAlignment="1">
      <alignment horizontal="center"/>
    </xf>
    <xf numFmtId="0" fontId="4" fillId="0" borderId="0" xfId="2" applyFont="1"/>
    <xf numFmtId="0" fontId="0" fillId="12" borderId="2" xfId="0" applyFill="1" applyBorder="1" applyAlignment="1">
      <alignment horizontal="center"/>
    </xf>
    <xf numFmtId="165" fontId="0" fillId="12" borderId="2" xfId="3" applyNumberFormat="1" applyFont="1" applyFill="1" applyBorder="1" applyAlignment="1">
      <alignment horizontal="center"/>
    </xf>
    <xf numFmtId="170" fontId="0" fillId="0" borderId="0" xfId="0" applyNumberFormat="1" applyAlignment="1">
      <alignment horizontal="center"/>
    </xf>
    <xf numFmtId="44" fontId="0" fillId="0" borderId="0" xfId="1" applyFont="1" applyFill="1" applyBorder="1" applyAlignment="1">
      <alignment horizontal="center"/>
    </xf>
    <xf numFmtId="0" fontId="7" fillId="0" borderId="0" xfId="2" applyBorder="1"/>
    <xf numFmtId="0" fontId="0" fillId="0" borderId="7" xfId="0" applyBorder="1"/>
    <xf numFmtId="9" fontId="0" fillId="0" borderId="0" xfId="5" applyFont="1" applyFill="1" applyAlignment="1">
      <alignment horizontal="center"/>
    </xf>
    <xf numFmtId="0" fontId="7" fillId="0" borderId="0" xfId="2" applyFill="1" applyBorder="1"/>
    <xf numFmtId="0" fontId="7" fillId="0" borderId="0" xfId="2" applyFill="1" applyBorder="1" applyAlignment="1">
      <alignment wrapText="1"/>
    </xf>
    <xf numFmtId="0" fontId="7" fillId="0" borderId="0" xfId="2" applyFill="1" applyBorder="1" applyAlignment="1"/>
    <xf numFmtId="0" fontId="16" fillId="0" borderId="0" xfId="0" applyFont="1" applyAlignment="1">
      <alignment horizontal="center"/>
    </xf>
    <xf numFmtId="0" fontId="15" fillId="7" borderId="0" xfId="2" applyFont="1" applyFill="1" applyAlignment="1">
      <alignment horizontal="center" vertical="center"/>
    </xf>
    <xf numFmtId="0" fontId="7" fillId="7" borderId="0" xfId="2" applyFill="1" applyAlignment="1">
      <alignment horizontal="center" vertical="center"/>
    </xf>
    <xf numFmtId="0" fontId="0" fillId="7" borderId="0" xfId="0" applyFill="1" applyAlignment="1">
      <alignment horizontal="left" vertical="top" wrapText="1"/>
    </xf>
    <xf numFmtId="0" fontId="0" fillId="7" borderId="0" xfId="0" applyFill="1" applyAlignment="1">
      <alignment horizontal="left" vertical="top"/>
    </xf>
    <xf numFmtId="0" fontId="1" fillId="9" borderId="0" xfId="0" applyFont="1" applyFill="1" applyAlignment="1">
      <alignment horizontal="center" wrapText="1"/>
    </xf>
    <xf numFmtId="0" fontId="16" fillId="0" borderId="0" xfId="0" applyFont="1"/>
    <xf numFmtId="0" fontId="19" fillId="2" borderId="0" xfId="0" applyFont="1" applyFill="1" applyAlignment="1">
      <alignment horizontal="center"/>
    </xf>
    <xf numFmtId="0" fontId="19" fillId="2" borderId="0" xfId="0" applyFont="1" applyFill="1" applyAlignment="1">
      <alignment horizontal="center" wrapText="1"/>
    </xf>
    <xf numFmtId="0" fontId="7" fillId="11" borderId="2" xfId="2" applyFill="1" applyBorder="1" applyAlignment="1">
      <alignment horizontal="center"/>
    </xf>
    <xf numFmtId="0" fontId="0" fillId="0" borderId="2" xfId="1" applyNumberFormat="1" applyFont="1" applyFill="1" applyBorder="1" applyAlignment="1">
      <alignment horizontal="center"/>
    </xf>
    <xf numFmtId="0" fontId="0" fillId="11" borderId="2" xfId="1" applyNumberFormat="1" applyFont="1" applyFill="1" applyBorder="1" applyAlignment="1">
      <alignment horizontal="center"/>
    </xf>
    <xf numFmtId="2" fontId="0" fillId="11" borderId="3" xfId="1" applyNumberFormat="1" applyFont="1" applyFill="1" applyBorder="1" applyAlignment="1">
      <alignment horizontal="center"/>
    </xf>
    <xf numFmtId="0" fontId="0" fillId="0" borderId="0" xfId="1" applyNumberFormat="1" applyFont="1" applyFill="1" applyBorder="1" applyAlignment="1">
      <alignment horizontal="center"/>
    </xf>
    <xf numFmtId="0" fontId="30" fillId="0" borderId="0" xfId="0" applyFont="1" applyAlignment="1">
      <alignment vertical="center"/>
    </xf>
    <xf numFmtId="0" fontId="25" fillId="4" borderId="0" xfId="0" applyFont="1" applyFill="1" applyAlignment="1">
      <alignment horizontal="center"/>
    </xf>
    <xf numFmtId="0" fontId="25" fillId="4" borderId="0" xfId="0" applyFont="1" applyFill="1" applyAlignment="1">
      <alignment horizontal="left"/>
    </xf>
    <xf numFmtId="0" fontId="0" fillId="0" borderId="2" xfId="3" applyNumberFormat="1" applyFont="1" applyFill="1" applyBorder="1" applyAlignment="1">
      <alignment horizontal="center"/>
    </xf>
    <xf numFmtId="0" fontId="0" fillId="2" borderId="2" xfId="1" applyNumberFormat="1" applyFont="1" applyFill="1" applyBorder="1" applyAlignment="1">
      <alignment horizontal="center"/>
    </xf>
    <xf numFmtId="171" fontId="0" fillId="0" borderId="2" xfId="1" applyNumberFormat="1" applyFont="1" applyFill="1" applyBorder="1" applyAlignment="1">
      <alignment horizontal="center"/>
    </xf>
    <xf numFmtId="0" fontId="30" fillId="0" borderId="0" xfId="0" applyFont="1" applyAlignment="1">
      <alignment horizontal="center" vertical="center"/>
    </xf>
    <xf numFmtId="0" fontId="0" fillId="6" borderId="2" xfId="0" applyFill="1" applyBorder="1" applyAlignment="1">
      <alignment horizontal="center"/>
    </xf>
    <xf numFmtId="0" fontId="31" fillId="0" borderId="1" xfId="0" applyFont="1" applyBorder="1" applyAlignment="1">
      <alignment horizontal="center" wrapText="1"/>
    </xf>
    <xf numFmtId="167" fontId="31" fillId="0" borderId="1" xfId="0" applyNumberFormat="1" applyFont="1" applyBorder="1" applyAlignment="1">
      <alignment horizontal="center" wrapText="1"/>
    </xf>
    <xf numFmtId="0" fontId="1" fillId="0" borderId="0" xfId="0" applyFont="1" applyAlignment="1">
      <alignment horizontal="left"/>
    </xf>
    <xf numFmtId="164" fontId="0" fillId="2" borderId="0" xfId="1" applyNumberFormat="1" applyFont="1" applyFill="1"/>
    <xf numFmtId="0" fontId="31" fillId="0" borderId="0" xfId="0" applyFont="1" applyAlignment="1">
      <alignment horizontal="center"/>
    </xf>
    <xf numFmtId="167" fontId="31" fillId="0" borderId="0" xfId="0" applyNumberFormat="1" applyFont="1" applyAlignment="1">
      <alignment horizontal="center"/>
    </xf>
    <xf numFmtId="9" fontId="0" fillId="0" borderId="0" xfId="5" applyFont="1" applyAlignment="1">
      <alignment horizontal="center"/>
    </xf>
    <xf numFmtId="0" fontId="7" fillId="10" borderId="0" xfId="2" applyFill="1" applyAlignment="1">
      <alignment horizontal="center"/>
    </xf>
    <xf numFmtId="164" fontId="0" fillId="0" borderId="2" xfId="1" applyNumberFormat="1" applyFont="1" applyBorder="1" applyAlignment="1">
      <alignment horizontal="center"/>
    </xf>
    <xf numFmtId="0" fontId="0" fillId="0" borderId="2" xfId="1" applyNumberFormat="1" applyFont="1" applyBorder="1" applyAlignment="1">
      <alignment horizontal="center"/>
    </xf>
    <xf numFmtId="0" fontId="0" fillId="0" borderId="2" xfId="0" applyBorder="1" applyAlignment="1">
      <alignment horizontal="left"/>
    </xf>
    <xf numFmtId="0" fontId="0" fillId="0" borderId="2" xfId="3" applyNumberFormat="1" applyFont="1" applyBorder="1" applyAlignment="1">
      <alignment horizontal="center"/>
    </xf>
    <xf numFmtId="44" fontId="0" fillId="0" borderId="2" xfId="1" applyFont="1" applyBorder="1" applyAlignment="1">
      <alignment horizontal="center"/>
    </xf>
    <xf numFmtId="165" fontId="0" fillId="0" borderId="2" xfId="3" applyNumberFormat="1" applyFont="1" applyBorder="1" applyAlignment="1">
      <alignment horizontal="center"/>
    </xf>
    <xf numFmtId="0" fontId="19" fillId="0" borderId="2" xfId="0" applyFont="1" applyBorder="1"/>
    <xf numFmtId="44" fontId="0" fillId="12" borderId="2" xfId="1" applyFont="1" applyFill="1" applyBorder="1" applyAlignment="1">
      <alignment horizontal="center"/>
    </xf>
    <xf numFmtId="1" fontId="0" fillId="0" borderId="2" xfId="1" applyNumberFormat="1" applyFont="1" applyFill="1" applyBorder="1" applyAlignment="1">
      <alignment horizontal="center"/>
    </xf>
    <xf numFmtId="1" fontId="0" fillId="11" borderId="2" xfId="1" applyNumberFormat="1" applyFont="1" applyFill="1" applyBorder="1" applyAlignment="1">
      <alignment horizontal="center"/>
    </xf>
    <xf numFmtId="164" fontId="4" fillId="0" borderId="2" xfId="1" applyNumberFormat="1" applyFont="1" applyBorder="1" applyAlignment="1">
      <alignment horizontal="center"/>
    </xf>
    <xf numFmtId="0" fontId="32" fillId="5" borderId="0" xfId="0" applyFont="1" applyFill="1"/>
    <xf numFmtId="171" fontId="0" fillId="0" borderId="2" xfId="0" applyNumberFormat="1" applyBorder="1" applyAlignment="1">
      <alignment horizontal="center"/>
    </xf>
    <xf numFmtId="0" fontId="0" fillId="2" borderId="2" xfId="0" applyFill="1" applyBorder="1" applyAlignment="1">
      <alignment horizontal="center"/>
    </xf>
    <xf numFmtId="0" fontId="0" fillId="0" borderId="0" xfId="0" quotePrefix="1"/>
    <xf numFmtId="0" fontId="36" fillId="0" borderId="0" xfId="2" applyFont="1" applyAlignment="1">
      <alignment horizontal="center"/>
    </xf>
    <xf numFmtId="0" fontId="0" fillId="6" borderId="2" xfId="1" applyNumberFormat="1" applyFont="1" applyFill="1" applyBorder="1" applyAlignment="1">
      <alignment horizontal="center"/>
    </xf>
    <xf numFmtId="44" fontId="0" fillId="6" borderId="0" xfId="1" applyFont="1" applyFill="1" applyBorder="1" applyAlignment="1">
      <alignment horizontal="center"/>
    </xf>
    <xf numFmtId="0" fontId="37" fillId="0" borderId="0" xfId="2" applyFont="1" applyFill="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1" fillId="0" borderId="0" xfId="2" applyFont="1" applyAlignment="1">
      <alignment horizontal="center"/>
    </xf>
    <xf numFmtId="0" fontId="1" fillId="0" borderId="0" xfId="0" applyFont="1" applyAlignment="1">
      <alignment horizontal="center"/>
    </xf>
    <xf numFmtId="164" fontId="3" fillId="0" borderId="0" xfId="1" applyNumberFormat="1" applyFont="1" applyFill="1" applyAlignment="1">
      <alignment horizontal="center" vertical="center" wrapText="1"/>
    </xf>
    <xf numFmtId="164" fontId="3" fillId="0" borderId="0" xfId="1" applyNumberFormat="1" applyFont="1" applyAlignment="1">
      <alignment horizontal="center" vertical="center" wrapText="1"/>
    </xf>
    <xf numFmtId="164" fontId="3" fillId="0" borderId="0" xfId="1" applyNumberFormat="1" applyFont="1" applyAlignment="1">
      <alignment horizontal="center" vertical="center"/>
    </xf>
    <xf numFmtId="0" fontId="0" fillId="0" borderId="0" xfId="0" applyAlignment="1">
      <alignment horizontal="left" vertical="center" wrapText="1"/>
    </xf>
    <xf numFmtId="0" fontId="38" fillId="0" borderId="0" xfId="2" applyFont="1" applyFill="1" applyAlignment="1">
      <alignment horizontal="center" vertical="center" wrapText="1"/>
    </xf>
    <xf numFmtId="0" fontId="41" fillId="0" borderId="0" xfId="0" applyFont="1" applyAlignment="1">
      <alignment horizontal="center"/>
    </xf>
    <xf numFmtId="0" fontId="0" fillId="0" borderId="9" xfId="0" applyBorder="1" applyAlignment="1">
      <alignment horizontal="center" vertical="center" wrapText="1"/>
    </xf>
    <xf numFmtId="0" fontId="0" fillId="0" borderId="9" xfId="0" applyBorder="1" applyAlignment="1">
      <alignment horizontal="center" vertical="center"/>
    </xf>
    <xf numFmtId="0" fontId="0" fillId="0" borderId="9" xfId="0" applyBorder="1" applyAlignment="1">
      <alignment horizontal="center"/>
    </xf>
    <xf numFmtId="0" fontId="8" fillId="0" borderId="2" xfId="0" applyFont="1" applyBorder="1"/>
    <xf numFmtId="0" fontId="0" fillId="2" borderId="2" xfId="0" applyFill="1" applyBorder="1"/>
    <xf numFmtId="0" fontId="26" fillId="0" borderId="0" xfId="2" applyFont="1" applyFill="1" applyAlignment="1">
      <alignment horizontal="center"/>
    </xf>
    <xf numFmtId="0" fontId="16" fillId="0" borderId="0" xfId="0" applyFont="1" applyAlignment="1">
      <alignment horizontal="center"/>
    </xf>
    <xf numFmtId="0" fontId="26" fillId="0" borderId="0" xfId="2" applyFont="1" applyAlignment="1">
      <alignment horizontal="center"/>
    </xf>
    <xf numFmtId="0" fontId="28" fillId="2" borderId="0" xfId="2" applyFont="1" applyFill="1" applyAlignment="1">
      <alignment horizontal="center"/>
    </xf>
    <xf numFmtId="0" fontId="28" fillId="0" borderId="0" xfId="2" applyFont="1" applyAlignment="1">
      <alignment horizontal="center"/>
    </xf>
    <xf numFmtId="0" fontId="28" fillId="0" borderId="0" xfId="2" applyFont="1" applyFill="1" applyAlignment="1">
      <alignment horizontal="center"/>
    </xf>
    <xf numFmtId="0" fontId="35" fillId="0" borderId="0" xfId="0" applyFont="1" applyAlignment="1">
      <alignment horizontal="center"/>
    </xf>
    <xf numFmtId="0" fontId="1" fillId="9" borderId="0" xfId="0" applyFont="1" applyFill="1" applyAlignment="1">
      <alignment horizontal="center" vertical="center" wrapText="1"/>
    </xf>
    <xf numFmtId="0" fontId="0" fillId="9" borderId="0" xfId="0" applyFill="1" applyAlignment="1">
      <alignment horizontal="center" vertical="center" wrapText="1"/>
    </xf>
    <xf numFmtId="0" fontId="1" fillId="0" borderId="4" xfId="0" applyFont="1" applyBorder="1" applyAlignment="1">
      <alignment horizontal="center"/>
    </xf>
    <xf numFmtId="0" fontId="0" fillId="0" borderId="4" xfId="0" applyBorder="1" applyAlignment="1">
      <alignment horizontal="center"/>
    </xf>
    <xf numFmtId="0" fontId="12" fillId="0" borderId="0" xfId="0" applyFont="1" applyAlignment="1">
      <alignment horizontal="center"/>
    </xf>
    <xf numFmtId="0" fontId="31" fillId="0" borderId="0" xfId="0" applyFont="1" applyAlignment="1">
      <alignment horizontal="center"/>
    </xf>
    <xf numFmtId="0" fontId="24" fillId="10" borderId="6" xfId="0" applyFont="1" applyFill="1" applyBorder="1" applyAlignment="1">
      <alignment horizontal="center"/>
    </xf>
    <xf numFmtId="0" fontId="24" fillId="9" borderId="0" xfId="0" applyFont="1" applyFill="1" applyAlignment="1">
      <alignment horizontal="center"/>
    </xf>
    <xf numFmtId="0" fontId="0" fillId="0" borderId="0" xfId="0" applyAlignment="1">
      <alignment horizontal="center" wrapText="1"/>
    </xf>
    <xf numFmtId="0" fontId="24" fillId="6" borderId="4" xfId="0" applyFont="1" applyFill="1" applyBorder="1" applyAlignment="1">
      <alignment horizontal="center"/>
    </xf>
    <xf numFmtId="0" fontId="21" fillId="7" borderId="2" xfId="0" applyFont="1" applyFill="1" applyBorder="1" applyAlignment="1">
      <alignment horizontal="center"/>
    </xf>
    <xf numFmtId="0" fontId="21" fillId="8" borderId="0" xfId="0" applyFont="1" applyFill="1" applyAlignment="1">
      <alignment horizontal="center"/>
    </xf>
    <xf numFmtId="0" fontId="21" fillId="9" borderId="0" xfId="0" applyFont="1" applyFill="1" applyAlignment="1">
      <alignment horizontal="center"/>
    </xf>
    <xf numFmtId="0" fontId="22" fillId="6" borderId="0" xfId="0" applyFont="1" applyFill="1" applyAlignment="1">
      <alignment horizontal="center"/>
    </xf>
    <xf numFmtId="0" fontId="39" fillId="6" borderId="0" xfId="0" applyFont="1" applyFill="1" applyAlignment="1">
      <alignment horizontal="center" vertical="center"/>
    </xf>
    <xf numFmtId="164" fontId="0" fillId="0" borderId="0" xfId="1" applyNumberFormat="1" applyFont="1" applyAlignment="1">
      <alignment horizontal="left"/>
    </xf>
    <xf numFmtId="0" fontId="8" fillId="4" borderId="0" xfId="0" applyFont="1" applyFill="1" applyAlignment="1">
      <alignment horizontal="center"/>
    </xf>
    <xf numFmtId="0" fontId="31" fillId="3" borderId="0" xfId="0" applyFont="1" applyFill="1" applyAlignment="1">
      <alignment horizontal="left"/>
    </xf>
    <xf numFmtId="0" fontId="0" fillId="3" borderId="0" xfId="0" applyFill="1" applyAlignment="1">
      <alignment horizontal="left" vertical="top" wrapText="1"/>
    </xf>
    <xf numFmtId="0" fontId="0" fillId="3" borderId="0" xfId="0" applyFill="1" applyAlignment="1">
      <alignment horizontal="left"/>
    </xf>
    <xf numFmtId="0" fontId="19" fillId="3" borderId="0" xfId="0" applyFont="1" applyFill="1" applyAlignment="1">
      <alignment horizontal="left" vertical="top" wrapText="1"/>
    </xf>
    <xf numFmtId="0" fontId="39" fillId="6" borderId="0" xfId="0" applyFont="1" applyFill="1" applyAlignment="1">
      <alignment horizontal="center"/>
    </xf>
    <xf numFmtId="0" fontId="40" fillId="3" borderId="0" xfId="0" applyFont="1" applyFill="1" applyAlignment="1">
      <alignment horizontal="left" vertical="top" wrapText="1"/>
    </xf>
    <xf numFmtId="0" fontId="0" fillId="3" borderId="0" xfId="0" applyFill="1" applyAlignment="1">
      <alignment horizontal="center" vertical="top" wrapText="1"/>
    </xf>
    <xf numFmtId="164" fontId="0" fillId="0" borderId="0" xfId="1" applyNumberFormat="1" applyFont="1" applyAlignment="1">
      <alignment horizontal="center"/>
    </xf>
    <xf numFmtId="0" fontId="0" fillId="0" borderId="2" xfId="0" applyFill="1" applyBorder="1"/>
    <xf numFmtId="0" fontId="8" fillId="0" borderId="2" xfId="0" applyFont="1" applyFill="1" applyBorder="1"/>
    <xf numFmtId="0" fontId="8" fillId="0" borderId="2" xfId="0" applyFont="1" applyFill="1" applyBorder="1" applyAlignment="1">
      <alignment horizontal="left"/>
    </xf>
    <xf numFmtId="0" fontId="8" fillId="2" borderId="2" xfId="0" applyFont="1" applyFill="1" applyBorder="1"/>
  </cellXfs>
  <cellStyles count="6">
    <cellStyle name="Comma" xfId="3" builtinId="3"/>
    <cellStyle name="Currency" xfId="1" builtinId="4"/>
    <cellStyle name="Hyperlink" xfId="2" builtinId="8"/>
    <cellStyle name="Normal" xfId="0" builtinId="0"/>
    <cellStyle name="Normal 2" xfId="4" xr:uid="{6EF432C4-9E89-4A81-8D22-65C8A89892C3}"/>
    <cellStyle name="Percent" xfId="5" builtinId="5"/>
  </cellStyles>
  <dxfs count="21">
    <dxf>
      <font>
        <strike val="0"/>
        <outline val="0"/>
        <shadow val="0"/>
        <u val="none"/>
        <vertAlign val="baseline"/>
        <sz val="14"/>
        <color theme="1"/>
        <name val="Calibri"/>
        <family val="2"/>
        <scheme val="minor"/>
      </font>
      <alignment vertical="center" textRotation="0" indent="0" justifyLastLine="0" shrinkToFit="0" readingOrder="0"/>
    </dxf>
    <dxf>
      <font>
        <b val="0"/>
        <i val="0"/>
        <strike val="0"/>
        <condense val="0"/>
        <extend val="0"/>
        <outline val="0"/>
        <shadow val="0"/>
        <u val="none"/>
        <vertAlign val="baseline"/>
        <sz val="14"/>
        <color theme="1"/>
        <name val="Calibri"/>
        <family val="2"/>
        <scheme val="minor"/>
      </font>
      <alignment horizontal="center" vertical="center" textRotation="0" wrapText="0" indent="0" justifyLastLine="0" shrinkToFit="0" readingOrder="0"/>
    </dxf>
    <dxf>
      <font>
        <strike val="0"/>
        <outline val="0"/>
        <shadow val="0"/>
        <u val="none"/>
        <vertAlign val="baseline"/>
        <sz val="14"/>
        <color theme="1"/>
        <name val="Calibri"/>
        <family val="2"/>
        <scheme val="minor"/>
      </font>
      <alignment horizontal="center" vertical="center" textRotation="0" indent="0" justifyLastLine="0" shrinkToFit="0" readingOrder="0"/>
    </dxf>
    <dxf>
      <alignment horizontal="center"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font>
        <strike val="0"/>
        <outline val="0"/>
        <shadow val="0"/>
        <u val="none"/>
        <vertAlign val="baseline"/>
        <sz val="11"/>
        <color theme="1"/>
        <name val="Calibri"/>
        <family val="2"/>
        <scheme val="minor"/>
      </font>
      <alignment vertical="center" textRotation="0" indent="0" justifyLastLine="0" shrinkToFit="0" readingOrder="0"/>
    </dxf>
    <dxf>
      <font>
        <strike val="0"/>
        <outline val="0"/>
        <shadow val="0"/>
        <u val="none"/>
        <vertAlign val="baseline"/>
        <sz val="16"/>
        <color theme="1"/>
        <name val="Calibri"/>
        <family val="2"/>
        <scheme val="minor"/>
      </font>
      <alignment vertical="center" textRotation="0" indent="0" justifyLastLine="0" shrinkToFit="0" readingOrder="0"/>
    </dxf>
    <dxf>
      <font>
        <strike val="0"/>
        <outline val="0"/>
        <shadow val="0"/>
        <u val="none"/>
        <vertAlign val="baseline"/>
        <sz val="14"/>
        <color theme="1"/>
        <name val="Calibri"/>
        <family val="2"/>
        <scheme val="minor"/>
      </font>
      <alignment vertical="center" textRotation="0" indent="0" justifyLastLine="0" shrinkToFit="0" readingOrder="0"/>
    </dxf>
    <dxf>
      <font>
        <strike val="0"/>
        <outline val="0"/>
        <shadow val="0"/>
        <u val="none"/>
        <vertAlign val="baseline"/>
        <sz val="16"/>
        <color theme="10"/>
        <name val="Calibri"/>
        <family val="2"/>
        <scheme val="minor"/>
      </font>
      <fill>
        <patternFill patternType="solid">
          <fgColor indexed="64"/>
          <bgColor rgb="FFFF0000"/>
        </patternFill>
      </fill>
      <alignment horizontal="center" vertical="bottom" textRotation="0" wrapText="0" indent="0" justifyLastLine="0" shrinkToFit="0" readingOrder="0"/>
    </dxf>
    <dxf>
      <font>
        <strike val="0"/>
        <outline val="0"/>
        <shadow val="0"/>
        <u val="none"/>
        <vertAlign val="baseline"/>
        <sz val="14"/>
        <color theme="1"/>
        <name val="Calibri"/>
        <family val="2"/>
        <scheme val="minor"/>
      </font>
    </dxf>
    <dxf>
      <font>
        <b val="0"/>
        <i val="0"/>
        <strike val="0"/>
        <condense val="0"/>
        <extend val="0"/>
        <outline val="0"/>
        <shadow val="0"/>
        <u val="none"/>
        <vertAlign val="baseline"/>
        <sz val="14"/>
        <color theme="1"/>
        <name val="Calibri"/>
        <family val="2"/>
        <scheme val="minor"/>
      </font>
      <alignment horizontal="center" vertical="center" textRotation="0" wrapText="0" indent="0" justifyLastLine="0" shrinkToFit="0" readingOrder="0"/>
    </dxf>
    <dxf>
      <font>
        <strike val="0"/>
        <outline val="0"/>
        <shadow val="0"/>
        <u val="none"/>
        <vertAlign val="baseline"/>
        <sz val="14"/>
        <color theme="1"/>
        <name val="Calibri"/>
        <family val="2"/>
        <scheme val="minor"/>
      </font>
      <alignment horizontal="center" vertical="center" textRotation="0" indent="0" justifyLastLine="0" shrinkToFit="0" readingOrder="0"/>
    </dxf>
    <dxf>
      <alignment horizontal="center"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font>
        <strike val="0"/>
        <outline val="0"/>
        <shadow val="0"/>
        <u val="none"/>
        <vertAlign val="baseline"/>
        <sz val="11"/>
        <color theme="1"/>
        <name val="Calibri"/>
        <family val="2"/>
        <scheme val="minor"/>
      </font>
      <alignment vertical="center" textRotation="0" indent="0" justifyLastLine="0" shrinkToFit="0" readingOrder="0"/>
    </dxf>
    <dxf>
      <font>
        <strike val="0"/>
        <outline val="0"/>
        <shadow val="0"/>
        <u val="none"/>
        <vertAlign val="baseline"/>
        <sz val="16"/>
        <color theme="1"/>
        <name val="Calibri"/>
        <family val="2"/>
        <scheme val="minor"/>
      </font>
      <alignment vertical="center" textRotation="0" indent="0" justifyLastLine="0" shrinkToFit="0" readingOrder="0"/>
    </dxf>
    <dxf>
      <font>
        <strike val="0"/>
        <outline val="0"/>
        <shadow val="0"/>
        <u val="none"/>
        <vertAlign val="baseline"/>
        <sz val="14"/>
        <color theme="1"/>
        <name val="Calibri"/>
        <family val="2"/>
        <scheme val="minor"/>
      </font>
      <alignment vertical="center" textRotation="0" indent="0" justifyLastLine="0" shrinkToFit="0" readingOrder="0"/>
    </dxf>
    <dxf>
      <font>
        <strike val="0"/>
        <outline val="0"/>
        <shadow val="0"/>
        <u val="none"/>
        <vertAlign val="baseline"/>
        <sz val="16"/>
        <color theme="10"/>
        <name val="Calibri"/>
        <family val="2"/>
        <scheme val="minor"/>
      </font>
      <fill>
        <patternFill patternType="solid">
          <fgColor indexed="64"/>
          <bgColor rgb="FFFF0000"/>
        </patternFill>
      </fill>
      <alignment horizontal="center" vertical="bottom" textRotation="0" wrapText="0" indent="0" justifyLastLine="0" shrinkToFit="0" readingOrder="0"/>
    </dxf>
    <dxf>
      <font>
        <strike val="0"/>
        <outline val="0"/>
        <shadow val="0"/>
        <u val="none"/>
        <vertAlign val="baseline"/>
        <sz val="14"/>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3" displayName="Table3" ref="A4:J22" totalsRowShown="0" headerRowDxfId="20">
  <autoFilter ref="A4:J22" xr:uid="{00000000-0009-0000-0100-000001000000}"/>
  <tableColumns count="10">
    <tableColumn id="1" xr3:uid="{00000000-0010-0000-0100-000001000000}" name="Park #" dataDxfId="19"/>
    <tableColumn id="2" xr3:uid="{00000000-0010-0000-0100-000002000000}" name="Location" dataDxfId="18"/>
    <tableColumn id="3" xr3:uid="{00000000-0010-0000-0100-000003000000}" name="What is Proposed?" dataDxfId="17"/>
    <tableColumn id="4" xr3:uid="{00000000-0010-0000-0100-000004000000}" name="Analysis / Discussion" dataDxfId="16"/>
    <tableColumn id="5" xr3:uid="{00000000-0010-0000-0100-000005000000}" name="Priority" dataDxfId="15"/>
    <tableColumn id="6" xr3:uid="{00000000-0010-0000-0100-000006000000}" name="Est. Cost" dataDxfId="14"/>
    <tableColumn id="7" xr3:uid="{00000000-0010-0000-0100-000007000000}" name="Priority (A,B,C)" dataDxfId="13"/>
    <tableColumn id="8" xr3:uid="{00000000-0010-0000-0100-000008000000}" name="Year" dataDxfId="12"/>
    <tableColumn id="9" xr3:uid="{E38A5141-F604-439D-899B-133C127EF175}" name="Cost Estimate"/>
    <tableColumn id="10" xr3:uid="{00000000-0010-0000-0100-00000A000000}" name="Timeframe" dataDxfId="11"/>
  </tableColumns>
  <tableStyleInfo name="TableStyleMedium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9CCC438-90A5-4C4F-985E-DF9B45DE11A8}" name="Table34" displayName="Table34" ref="A3:J25" totalsRowShown="0" headerRowDxfId="10">
  <autoFilter ref="A3:J25" xr:uid="{00000000-0009-0000-0100-000001000000}"/>
  <tableColumns count="10">
    <tableColumn id="1" xr3:uid="{E4EAE68C-4D9F-4B26-9336-DAF0E7DC6591}" name="Park #" dataDxfId="9"/>
    <tableColumn id="2" xr3:uid="{8EDAF629-99F6-4851-8CC0-110709EA68A7}" name="Location" dataDxfId="8"/>
    <tableColumn id="3" xr3:uid="{CC2E9030-EDD1-48D6-8023-E22279EB8E8C}" name="What is Proposed?" dataDxfId="7"/>
    <tableColumn id="4" xr3:uid="{184F6E47-B3E5-48E9-896D-1773385319AE}" name="Analysis / Notes" dataDxfId="6"/>
    <tableColumn id="5" xr3:uid="{1CEFB36C-2704-4F8F-8EC2-DF6B1AF0F5BA}" name="Priority" dataDxfId="5"/>
    <tableColumn id="6" xr3:uid="{BE2664C9-0847-4E73-AC1E-0ED63FC57A9D}" name="Est. Cost" dataDxfId="4"/>
    <tableColumn id="7" xr3:uid="{1E335751-94B1-4D3A-9CF2-A9C0A34C77E8}" name="Priority (A,B,C)" dataDxfId="3"/>
    <tableColumn id="8" xr3:uid="{4EDCC35C-19B1-4C08-8D21-3B81C01F3A13}" name="Year" dataDxfId="2"/>
    <tableColumn id="10" xr3:uid="{9F300CD0-8164-42F2-AEA0-A543ADAFC0F8}" name="Timeframe" dataDxfId="1"/>
    <tableColumn id="9" xr3:uid="{97E55148-16C7-4C79-91C4-FD32DAEE8832}" name="Trail Length (ft)" dataDxfId="0"/>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dropbox.com/sh/db89lz2mazzrk1j/AACLsw5oXG2U313Ls24NkzyBa?dl=0"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0.bin"/><Relationship Id="rId1" Type="http://schemas.openxmlformats.org/officeDocument/2006/relationships/hyperlink" Target="https://www.google.com/maps/@40.9602412,-74.7373454,294m/data=!3m1!1e3" TargetMode="External"/><Relationship Id="rId5" Type="http://schemas.openxmlformats.org/officeDocument/2006/relationships/comments" Target="../comments5.xml"/><Relationship Id="rId4"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11.bin"/><Relationship Id="rId1" Type="http://schemas.openxmlformats.org/officeDocument/2006/relationships/hyperlink" Target="https://www.google.com/maps/@41.0014866,-74.6680757,248m/data=!3m1!1e3" TargetMode="External"/><Relationship Id="rId5" Type="http://schemas.openxmlformats.org/officeDocument/2006/relationships/comments" Target="../comments6.xml"/><Relationship Id="rId4"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mccpc.org/docs/53_noa.pdf" TargetMode="External"/><Relationship Id="rId1" Type="http://schemas.openxmlformats.org/officeDocument/2006/relationships/hyperlink" Target="https://www.google.com/maps/@40.9376763,-74.7062055,179m/data=!3m1!1e3" TargetMode="External"/><Relationship Id="rId6" Type="http://schemas.openxmlformats.org/officeDocument/2006/relationships/comments" Target="../comments7.xml"/><Relationship Id="rId5" Type="http://schemas.openxmlformats.org/officeDocument/2006/relationships/vmlDrawing" Target="../drawings/vmlDrawing12.vml"/><Relationship Id="rId4"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printerSettings" Target="../printerSettings/printerSettings13.bin"/><Relationship Id="rId1" Type="http://schemas.openxmlformats.org/officeDocument/2006/relationships/hyperlink" Target="https://www.google.com/maps/@40.9258705,-74.7168378,88m/data=!3m1!1e3" TargetMode="External"/><Relationship Id="rId5" Type="http://schemas.openxmlformats.org/officeDocument/2006/relationships/comments" Target="../comments8.xml"/><Relationship Id="rId4" Type="http://schemas.openxmlformats.org/officeDocument/2006/relationships/vmlDrawing" Target="../drawings/vmlDrawing14.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printerSettings" Target="../printerSettings/printerSettings14.bin"/><Relationship Id="rId1" Type="http://schemas.openxmlformats.org/officeDocument/2006/relationships/hyperlink" Target="https://www.google.com/maps/@40.920722,-74.7305472,110m/data=!3m1!1e3" TargetMode="External"/><Relationship Id="rId5" Type="http://schemas.openxmlformats.org/officeDocument/2006/relationships/comments" Target="../comments9.xml"/><Relationship Id="rId4" Type="http://schemas.openxmlformats.org/officeDocument/2006/relationships/vmlDrawing" Target="../drawings/vmlDrawing16.v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printerSettings" Target="../printerSettings/printerSettings15.bin"/><Relationship Id="rId1" Type="http://schemas.openxmlformats.org/officeDocument/2006/relationships/hyperlink" Target="https://www.google.com/maps/@40.9991532,-74.6503458,212m/data=!3m1!1e3" TargetMode="External"/><Relationship Id="rId5" Type="http://schemas.openxmlformats.org/officeDocument/2006/relationships/comments" Target="../comments10.xml"/><Relationship Id="rId4" Type="http://schemas.openxmlformats.org/officeDocument/2006/relationships/vmlDrawing" Target="../drawings/vmlDrawing18.vml"/></Relationships>
</file>

<file path=xl/worksheets/_rels/sheet16.xml.rels><?xml version="1.0" encoding="UTF-8" standalone="yes"?>
<Relationships xmlns="http://schemas.openxmlformats.org/package/2006/relationships"><Relationship Id="rId8" Type="http://schemas.openxmlformats.org/officeDocument/2006/relationships/hyperlink" Target="https://www.byramtwp.org/index.php/parks_rec/trails/jefferson_glen_bike_path/" TargetMode="External"/><Relationship Id="rId3" Type="http://schemas.openxmlformats.org/officeDocument/2006/relationships/hyperlink" Target="https://www.byramtwp.org/index.php/parks_rec/trails/cat_swamp/" TargetMode="External"/><Relationship Id="rId7" Type="http://schemas.openxmlformats.org/officeDocument/2006/relationships/hyperlink" Target="https://www.byramtwp.org/index.php/parks_rec/trails/glenside_woods/" TargetMode="External"/><Relationship Id="rId12" Type="http://schemas.openxmlformats.org/officeDocument/2006/relationships/comments" Target="../comments11.xml"/><Relationship Id="rId2" Type="http://schemas.openxmlformats.org/officeDocument/2006/relationships/hyperlink" Target="https://www.byramtwp.org/index.php/parks_rec/trails/briar_ridge_park_trails/" TargetMode="External"/><Relationship Id="rId1" Type="http://schemas.openxmlformats.org/officeDocument/2006/relationships/hyperlink" Target="https://drive.google.com/open?id=1Qkp72oOEENjMQ0o2u1lzrCJvxo1u2xvW&amp;usp=sharing" TargetMode="External"/><Relationship Id="rId6" Type="http://schemas.openxmlformats.org/officeDocument/2006/relationships/hyperlink" Target="https://www.byramtwp.org/index.php/parks_rec/trails/tamarack_park_trail/" TargetMode="External"/><Relationship Id="rId11" Type="http://schemas.openxmlformats.org/officeDocument/2006/relationships/vmlDrawing" Target="../drawings/vmlDrawing20.vml"/><Relationship Id="rId5" Type="http://schemas.openxmlformats.org/officeDocument/2006/relationships/hyperlink" Target="https://www.byramtwp.org/index.php/parks_rec/trails/mansfield_bike_path/" TargetMode="External"/><Relationship Id="rId10" Type="http://schemas.openxmlformats.org/officeDocument/2006/relationships/vmlDrawing" Target="../drawings/vmlDrawing19.vml"/><Relationship Id="rId4" Type="http://schemas.openxmlformats.org/officeDocument/2006/relationships/hyperlink" Target="https://www.byramtwp.org/index.php/parks_rec/trails/cranberry_overlook_trail/" TargetMode="External"/><Relationship Id="rId9"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1.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vmlDrawing" Target="../drawings/vmlDrawing22.vml"/><Relationship Id="rId1" Type="http://schemas.openxmlformats.org/officeDocument/2006/relationships/printerSettings" Target="../printerSettings/printerSettings18.bin"/><Relationship Id="rId4" Type="http://schemas.openxmlformats.org/officeDocument/2006/relationships/comments" Target="../comments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vmlDrawing" Target="../drawings/vmlDrawing24.vml"/><Relationship Id="rId1" Type="http://schemas.openxmlformats.org/officeDocument/2006/relationships/printerSettings" Target="../printerSettings/printerSettings19.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vmlDrawing" Target="../drawings/vmlDrawing26.vml"/><Relationship Id="rId1" Type="http://schemas.openxmlformats.org/officeDocument/2006/relationships/printerSettings" Target="../printerSettings/printerSettings20.bin"/><Relationship Id="rId4" Type="http://schemas.openxmlformats.org/officeDocument/2006/relationships/comments" Target="../comments14.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vmlDrawing" Target="../drawings/vmlDrawing28.vml"/><Relationship Id="rId1" Type="http://schemas.openxmlformats.org/officeDocument/2006/relationships/printerSettings" Target="../printerSettings/printerSettings21.bin"/><Relationship Id="rId4" Type="http://schemas.openxmlformats.org/officeDocument/2006/relationships/comments" Target="../comments15.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vmlDrawing" Target="../drawings/vmlDrawing30.vml"/><Relationship Id="rId1" Type="http://schemas.openxmlformats.org/officeDocument/2006/relationships/printerSettings" Target="../printerSettings/printerSettings22.bin"/><Relationship Id="rId4" Type="http://schemas.openxmlformats.org/officeDocument/2006/relationships/comments" Target="../comments16.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vmlDrawing" Target="../drawings/vmlDrawing32.vml"/><Relationship Id="rId1" Type="http://schemas.openxmlformats.org/officeDocument/2006/relationships/printerSettings" Target="../printerSettings/printerSettings23.bin"/><Relationship Id="rId4" Type="http://schemas.openxmlformats.org/officeDocument/2006/relationships/comments" Target="../comments17.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vmlDrawing" Target="../drawings/vmlDrawing34.vml"/><Relationship Id="rId1" Type="http://schemas.openxmlformats.org/officeDocument/2006/relationships/printerSettings" Target="../printerSettings/printerSettings24.bin"/><Relationship Id="rId4" Type="http://schemas.openxmlformats.org/officeDocument/2006/relationships/comments" Target="../comments18.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vmlDrawing" Target="../drawings/vmlDrawing36.vml"/><Relationship Id="rId1" Type="http://schemas.openxmlformats.org/officeDocument/2006/relationships/printerSettings" Target="../printerSettings/printerSettings25.bin"/><Relationship Id="rId4" Type="http://schemas.openxmlformats.org/officeDocument/2006/relationships/comments" Target="../comments19.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vmlDrawing" Target="../drawings/vmlDrawing38.vml"/><Relationship Id="rId1" Type="http://schemas.openxmlformats.org/officeDocument/2006/relationships/printerSettings" Target="../printerSettings/printerSettings26.bin"/><Relationship Id="rId4" Type="http://schemas.openxmlformats.org/officeDocument/2006/relationships/comments" Target="../comments20.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vmlDrawing" Target="../drawings/vmlDrawing40.vml"/><Relationship Id="rId1" Type="http://schemas.openxmlformats.org/officeDocument/2006/relationships/printerSettings" Target="../printerSettings/printerSettings27.bin"/><Relationship Id="rId4" Type="http://schemas.openxmlformats.org/officeDocument/2006/relationships/comments" Target="../comments21.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43.vml"/><Relationship Id="rId2" Type="http://schemas.openxmlformats.org/officeDocument/2006/relationships/vmlDrawing" Target="../drawings/vmlDrawing42.vml"/><Relationship Id="rId1" Type="http://schemas.openxmlformats.org/officeDocument/2006/relationships/printerSettings" Target="../printerSettings/printerSettings28.bin"/><Relationship Id="rId4" Type="http://schemas.openxmlformats.org/officeDocument/2006/relationships/comments" Target="../comments22.xml"/></Relationships>
</file>

<file path=xl/worksheets/_rels/sheet29.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44.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46.vml"/><Relationship Id="rId2" Type="http://schemas.openxmlformats.org/officeDocument/2006/relationships/vmlDrawing" Target="../drawings/vmlDrawing45.vml"/><Relationship Id="rId1" Type="http://schemas.openxmlformats.org/officeDocument/2006/relationships/printerSettings" Target="../printerSettings/printerSettings30.bin"/><Relationship Id="rId4" Type="http://schemas.openxmlformats.org/officeDocument/2006/relationships/comments" Target="../comments23.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48.vml"/><Relationship Id="rId2" Type="http://schemas.openxmlformats.org/officeDocument/2006/relationships/vmlDrawing" Target="../drawings/vmlDrawing47.vml"/><Relationship Id="rId1" Type="http://schemas.openxmlformats.org/officeDocument/2006/relationships/printerSettings" Target="../printerSettings/printerSettings31.bin"/><Relationship Id="rId4" Type="http://schemas.openxmlformats.org/officeDocument/2006/relationships/comments" Target="../comments2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mccpc.org/docs/53_noa.pdf" TargetMode="External"/><Relationship Id="rId1" Type="http://schemas.openxmlformats.org/officeDocument/2006/relationships/hyperlink" Target="https://www.google.com/maps/@40.9711708,-74.7152232,576m/data=!3m1!1e3" TargetMode="External"/><Relationship Id="rId6" Type="http://schemas.openxmlformats.org/officeDocument/2006/relationships/comments" Target="../comments4.xml"/><Relationship Id="rId5" Type="http://schemas.openxmlformats.org/officeDocument/2006/relationships/vmlDrawing" Target="../drawings/vmlDrawing6.v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E40"/>
  <sheetViews>
    <sheetView zoomScale="80" zoomScaleNormal="80" workbookViewId="0">
      <pane xSplit="1" ySplit="4" topLeftCell="B5" activePane="bottomRight" state="frozen"/>
      <selection pane="topRight"/>
      <selection pane="bottomLeft"/>
      <selection pane="bottomRight"/>
    </sheetView>
  </sheetViews>
  <sheetFormatPr defaultRowHeight="15"/>
  <cols>
    <col min="1" max="1" width="17.5703125" customWidth="1"/>
    <col min="2" max="2" width="24" customWidth="1"/>
    <col min="3" max="3" width="21.7109375" customWidth="1"/>
    <col min="4" max="4" width="25.42578125" customWidth="1"/>
    <col min="5" max="5" width="26.42578125" customWidth="1"/>
  </cols>
  <sheetData>
    <row r="3" spans="1:5" ht="30">
      <c r="B3" s="177" t="s">
        <v>33</v>
      </c>
      <c r="C3" s="177"/>
      <c r="D3" s="177"/>
    </row>
    <row r="4" spans="1:5" ht="30">
      <c r="B4" s="177" t="s">
        <v>63</v>
      </c>
      <c r="C4" s="177"/>
      <c r="D4" s="177"/>
    </row>
    <row r="6" spans="1:5" ht="16.5">
      <c r="B6" s="36"/>
      <c r="C6" s="36"/>
    </row>
    <row r="7" spans="1:5" ht="28.5">
      <c r="A7" s="68"/>
      <c r="B7" s="175" t="s">
        <v>80</v>
      </c>
      <c r="C7" s="175"/>
      <c r="D7" s="175"/>
    </row>
    <row r="8" spans="1:5" ht="28.5">
      <c r="A8" s="68"/>
      <c r="B8" s="176" t="s">
        <v>8823</v>
      </c>
      <c r="C8" s="176"/>
      <c r="D8" s="176"/>
    </row>
    <row r="9" spans="1:5" ht="26.25">
      <c r="A9" s="68"/>
      <c r="B9" s="173"/>
      <c r="C9" s="173"/>
      <c r="D9" s="68"/>
    </row>
    <row r="10" spans="1:5" ht="28.5">
      <c r="A10" s="68"/>
      <c r="B10" s="175" t="s">
        <v>8824</v>
      </c>
      <c r="C10" s="175"/>
      <c r="D10" s="175"/>
    </row>
    <row r="11" spans="1:5" ht="26.25">
      <c r="A11" s="68"/>
      <c r="B11" s="171"/>
      <c r="C11" s="171"/>
      <c r="D11" s="68"/>
    </row>
    <row r="12" spans="1:5" ht="28.5">
      <c r="A12" s="68"/>
      <c r="B12" s="174" t="s">
        <v>16</v>
      </c>
      <c r="C12" s="174"/>
      <c r="D12" s="174"/>
    </row>
    <row r="13" spans="1:5" ht="28.5">
      <c r="A13" s="68"/>
      <c r="B13" s="174" t="s">
        <v>8860</v>
      </c>
      <c r="C13" s="174"/>
      <c r="D13" s="174"/>
      <c r="E13" t="s">
        <v>9122</v>
      </c>
    </row>
    <row r="14" spans="1:5" ht="28.5">
      <c r="A14" s="68"/>
      <c r="B14" s="174" t="s">
        <v>8859</v>
      </c>
      <c r="C14" s="174"/>
      <c r="D14" s="174"/>
      <c r="E14" s="1" t="s">
        <v>9121</v>
      </c>
    </row>
    <row r="15" spans="1:5" ht="28.5">
      <c r="A15" s="68"/>
      <c r="B15" s="175" t="s">
        <v>8935</v>
      </c>
      <c r="C15" s="175"/>
      <c r="D15" s="175"/>
      <c r="E15" t="s">
        <v>9123</v>
      </c>
    </row>
    <row r="16" spans="1:5" ht="26.25">
      <c r="A16" s="68"/>
      <c r="B16" s="171"/>
      <c r="C16" s="171"/>
      <c r="D16" s="171"/>
    </row>
    <row r="17" spans="1:4" ht="26.25">
      <c r="A17" s="68"/>
      <c r="B17" s="68"/>
      <c r="C17" s="68"/>
      <c r="D17" s="68"/>
    </row>
    <row r="18" spans="1:4" ht="23.25">
      <c r="B18" s="172" t="s">
        <v>8782</v>
      </c>
      <c r="C18" s="172"/>
    </row>
    <row r="19" spans="1:4" ht="18.75">
      <c r="B19" s="25">
        <v>1</v>
      </c>
      <c r="C19" s="103" t="s">
        <v>68</v>
      </c>
      <c r="D19" s="83"/>
    </row>
    <row r="20" spans="1:4" ht="18.75">
      <c r="B20" s="25">
        <v>2</v>
      </c>
      <c r="C20" s="100" t="s">
        <v>69</v>
      </c>
      <c r="D20" s="83"/>
    </row>
    <row r="21" spans="1:4" ht="18.75">
      <c r="B21" s="25">
        <v>3</v>
      </c>
      <c r="C21" s="104" t="s">
        <v>297</v>
      </c>
      <c r="D21" s="83"/>
    </row>
    <row r="22" spans="1:4" ht="18.75">
      <c r="B22" s="25">
        <v>4</v>
      </c>
      <c r="C22" s="105" t="s">
        <v>296</v>
      </c>
      <c r="D22" s="83"/>
    </row>
    <row r="23" spans="1:4" ht="18.75">
      <c r="B23" s="25">
        <v>5</v>
      </c>
      <c r="C23" s="104" t="s">
        <v>298</v>
      </c>
      <c r="D23" s="83"/>
    </row>
    <row r="24" spans="1:4" ht="18.75">
      <c r="B24" s="25">
        <v>6</v>
      </c>
      <c r="C24" s="100" t="s">
        <v>75</v>
      </c>
      <c r="D24" s="83"/>
    </row>
    <row r="25" spans="1:4" ht="18.75">
      <c r="B25" s="25">
        <v>7</v>
      </c>
      <c r="C25" s="67" t="s">
        <v>72</v>
      </c>
      <c r="D25" s="83"/>
    </row>
    <row r="26" spans="1:4" ht="18.75">
      <c r="B26" s="25">
        <v>8</v>
      </c>
      <c r="C26" s="67" t="s">
        <v>8915</v>
      </c>
      <c r="D26" s="83"/>
    </row>
    <row r="27" spans="1:4" ht="18.75">
      <c r="B27" s="2"/>
    </row>
    <row r="29" spans="1:4">
      <c r="B29" t="s">
        <v>8854</v>
      </c>
      <c r="C29" s="67" t="s">
        <v>8855</v>
      </c>
    </row>
    <row r="31" spans="1:4">
      <c r="C31" s="67"/>
    </row>
    <row r="32" spans="1:4">
      <c r="B32" t="s">
        <v>9114</v>
      </c>
    </row>
    <row r="34" spans="3:3">
      <c r="C34" t="s">
        <v>9115</v>
      </c>
    </row>
    <row r="35" spans="3:3">
      <c r="C35" t="s">
        <v>9116</v>
      </c>
    </row>
    <row r="36" spans="3:3">
      <c r="C36" t="s">
        <v>9117</v>
      </c>
    </row>
    <row r="38" spans="3:3">
      <c r="C38" t="s">
        <v>9118</v>
      </c>
    </row>
    <row r="39" spans="3:3">
      <c r="C39" s="150" t="s">
        <v>9119</v>
      </c>
    </row>
    <row r="40" spans="3:3">
      <c r="C40" t="s">
        <v>9120</v>
      </c>
    </row>
  </sheetData>
  <mergeCells count="13">
    <mergeCell ref="B7:D7"/>
    <mergeCell ref="B8:D8"/>
    <mergeCell ref="B10:D10"/>
    <mergeCell ref="B4:D4"/>
    <mergeCell ref="B3:D3"/>
    <mergeCell ref="B11:C11"/>
    <mergeCell ref="B18:C18"/>
    <mergeCell ref="B9:C9"/>
    <mergeCell ref="B12:D12"/>
    <mergeCell ref="B15:D15"/>
    <mergeCell ref="B16:D16"/>
    <mergeCell ref="B13:D13"/>
    <mergeCell ref="B14:D14"/>
  </mergeCells>
  <hyperlinks>
    <hyperlink ref="B7:C7" location="'Park Parcels'!A1" display="Park Parcels" xr:uid="{4C5415F8-6960-4BE6-A553-39611718F1FB}"/>
    <hyperlink ref="B13:C13" location="ParkSystemAnnualBudget!A1" display="Budget" xr:uid="{3AA461E7-9324-43BA-AE56-AD1AAD68D03B}"/>
    <hyperlink ref="B14:C14" location="Operating!A1" display="Operating Budget" xr:uid="{6601CAC1-4145-47EB-B9FD-55B4B90B97AB}"/>
    <hyperlink ref="B15:C15" location="FinalReportList!A1" display="Final Report List" xr:uid="{A63A972C-0FFD-4FFF-8F70-50E4467BCC40}"/>
    <hyperlink ref="C25" location="'P-Inv-MtnView'!A1" display="Mountain View Park" xr:uid="{0D646810-C088-4E1D-AE3B-5B44DC24DFAA}"/>
    <hyperlink ref="C24" location="'P-Inv-Rvrsd'!A1" display="Riverside Park" xr:uid="{A4E9902B-277F-4523-902B-F86DF5B9F665}"/>
    <hyperlink ref="C23" location="'P-Inv-Brkwd'!A1" display="Brookwood Park" xr:uid="{63CF8223-C1C3-4BF1-A709-0285349EBE5D}"/>
    <hyperlink ref="C22" location="'P-Inv-NG'!A1" display="Neil Gylling" xr:uid="{A69A87F6-9589-4D11-9287-2AC9A2BECFD3}"/>
    <hyperlink ref="C21" location="'P-Inv-MhwkView'!A1" display="Mohawk View" xr:uid="{FF76D50B-B83E-44C9-81D5-BAB5D7F38ED4}"/>
    <hyperlink ref="C20" location="'P-Inv-Tmrk'!A1" display="Tamarack Park" xr:uid="{8EF82487-9821-4677-BF2A-7DA948CC1EEE}"/>
    <hyperlink ref="C19" location="'P-inv-COJ'!A1" display="C.O. Johnson" xr:uid="{F8E9BB07-76C3-49BE-B029-AC984AD0CFB3}"/>
    <hyperlink ref="B10:C10" location="ByramOwnedParcels!A1" display="Byram Owned Parcels" xr:uid="{1504B65F-B029-4875-907D-3D8CFF31F2E1}"/>
    <hyperlink ref="B8:C8" location="Targeted!A1" display="Targeted Parcels" xr:uid="{6F3BE255-A1E3-45AE-BD0E-EA971F0DA75E}"/>
    <hyperlink ref="C26" location="'P-Inv-Trails'!A1" display="Trail Segments" xr:uid="{B6AACCB9-9D23-4708-938C-EE0D64A64FFE}"/>
    <hyperlink ref="C29" r:id="rId1" xr:uid="{1F0A0306-67E3-452B-9FB4-1F06AE0AD6C5}"/>
    <hyperlink ref="B12:D12" location="FnlRptListTRAILS!A1" display="Proposed Trail Segments" xr:uid="{9757F316-DD36-45B9-A5C9-4782B6B0BF14}"/>
    <hyperlink ref="B13:D13" location="AnnualSummary!A1" display="Park System Total Budget" xr:uid="{B064E16D-0959-4F79-A48C-8FC87F655847}"/>
    <hyperlink ref="B15:D15" location="FnlRptListParks!A1" display="Park Improvement Recomendations" xr:uid="{F4A590CA-5BC6-45C0-BA04-156CEE0D70E0}"/>
  </hyperlinks>
  <pageMargins left="0.45" right="0.45" top="1.25" bottom="0.5" header="0.3" footer="0.3"/>
  <pageSetup orientation="landscape" r:id="rId2"/>
  <headerFooter>
    <oddHeader>&amp;L&amp;G</oddHeader>
    <oddFooter>&amp;L&amp;"-,Bold"&amp;K00B050Greener by Design, LLC&amp;"-,Regular"&amp;K01+000
732.253.7717&amp;C94 Church Street, Suite 402
&amp;K00B050www.gbdtoday.com &amp;RNew Brunswick, NJ 08901
fax 732.253.7719</oddFooter>
  </headerFooter>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17299-E177-4B70-8E52-2B8C8B7768CE}">
  <dimension ref="A1:P78"/>
  <sheetViews>
    <sheetView zoomScaleNormal="100" workbookViewId="0">
      <pane ySplit="6" topLeftCell="A15" activePane="bottomLeft" state="frozen"/>
      <selection pane="bottomLeft"/>
    </sheetView>
  </sheetViews>
  <sheetFormatPr defaultColWidth="6.5703125" defaultRowHeight="15"/>
  <cols>
    <col min="1" max="1" width="37.28515625" customWidth="1"/>
    <col min="2" max="2" width="11.7109375" style="3" customWidth="1"/>
    <col min="3" max="5" width="11.7109375" style="58" customWidth="1"/>
    <col min="6" max="8" width="11.7109375" style="3" customWidth="1"/>
    <col min="9" max="9" width="13.7109375" customWidth="1"/>
    <col min="10" max="10" width="60.7109375" customWidth="1"/>
    <col min="11" max="11" width="12.42578125" customWidth="1"/>
    <col min="12" max="12" width="8.42578125" bestFit="1" customWidth="1"/>
    <col min="13" max="13" width="10.7109375" bestFit="1" customWidth="1"/>
    <col min="14" max="14" width="8.7109375" bestFit="1" customWidth="1"/>
    <col min="15" max="15" width="7.7109375" bestFit="1" customWidth="1"/>
    <col min="16" max="16" width="9.5703125" bestFit="1" customWidth="1"/>
  </cols>
  <sheetData>
    <row r="1" spans="1:16">
      <c r="A1" s="5" t="s">
        <v>9124</v>
      </c>
      <c r="B1" s="14"/>
      <c r="C1" s="57"/>
      <c r="D1" s="57"/>
      <c r="E1" s="57"/>
    </row>
    <row r="2" spans="1:16" ht="21">
      <c r="A2" s="182" t="s">
        <v>35</v>
      </c>
      <c r="B2" s="182"/>
      <c r="C2" s="182"/>
      <c r="D2" s="182"/>
      <c r="E2" s="182"/>
      <c r="F2" s="182"/>
      <c r="G2" s="182"/>
      <c r="H2" s="182"/>
      <c r="I2" s="66" t="s">
        <v>8810</v>
      </c>
    </row>
    <row r="3" spans="1:16" ht="15.75">
      <c r="B3" s="132"/>
      <c r="C3" s="183" t="s">
        <v>0</v>
      </c>
      <c r="D3" s="183"/>
      <c r="E3" s="133"/>
      <c r="F3" s="132"/>
      <c r="G3" s="183" t="s">
        <v>8775</v>
      </c>
      <c r="H3" s="183"/>
      <c r="I3" s="102">
        <f>'P-inv-COJ'!I3</f>
        <v>0.03</v>
      </c>
    </row>
    <row r="4" spans="1:16" ht="19.5" thickBot="1">
      <c r="A4" s="56" t="s">
        <v>8803</v>
      </c>
      <c r="B4" s="128" t="s">
        <v>8773</v>
      </c>
      <c r="C4" s="129" t="s">
        <v>1</v>
      </c>
      <c r="D4" s="129" t="s">
        <v>32</v>
      </c>
      <c r="E4" s="129" t="s">
        <v>8774</v>
      </c>
      <c r="F4" s="128" t="s">
        <v>36</v>
      </c>
      <c r="G4" s="128" t="s">
        <v>0</v>
      </c>
      <c r="H4" s="128" t="s">
        <v>32</v>
      </c>
      <c r="J4" s="3" t="s">
        <v>84</v>
      </c>
    </row>
    <row r="5" spans="1:16" ht="21" customHeight="1" thickTop="1">
      <c r="A5" s="185" t="s">
        <v>69</v>
      </c>
      <c r="B5" s="185"/>
      <c r="C5" s="185"/>
      <c r="D5" s="185"/>
      <c r="E5" s="185"/>
      <c r="F5" s="185"/>
      <c r="G5" s="185"/>
      <c r="H5" s="185"/>
      <c r="I5" s="5" t="s">
        <v>8838</v>
      </c>
      <c r="L5" s="186" t="s">
        <v>8844</v>
      </c>
      <c r="M5" s="186"/>
      <c r="N5" s="186"/>
      <c r="O5" s="186"/>
      <c r="P5" s="186"/>
    </row>
    <row r="6" spans="1:16">
      <c r="A6" s="84" t="s">
        <v>37</v>
      </c>
      <c r="B6" s="87"/>
      <c r="C6" s="88"/>
      <c r="D6" s="88"/>
      <c r="E6" s="117"/>
      <c r="F6" s="87"/>
      <c r="G6" s="88"/>
      <c r="H6" s="87"/>
      <c r="L6" s="3" t="s">
        <v>8845</v>
      </c>
      <c r="M6" s="3" t="s">
        <v>8846</v>
      </c>
      <c r="N6" s="3" t="s">
        <v>8847</v>
      </c>
      <c r="O6" s="3" t="s">
        <v>8848</v>
      </c>
      <c r="P6" s="3" t="s">
        <v>8850</v>
      </c>
    </row>
    <row r="7" spans="1:16">
      <c r="A7" s="29" t="s">
        <v>8788</v>
      </c>
      <c r="B7" s="60">
        <v>0</v>
      </c>
      <c r="C7" s="63">
        <v>0</v>
      </c>
      <c r="D7" s="144">
        <f>C7*B7</f>
        <v>0</v>
      </c>
      <c r="E7" s="116"/>
      <c r="F7" s="60">
        <v>20</v>
      </c>
      <c r="G7" s="136">
        <f>-FV($I$3,H7-D7,0,C7,0)*B7</f>
        <v>0</v>
      </c>
      <c r="H7" s="127"/>
      <c r="L7" s="93">
        <f>SUM(L8:L23)</f>
        <v>9122</v>
      </c>
      <c r="M7" s="93">
        <f>SUM(M8:M23)</f>
        <v>120385</v>
      </c>
      <c r="N7" s="93">
        <f>SUM(N8:N23)</f>
        <v>50402</v>
      </c>
      <c r="O7" s="93">
        <f>SUM(O8:O23)</f>
        <v>1857</v>
      </c>
      <c r="P7" s="93">
        <f>SUM(P8:P23)</f>
        <v>1054</v>
      </c>
    </row>
    <row r="8" spans="1:16">
      <c r="A8" s="29" t="s">
        <v>8787</v>
      </c>
      <c r="B8" s="60">
        <v>0</v>
      </c>
      <c r="C8" s="63">
        <v>0</v>
      </c>
      <c r="D8" s="144">
        <f>C8*B8</f>
        <v>0</v>
      </c>
      <c r="E8" s="116"/>
      <c r="F8" s="60">
        <v>20</v>
      </c>
      <c r="G8" s="136">
        <f t="shared" ref="G8:G11" si="0">-FV($I$3,H8-D8,0,C8,0)*B8</f>
        <v>0</v>
      </c>
      <c r="H8" s="127"/>
      <c r="L8">
        <v>94</v>
      </c>
      <c r="M8">
        <v>631</v>
      </c>
      <c r="N8">
        <v>770</v>
      </c>
      <c r="O8">
        <v>1820</v>
      </c>
      <c r="P8">
        <v>203</v>
      </c>
    </row>
    <row r="9" spans="1:16">
      <c r="A9" s="29" t="s">
        <v>8849</v>
      </c>
      <c r="B9" s="60">
        <v>1</v>
      </c>
      <c r="C9" s="63">
        <f>93.75+2649+720.55+49.5+2050+33075+2057.85+1383.9+115.5+SUM(L7:M7)</f>
        <v>171702.05</v>
      </c>
      <c r="D9" s="144">
        <v>2018</v>
      </c>
      <c r="E9" s="116">
        <v>2018</v>
      </c>
      <c r="F9" s="60">
        <v>30</v>
      </c>
      <c r="G9" s="136">
        <f t="shared" si="0"/>
        <v>310113.00152076932</v>
      </c>
      <c r="H9" s="127">
        <v>2038</v>
      </c>
      <c r="L9">
        <v>2650</v>
      </c>
      <c r="M9">
        <v>291</v>
      </c>
      <c r="N9">
        <v>480</v>
      </c>
      <c r="O9">
        <v>37</v>
      </c>
      <c r="P9">
        <v>584</v>
      </c>
    </row>
    <row r="10" spans="1:16">
      <c r="A10" s="29" t="s">
        <v>8853</v>
      </c>
      <c r="B10" s="60">
        <v>0</v>
      </c>
      <c r="C10" s="136">
        <v>16</v>
      </c>
      <c r="D10" s="137">
        <v>2020</v>
      </c>
      <c r="E10" s="116"/>
      <c r="F10" s="60">
        <v>20</v>
      </c>
      <c r="G10" s="136">
        <f t="shared" si="0"/>
        <v>0</v>
      </c>
      <c r="H10" s="127"/>
      <c r="J10" t="s">
        <v>9101</v>
      </c>
      <c r="L10">
        <v>720</v>
      </c>
      <c r="M10">
        <v>1573</v>
      </c>
      <c r="N10">
        <v>182</v>
      </c>
      <c r="P10">
        <v>177</v>
      </c>
    </row>
    <row r="11" spans="1:16">
      <c r="A11" s="29" t="s">
        <v>41</v>
      </c>
      <c r="B11" s="60">
        <v>0</v>
      </c>
      <c r="C11" s="63">
        <v>0</v>
      </c>
      <c r="D11" s="144">
        <f>C11*B11</f>
        <v>0</v>
      </c>
      <c r="E11" s="116"/>
      <c r="F11" s="60">
        <v>20</v>
      </c>
      <c r="G11" s="136">
        <f t="shared" si="0"/>
        <v>0</v>
      </c>
      <c r="H11" s="127"/>
      <c r="L11">
        <v>50</v>
      </c>
      <c r="M11">
        <v>17455</v>
      </c>
      <c r="N11">
        <v>70</v>
      </c>
      <c r="P11">
        <v>22</v>
      </c>
    </row>
    <row r="12" spans="1:16">
      <c r="A12" s="29"/>
      <c r="B12" s="60"/>
      <c r="C12" s="63"/>
      <c r="D12" s="144"/>
      <c r="E12" s="116"/>
      <c r="F12" s="60"/>
      <c r="G12" s="63"/>
      <c r="H12" s="127"/>
      <c r="L12">
        <v>2050</v>
      </c>
      <c r="M12">
        <v>33</v>
      </c>
      <c r="N12">
        <v>1270</v>
      </c>
      <c r="P12">
        <v>14</v>
      </c>
    </row>
    <row r="13" spans="1:16">
      <c r="A13" s="84" t="s">
        <v>42</v>
      </c>
      <c r="B13" s="87"/>
      <c r="C13" s="88"/>
      <c r="D13" s="145"/>
      <c r="E13" s="117"/>
      <c r="F13" s="87"/>
      <c r="G13" s="88"/>
      <c r="H13" s="87"/>
      <c r="L13">
        <v>2058</v>
      </c>
      <c r="M13">
        <v>356</v>
      </c>
      <c r="N13">
        <v>340</v>
      </c>
      <c r="P13">
        <v>30</v>
      </c>
    </row>
    <row r="14" spans="1:16">
      <c r="A14" s="29" t="s">
        <v>8791</v>
      </c>
      <c r="B14" s="62">
        <f>1.225*43560</f>
        <v>53361.000000000007</v>
      </c>
      <c r="C14" s="65">
        <v>1.75</v>
      </c>
      <c r="D14" s="144">
        <v>2020</v>
      </c>
      <c r="E14" s="116">
        <v>2018</v>
      </c>
      <c r="F14" s="60">
        <v>15</v>
      </c>
      <c r="G14" s="136">
        <f t="shared" ref="G14:G19" si="1">-FV($I$3,H14-D14,0,C14,0)*B14</f>
        <v>137134.24809610561</v>
      </c>
      <c r="H14" s="127">
        <v>2033</v>
      </c>
      <c r="J14" t="s">
        <v>8912</v>
      </c>
      <c r="L14">
        <v>1384</v>
      </c>
      <c r="M14">
        <v>6060</v>
      </c>
      <c r="N14">
        <v>46005</v>
      </c>
      <c r="P14">
        <v>24</v>
      </c>
    </row>
    <row r="15" spans="1:16">
      <c r="A15" s="29" t="s">
        <v>8851</v>
      </c>
      <c r="B15" s="60">
        <v>97</v>
      </c>
      <c r="C15" s="63">
        <v>20</v>
      </c>
      <c r="D15" s="144">
        <v>2020</v>
      </c>
      <c r="E15" s="116">
        <v>2018</v>
      </c>
      <c r="F15" s="60">
        <v>2</v>
      </c>
      <c r="G15" s="136">
        <f t="shared" si="1"/>
        <v>2183.4870913999998</v>
      </c>
      <c r="H15" s="127">
        <v>2024</v>
      </c>
      <c r="J15" t="s">
        <v>8912</v>
      </c>
      <c r="L15">
        <v>116</v>
      </c>
      <c r="M15">
        <v>562</v>
      </c>
      <c r="N15">
        <v>23</v>
      </c>
    </row>
    <row r="16" spans="1:16">
      <c r="A16" s="29" t="s">
        <v>8792</v>
      </c>
      <c r="B16" s="60">
        <v>0</v>
      </c>
      <c r="C16" s="65">
        <v>2.5</v>
      </c>
      <c r="D16" s="144">
        <v>2020</v>
      </c>
      <c r="E16" s="116"/>
      <c r="F16" s="60">
        <v>10</v>
      </c>
      <c r="G16" s="136">
        <f t="shared" si="1"/>
        <v>0</v>
      </c>
      <c r="H16" s="127"/>
      <c r="M16">
        <v>4241</v>
      </c>
      <c r="N16">
        <v>189</v>
      </c>
    </row>
    <row r="17" spans="1:14">
      <c r="A17" s="29" t="s">
        <v>8793</v>
      </c>
      <c r="B17" s="60">
        <v>0</v>
      </c>
      <c r="C17" s="63">
        <v>20</v>
      </c>
      <c r="D17" s="144">
        <v>2020</v>
      </c>
      <c r="E17" s="116"/>
      <c r="F17" s="60">
        <v>20</v>
      </c>
      <c r="G17" s="136">
        <f t="shared" si="1"/>
        <v>0</v>
      </c>
      <c r="H17" s="127"/>
      <c r="M17">
        <v>37275</v>
      </c>
      <c r="N17">
        <v>940</v>
      </c>
    </row>
    <row r="18" spans="1:14">
      <c r="A18" s="29" t="s">
        <v>8795</v>
      </c>
      <c r="B18" s="60">
        <v>5</v>
      </c>
      <c r="C18" s="63">
        <v>1481</v>
      </c>
      <c r="D18" s="144">
        <v>2008</v>
      </c>
      <c r="E18" s="116">
        <v>2018</v>
      </c>
      <c r="F18" s="60">
        <v>20</v>
      </c>
      <c r="G18" s="136">
        <f t="shared" si="1"/>
        <v>17973.878599159427</v>
      </c>
      <c r="H18" s="127">
        <v>2038</v>
      </c>
      <c r="J18" t="s">
        <v>8912</v>
      </c>
    </row>
    <row r="19" spans="1:14">
      <c r="A19" s="29" t="s">
        <v>8794</v>
      </c>
      <c r="B19" s="79">
        <f>249.24+220+153.9</f>
        <v>623.14</v>
      </c>
      <c r="C19" s="63">
        <v>39</v>
      </c>
      <c r="D19" s="144">
        <v>2018</v>
      </c>
      <c r="E19" s="116">
        <v>2018</v>
      </c>
      <c r="F19" s="60">
        <v>20</v>
      </c>
      <c r="G19" s="136">
        <f t="shared" si="1"/>
        <v>43892.946036104033</v>
      </c>
      <c r="H19" s="127">
        <v>2038</v>
      </c>
      <c r="J19" t="s">
        <v>9106</v>
      </c>
      <c r="M19">
        <v>889</v>
      </c>
      <c r="N19">
        <v>83</v>
      </c>
    </row>
    <row r="20" spans="1:14">
      <c r="A20" s="29"/>
      <c r="B20" s="60"/>
      <c r="C20" s="63"/>
      <c r="D20" s="144"/>
      <c r="E20" s="116"/>
      <c r="F20" s="60"/>
      <c r="G20" s="63"/>
      <c r="H20" s="127"/>
      <c r="M20">
        <v>254</v>
      </c>
      <c r="N20">
        <v>50</v>
      </c>
    </row>
    <row r="21" spans="1:14">
      <c r="A21" s="84" t="s">
        <v>45</v>
      </c>
      <c r="B21" s="87"/>
      <c r="C21" s="88"/>
      <c r="D21" s="145"/>
      <c r="E21" s="117"/>
      <c r="F21" s="87"/>
      <c r="G21" s="88"/>
      <c r="H21" s="87"/>
      <c r="M21">
        <v>92</v>
      </c>
    </row>
    <row r="22" spans="1:14">
      <c r="A22" s="29" t="s">
        <v>8843</v>
      </c>
      <c r="B22" s="60">
        <v>0</v>
      </c>
      <c r="C22" s="65">
        <v>1.5</v>
      </c>
      <c r="D22" s="144">
        <v>2020</v>
      </c>
      <c r="E22" s="116"/>
      <c r="F22" s="60">
        <v>15</v>
      </c>
      <c r="G22" s="136">
        <f t="shared" ref="G22:G27" si="2">-FV($I$3,H22-D22,0,C22,0)*B22</f>
        <v>0</v>
      </c>
      <c r="H22" s="127"/>
      <c r="J22" t="s">
        <v>9048</v>
      </c>
      <c r="M22">
        <v>50673</v>
      </c>
    </row>
    <row r="23" spans="1:14">
      <c r="A23" s="29" t="s">
        <v>8812</v>
      </c>
      <c r="B23" s="60">
        <v>0</v>
      </c>
      <c r="C23" s="63">
        <v>60</v>
      </c>
      <c r="D23" s="144">
        <v>2020</v>
      </c>
      <c r="E23" s="116"/>
      <c r="F23" s="60">
        <v>10</v>
      </c>
      <c r="G23" s="136">
        <f t="shared" si="2"/>
        <v>0</v>
      </c>
      <c r="H23" s="127"/>
      <c r="J23" t="s">
        <v>9051</v>
      </c>
    </row>
    <row r="24" spans="1:14">
      <c r="A24" s="29" t="s">
        <v>8796</v>
      </c>
      <c r="B24" s="60">
        <v>0</v>
      </c>
      <c r="C24" s="63">
        <v>1</v>
      </c>
      <c r="D24" s="144">
        <v>2020</v>
      </c>
      <c r="E24" s="116"/>
      <c r="F24" s="60">
        <v>10</v>
      </c>
      <c r="G24" s="136">
        <f t="shared" si="2"/>
        <v>0</v>
      </c>
      <c r="H24" s="127"/>
    </row>
    <row r="25" spans="1:14">
      <c r="A25" s="29" t="s">
        <v>8797</v>
      </c>
      <c r="B25" s="60">
        <v>0</v>
      </c>
      <c r="C25" s="63">
        <v>0</v>
      </c>
      <c r="D25" s="144">
        <f t="shared" ref="D25" si="3">C25*B25</f>
        <v>0</v>
      </c>
      <c r="E25" s="116"/>
      <c r="F25" s="60">
        <v>0</v>
      </c>
      <c r="G25" s="136">
        <f t="shared" si="2"/>
        <v>0</v>
      </c>
      <c r="H25" s="127"/>
    </row>
    <row r="26" spans="1:14">
      <c r="A26" s="29" t="s">
        <v>8798</v>
      </c>
      <c r="B26" s="60">
        <v>0</v>
      </c>
      <c r="C26" s="63">
        <v>1500</v>
      </c>
      <c r="D26" s="144">
        <v>2020</v>
      </c>
      <c r="E26" s="116"/>
      <c r="F26" s="60">
        <v>15</v>
      </c>
      <c r="G26" s="136">
        <f t="shared" si="2"/>
        <v>0</v>
      </c>
      <c r="H26" s="127"/>
    </row>
    <row r="27" spans="1:14">
      <c r="A27" s="29" t="s">
        <v>8799</v>
      </c>
      <c r="B27" s="60">
        <v>1</v>
      </c>
      <c r="C27" s="63">
        <v>100</v>
      </c>
      <c r="D27" s="116">
        <v>2020</v>
      </c>
      <c r="E27" s="116">
        <v>2018</v>
      </c>
      <c r="F27" s="60">
        <v>10</v>
      </c>
      <c r="G27" s="136">
        <f t="shared" si="2"/>
        <v>126.67700813876159</v>
      </c>
      <c r="H27" s="127">
        <v>2028</v>
      </c>
    </row>
    <row r="28" spans="1:14">
      <c r="A28" s="29"/>
      <c r="B28" s="60"/>
      <c r="C28" s="63"/>
      <c r="D28" s="144"/>
      <c r="E28" s="116"/>
      <c r="F28" s="60"/>
      <c r="G28" s="63"/>
      <c r="H28" s="127"/>
    </row>
    <row r="29" spans="1:14">
      <c r="A29" s="84" t="s">
        <v>48</v>
      </c>
      <c r="B29" s="87"/>
      <c r="C29" s="88"/>
      <c r="D29" s="145"/>
      <c r="E29" s="117"/>
      <c r="F29" s="87"/>
      <c r="G29" s="88"/>
      <c r="H29" s="87"/>
    </row>
    <row r="30" spans="1:14">
      <c r="A30" s="29" t="s">
        <v>50</v>
      </c>
      <c r="B30" s="60">
        <v>0</v>
      </c>
      <c r="C30" s="63">
        <v>0</v>
      </c>
      <c r="D30" s="144">
        <f>C30*B30</f>
        <v>0</v>
      </c>
      <c r="E30" s="116"/>
      <c r="F30" s="60">
        <v>50</v>
      </c>
      <c r="G30" s="136">
        <f t="shared" ref="G30:G32" si="4">-FV($I$3,H30-D30,0,C30,0)*B30</f>
        <v>0</v>
      </c>
      <c r="H30" s="127"/>
    </row>
    <row r="31" spans="1:14">
      <c r="A31" s="29" t="s">
        <v>8888</v>
      </c>
      <c r="B31" s="60">
        <v>0</v>
      </c>
      <c r="C31" s="63">
        <v>0</v>
      </c>
      <c r="D31" s="144">
        <f>C31*B31</f>
        <v>0</v>
      </c>
      <c r="E31" s="116"/>
      <c r="F31" s="60">
        <v>0</v>
      </c>
      <c r="G31" s="136">
        <f t="shared" si="4"/>
        <v>0</v>
      </c>
      <c r="H31" s="127"/>
    </row>
    <row r="32" spans="1:14">
      <c r="A32" s="29" t="s">
        <v>52</v>
      </c>
      <c r="B32" s="60">
        <v>0</v>
      </c>
      <c r="C32" s="63">
        <v>0</v>
      </c>
      <c r="D32" s="144">
        <f>C32*B32</f>
        <v>0</v>
      </c>
      <c r="E32" s="116"/>
      <c r="F32" s="60">
        <v>0</v>
      </c>
      <c r="G32" s="136">
        <f t="shared" si="4"/>
        <v>0</v>
      </c>
      <c r="H32" s="127"/>
    </row>
    <row r="33" spans="1:10">
      <c r="A33" s="29"/>
      <c r="B33" s="60"/>
      <c r="C33" s="63"/>
      <c r="D33" s="144"/>
      <c r="E33" s="116"/>
      <c r="F33" s="60"/>
      <c r="G33" s="63"/>
      <c r="H33" s="127"/>
    </row>
    <row r="34" spans="1:10">
      <c r="A34" s="84" t="s">
        <v>53</v>
      </c>
      <c r="B34" s="87"/>
      <c r="C34" s="88"/>
      <c r="D34" s="145"/>
      <c r="E34" s="117"/>
      <c r="F34" s="87"/>
      <c r="G34" s="88"/>
      <c r="H34" s="87"/>
    </row>
    <row r="35" spans="1:10">
      <c r="A35" s="29" t="s">
        <v>8883</v>
      </c>
      <c r="B35" s="60">
        <v>1</v>
      </c>
      <c r="C35" s="63">
        <v>625</v>
      </c>
      <c r="D35" s="144">
        <v>2023</v>
      </c>
      <c r="E35" s="116">
        <v>2017</v>
      </c>
      <c r="F35" s="60">
        <v>10</v>
      </c>
      <c r="G35" s="136">
        <f>-FV($I$3,H35-D35,0,C35,0)*B35</f>
        <v>703.44300624999994</v>
      </c>
      <c r="H35" s="127">
        <v>2027</v>
      </c>
    </row>
    <row r="36" spans="1:10">
      <c r="A36" s="29" t="s">
        <v>8882</v>
      </c>
      <c r="B36" s="60">
        <v>0</v>
      </c>
      <c r="C36" s="63">
        <v>0</v>
      </c>
      <c r="D36" s="144">
        <f t="shared" ref="D36:D44" si="5">C36*B36</f>
        <v>0</v>
      </c>
      <c r="E36" s="116"/>
      <c r="F36" s="60">
        <v>10</v>
      </c>
      <c r="G36" s="136">
        <f t="shared" ref="G36:G46" si="6">-FV($I$3,H36-D36,0,C36,0)*B36</f>
        <v>0</v>
      </c>
      <c r="H36" s="127"/>
    </row>
    <row r="37" spans="1:10">
      <c r="A37" s="29" t="s">
        <v>8884</v>
      </c>
      <c r="B37" s="60">
        <v>10</v>
      </c>
      <c r="C37" s="63">
        <v>900</v>
      </c>
      <c r="D37" s="144">
        <v>2020</v>
      </c>
      <c r="E37" s="116">
        <v>2017</v>
      </c>
      <c r="F37" s="60">
        <v>15</v>
      </c>
      <c r="G37" s="136">
        <f t="shared" si="6"/>
        <v>12831.847981615609</v>
      </c>
      <c r="H37" s="127">
        <v>2032</v>
      </c>
      <c r="J37" t="s">
        <v>8779</v>
      </c>
    </row>
    <row r="38" spans="1:10">
      <c r="A38" s="29" t="s">
        <v>8885</v>
      </c>
      <c r="B38" s="60">
        <v>1</v>
      </c>
      <c r="C38" s="63">
        <v>1301.5</v>
      </c>
      <c r="D38" s="144">
        <v>2020</v>
      </c>
      <c r="E38" s="116">
        <v>2016</v>
      </c>
      <c r="F38" s="60">
        <v>15</v>
      </c>
      <c r="G38" s="136">
        <f t="shared" si="6"/>
        <v>1801.5803827478658</v>
      </c>
      <c r="H38" s="127">
        <v>2031</v>
      </c>
    </row>
    <row r="39" spans="1:10">
      <c r="A39" s="29" t="s">
        <v>8886</v>
      </c>
      <c r="B39" s="60">
        <v>2</v>
      </c>
      <c r="C39" s="63">
        <f>203.28+584.2+177.88+21.9+14.38+30.38+24.14</f>
        <v>1056.1600000000001</v>
      </c>
      <c r="D39" s="144">
        <v>2020</v>
      </c>
      <c r="E39" s="116">
        <v>2016</v>
      </c>
      <c r="F39" s="60">
        <v>10</v>
      </c>
      <c r="G39" s="136">
        <f t="shared" si="6"/>
        <v>2522.2205470041372</v>
      </c>
      <c r="H39" s="127">
        <v>2026</v>
      </c>
    </row>
    <row r="40" spans="1:10">
      <c r="A40" s="29" t="s">
        <v>8806</v>
      </c>
      <c r="B40" s="60">
        <v>0</v>
      </c>
      <c r="C40" s="63">
        <v>0</v>
      </c>
      <c r="D40" s="144">
        <f t="shared" si="5"/>
        <v>0</v>
      </c>
      <c r="E40" s="116"/>
      <c r="F40" s="60">
        <v>25</v>
      </c>
      <c r="G40" s="136">
        <f t="shared" si="6"/>
        <v>0</v>
      </c>
      <c r="H40" s="127"/>
    </row>
    <row r="41" spans="1:10">
      <c r="A41" s="29" t="s">
        <v>8807</v>
      </c>
      <c r="B41" s="60">
        <v>0</v>
      </c>
      <c r="C41" s="63">
        <v>0</v>
      </c>
      <c r="D41" s="144">
        <f t="shared" si="5"/>
        <v>0</v>
      </c>
      <c r="E41" s="116"/>
      <c r="F41" s="60">
        <v>20</v>
      </c>
      <c r="G41" s="136">
        <f t="shared" si="6"/>
        <v>0</v>
      </c>
      <c r="H41" s="127"/>
    </row>
    <row r="42" spans="1:10">
      <c r="A42" s="29" t="s">
        <v>8808</v>
      </c>
      <c r="B42" s="60">
        <v>0</v>
      </c>
      <c r="C42" s="63">
        <v>0</v>
      </c>
      <c r="D42" s="144">
        <f t="shared" si="5"/>
        <v>0</v>
      </c>
      <c r="E42" s="116"/>
      <c r="F42" s="60">
        <v>20</v>
      </c>
      <c r="G42" s="136">
        <f t="shared" si="6"/>
        <v>0</v>
      </c>
      <c r="H42" s="127"/>
    </row>
    <row r="43" spans="1:10">
      <c r="A43" s="29" t="s">
        <v>60</v>
      </c>
      <c r="B43" s="60">
        <v>1</v>
      </c>
      <c r="C43" s="63">
        <v>0</v>
      </c>
      <c r="D43" s="144">
        <f t="shared" si="5"/>
        <v>0</v>
      </c>
      <c r="E43" s="116"/>
      <c r="F43" s="60">
        <v>40</v>
      </c>
      <c r="G43" s="136">
        <f t="shared" si="6"/>
        <v>0</v>
      </c>
      <c r="H43" s="127"/>
    </row>
    <row r="44" spans="1:10">
      <c r="A44" s="29" t="s">
        <v>61</v>
      </c>
      <c r="B44" s="60">
        <v>1</v>
      </c>
      <c r="C44" s="63">
        <v>0</v>
      </c>
      <c r="D44" s="144">
        <f t="shared" si="5"/>
        <v>0</v>
      </c>
      <c r="E44" s="116"/>
      <c r="F44" s="60">
        <v>100</v>
      </c>
      <c r="G44" s="136">
        <f t="shared" si="6"/>
        <v>0</v>
      </c>
      <c r="H44" s="127"/>
    </row>
    <row r="45" spans="1:10">
      <c r="A45" s="29" t="s">
        <v>62</v>
      </c>
      <c r="B45" s="60">
        <v>1</v>
      </c>
      <c r="C45" s="63">
        <f>33075+12691.8</f>
        <v>45766.8</v>
      </c>
      <c r="D45" s="144">
        <v>2017</v>
      </c>
      <c r="E45" s="116">
        <v>2017</v>
      </c>
      <c r="F45" s="60">
        <v>20</v>
      </c>
      <c r="G45" s="136">
        <f t="shared" si="6"/>
        <v>82659.931654868109</v>
      </c>
      <c r="H45" s="127">
        <v>2037</v>
      </c>
    </row>
    <row r="46" spans="1:10">
      <c r="A46" s="29" t="s">
        <v>8887</v>
      </c>
      <c r="B46" s="60">
        <v>1</v>
      </c>
      <c r="C46" s="63">
        <v>1500</v>
      </c>
      <c r="D46" s="144">
        <v>2017</v>
      </c>
      <c r="E46" s="116">
        <v>2017</v>
      </c>
      <c r="F46" s="60">
        <v>25</v>
      </c>
      <c r="G46" s="136">
        <f t="shared" si="6"/>
        <v>2709.1668520041198</v>
      </c>
      <c r="H46" s="127">
        <v>2037</v>
      </c>
    </row>
    <row r="48" spans="1:10">
      <c r="F48" s="3">
        <v>2020</v>
      </c>
      <c r="G48" s="12">
        <f>SUMIF(H$5:H$46, "2020", G$5:G$46)</f>
        <v>0</v>
      </c>
    </row>
    <row r="49" spans="6:7">
      <c r="F49" s="3">
        <f t="shared" ref="F49:F78" si="7">F48+1</f>
        <v>2021</v>
      </c>
      <c r="G49" s="12">
        <f>SUMIF(H$5:H$46, "2021", G$5:G$46)</f>
        <v>0</v>
      </c>
    </row>
    <row r="50" spans="6:7">
      <c r="F50" s="3">
        <f t="shared" si="7"/>
        <v>2022</v>
      </c>
      <c r="G50" s="12">
        <f>SUMIF(H$5:H$46, "2022", G$5:G$46)</f>
        <v>0</v>
      </c>
    </row>
    <row r="51" spans="6:7">
      <c r="F51" s="3">
        <f t="shared" si="7"/>
        <v>2023</v>
      </c>
      <c r="G51" s="12">
        <f>SUMIF(H$5:H$46, "2023", G$5:G$46)</f>
        <v>0</v>
      </c>
    </row>
    <row r="52" spans="6:7">
      <c r="F52" s="3">
        <f t="shared" si="7"/>
        <v>2024</v>
      </c>
      <c r="G52" s="12">
        <f>SUMIF(H$5:H$46, "2024", G$5:G$46)</f>
        <v>2183.4870913999998</v>
      </c>
    </row>
    <row r="53" spans="6:7">
      <c r="F53" s="3">
        <f t="shared" si="7"/>
        <v>2025</v>
      </c>
      <c r="G53" s="12">
        <f>SUMIF(H$5:H$46, "2025", G$5:G$46)</f>
        <v>0</v>
      </c>
    </row>
    <row r="54" spans="6:7">
      <c r="F54" s="3">
        <f t="shared" si="7"/>
        <v>2026</v>
      </c>
      <c r="G54" s="12">
        <f>SUMIF(H$5:H$46, "2026", G$5:G$46)</f>
        <v>2522.2205470041372</v>
      </c>
    </row>
    <row r="55" spans="6:7">
      <c r="F55" s="3">
        <f t="shared" si="7"/>
        <v>2027</v>
      </c>
      <c r="G55" s="12">
        <f>SUMIF(H$5:H$46, "2027", G$5:G$46)</f>
        <v>703.44300624999994</v>
      </c>
    </row>
    <row r="56" spans="6:7">
      <c r="F56" s="3">
        <f t="shared" si="7"/>
        <v>2028</v>
      </c>
      <c r="G56" s="12">
        <f>SUMIF(H$5:H$46, "2028", G$5:G$46)</f>
        <v>126.67700813876159</v>
      </c>
    </row>
    <row r="57" spans="6:7">
      <c r="F57" s="3">
        <f t="shared" si="7"/>
        <v>2029</v>
      </c>
      <c r="G57" s="12">
        <f>SUMIF(H$5:H$46, "2029", G$5:G$46)</f>
        <v>0</v>
      </c>
    </row>
    <row r="58" spans="6:7">
      <c r="F58" s="3">
        <f t="shared" si="7"/>
        <v>2030</v>
      </c>
      <c r="G58" s="72">
        <f>SUMIF(H$5:H$46, "2030", G$5:G$46)</f>
        <v>0</v>
      </c>
    </row>
    <row r="59" spans="6:7">
      <c r="F59" s="3">
        <f t="shared" si="7"/>
        <v>2031</v>
      </c>
      <c r="G59" s="72">
        <f>SUMIF(H$5:H$46, "2031", G$5:G$46)</f>
        <v>1801.5803827478658</v>
      </c>
    </row>
    <row r="60" spans="6:7">
      <c r="F60" s="3">
        <f t="shared" si="7"/>
        <v>2032</v>
      </c>
      <c r="G60" s="72">
        <f>SUMIF(H$5:H$46, "2032", G$5:G$46)</f>
        <v>12831.847981615609</v>
      </c>
    </row>
    <row r="61" spans="6:7">
      <c r="F61" s="3">
        <f t="shared" si="7"/>
        <v>2033</v>
      </c>
      <c r="G61" s="72">
        <f>SUMIF(H$5:H$46, "2033", G$5:G$46)</f>
        <v>137134.24809610561</v>
      </c>
    </row>
    <row r="62" spans="6:7">
      <c r="F62" s="3">
        <f t="shared" si="7"/>
        <v>2034</v>
      </c>
      <c r="G62" s="72">
        <f>SUMIF(H$5:H$46, "2034", G$5:G$46)</f>
        <v>0</v>
      </c>
    </row>
    <row r="63" spans="6:7">
      <c r="F63" s="3">
        <f t="shared" si="7"/>
        <v>2035</v>
      </c>
      <c r="G63" s="72">
        <f>SUMIF(H$5:H$46, "2035", G$5:G$46)</f>
        <v>0</v>
      </c>
    </row>
    <row r="64" spans="6:7">
      <c r="F64" s="3">
        <f t="shared" si="7"/>
        <v>2036</v>
      </c>
      <c r="G64" s="72">
        <f>SUMIF(H$5:H$46, "2036", G$5:G$46)</f>
        <v>0</v>
      </c>
    </row>
    <row r="65" spans="6:7">
      <c r="F65" s="3">
        <f t="shared" si="7"/>
        <v>2037</v>
      </c>
      <c r="G65" s="72">
        <f>SUMIF(H$5:H$46, "2037", G$5:G$46)</f>
        <v>85369.098506872222</v>
      </c>
    </row>
    <row r="66" spans="6:7">
      <c r="F66" s="3">
        <f t="shared" si="7"/>
        <v>2038</v>
      </c>
      <c r="G66" s="72">
        <f>SUMIF(H$5:H$46, "2038", G$5:G$46)</f>
        <v>371979.8261560328</v>
      </c>
    </row>
    <row r="67" spans="6:7">
      <c r="F67" s="3">
        <f t="shared" si="7"/>
        <v>2039</v>
      </c>
      <c r="G67" s="72">
        <f>SUMIF(H$5:H$46, "2039", G$5:G$46)</f>
        <v>0</v>
      </c>
    </row>
    <row r="68" spans="6:7">
      <c r="F68" s="3">
        <f t="shared" si="7"/>
        <v>2040</v>
      </c>
      <c r="G68" s="72">
        <f>SUMIF(H$5:H$46, "2040", G$5:G$46)</f>
        <v>0</v>
      </c>
    </row>
    <row r="69" spans="6:7">
      <c r="F69" s="3">
        <f t="shared" si="7"/>
        <v>2041</v>
      </c>
      <c r="G69" s="72">
        <f>SUMIF(H$5:H$46, "2041", G$5:G$46)</f>
        <v>0</v>
      </c>
    </row>
    <row r="70" spans="6:7">
      <c r="F70" s="3">
        <f t="shared" si="7"/>
        <v>2042</v>
      </c>
      <c r="G70" s="72">
        <f>SUMIF(H$5:H$46, "2042", G$5:G$46)</f>
        <v>0</v>
      </c>
    </row>
    <row r="71" spans="6:7">
      <c r="F71" s="3">
        <f t="shared" si="7"/>
        <v>2043</v>
      </c>
      <c r="G71" s="72">
        <f>SUMIF(H$5:H$46, "2043", G$5:G$46)</f>
        <v>0</v>
      </c>
    </row>
    <row r="72" spans="6:7">
      <c r="F72" s="3">
        <f t="shared" si="7"/>
        <v>2044</v>
      </c>
      <c r="G72" s="72">
        <f>SUMIF(H$5:H$46, "2044", G$5:G$46)</f>
        <v>0</v>
      </c>
    </row>
    <row r="73" spans="6:7">
      <c r="F73" s="3">
        <f t="shared" si="7"/>
        <v>2045</v>
      </c>
      <c r="G73" s="72">
        <f>SUMIF(H$5:H$46, "2045", G$5:G$46)</f>
        <v>0</v>
      </c>
    </row>
    <row r="74" spans="6:7">
      <c r="F74" s="3">
        <f t="shared" si="7"/>
        <v>2046</v>
      </c>
      <c r="G74" s="72">
        <f>SUMIF(H$5:H$46, "2046", G$5:G$46)</f>
        <v>0</v>
      </c>
    </row>
    <row r="75" spans="6:7">
      <c r="F75" s="3">
        <f t="shared" si="7"/>
        <v>2047</v>
      </c>
      <c r="G75" s="72">
        <f>SUMIF(H$5:H$46, "2047", G$5:G$46)</f>
        <v>0</v>
      </c>
    </row>
    <row r="76" spans="6:7">
      <c r="F76" s="3">
        <f t="shared" si="7"/>
        <v>2048</v>
      </c>
      <c r="G76" s="72">
        <f>SUMIF(H$5:H$46, "2048", G$5:G$46)</f>
        <v>0</v>
      </c>
    </row>
    <row r="77" spans="6:7">
      <c r="F77" s="3">
        <f t="shared" si="7"/>
        <v>2049</v>
      </c>
      <c r="G77" s="72">
        <f>SUMIF(H$5:H$46, "2049", G$5:G$46)</f>
        <v>0</v>
      </c>
    </row>
    <row r="78" spans="6:7">
      <c r="F78" s="3">
        <f t="shared" si="7"/>
        <v>2050</v>
      </c>
      <c r="G78" s="72">
        <f>SUMIF(H$5:H$46, "2050", G$5:G$46)</f>
        <v>0</v>
      </c>
    </row>
  </sheetData>
  <dataConsolidate/>
  <mergeCells count="5">
    <mergeCell ref="A2:H2"/>
    <mergeCell ref="G3:H3"/>
    <mergeCell ref="A5:H5"/>
    <mergeCell ref="L5:P5"/>
    <mergeCell ref="C3:D3"/>
  </mergeCells>
  <hyperlinks>
    <hyperlink ref="I5" r:id="rId1" xr:uid="{49654545-00AD-461F-87D5-45F3651A5E43}"/>
    <hyperlink ref="A1" location="NavigationPage!A1" display="Return" xr:uid="{56F19393-FDD0-4320-979C-9D678B802A29}"/>
  </hyperlinks>
  <pageMargins left="0.2" right="0.2" top="0.75" bottom="0.75" header="0.3" footer="0.3"/>
  <pageSetup fitToHeight="7" orientation="landscape" r:id="rId2"/>
  <headerFooter>
    <oddHeader>&amp;L&amp;G</oddHeader>
    <oddFooter>&amp;L&amp;"-,Bold"&amp;K00B050Greener by Design, LLC&amp;"-,Regular"&amp;K01+000
732.253.7717&amp;C94 Church Street, Suite 402
&amp;K00B050www.gbdtoday.com &amp;RNew Brunswick, NJ 08901
fax 732.253.7719</oddFooter>
  </headerFooter>
  <legacyDrawing r:id="rId3"/>
  <legacyDrawingHF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7E02A-E0BA-4CEE-ADF5-896B0F7551C3}">
  <dimension ref="A1:J82"/>
  <sheetViews>
    <sheetView zoomScaleNormal="100" workbookViewId="0">
      <pane ySplit="5" topLeftCell="A9" activePane="bottomLeft" state="frozen"/>
      <selection pane="bottomLeft"/>
    </sheetView>
  </sheetViews>
  <sheetFormatPr defaultColWidth="6.5703125" defaultRowHeight="15"/>
  <cols>
    <col min="1" max="1" width="37.28515625" customWidth="1"/>
    <col min="2" max="2" width="11.7109375" style="3" customWidth="1"/>
    <col min="3" max="5" width="11.7109375" style="58" customWidth="1"/>
    <col min="6" max="8" width="11.7109375" style="3" customWidth="1"/>
    <col min="9" max="9" width="13.7109375" customWidth="1"/>
    <col min="10" max="10" width="60.7109375" customWidth="1"/>
  </cols>
  <sheetData>
    <row r="1" spans="1:10">
      <c r="A1" s="5" t="s">
        <v>9124</v>
      </c>
      <c r="B1" s="14"/>
      <c r="C1" s="57"/>
      <c r="D1" s="57"/>
      <c r="E1" s="57"/>
    </row>
    <row r="2" spans="1:10" ht="21">
      <c r="A2" s="182" t="s">
        <v>35</v>
      </c>
      <c r="B2" s="182"/>
      <c r="C2" s="182"/>
      <c r="D2" s="182"/>
      <c r="E2" s="182"/>
      <c r="F2" s="182"/>
      <c r="G2" s="182"/>
      <c r="H2" s="182"/>
      <c r="I2" s="66" t="s">
        <v>8810</v>
      </c>
    </row>
    <row r="3" spans="1:10" ht="15.75">
      <c r="B3" s="132"/>
      <c r="C3" s="183" t="s">
        <v>0</v>
      </c>
      <c r="D3" s="183"/>
      <c r="E3" s="133"/>
      <c r="F3" s="132"/>
      <c r="G3" s="183" t="s">
        <v>8775</v>
      </c>
      <c r="H3" s="183"/>
      <c r="I3" s="102">
        <f>'P-inv-COJ'!I3</f>
        <v>0.03</v>
      </c>
    </row>
    <row r="4" spans="1:10" ht="19.5" thickBot="1">
      <c r="A4" s="56" t="s">
        <v>8803</v>
      </c>
      <c r="B4" s="128" t="s">
        <v>8773</v>
      </c>
      <c r="C4" s="129" t="s">
        <v>1</v>
      </c>
      <c r="D4" s="129" t="s">
        <v>32</v>
      </c>
      <c r="E4" s="129" t="s">
        <v>8774</v>
      </c>
      <c r="F4" s="128" t="s">
        <v>36</v>
      </c>
      <c r="G4" s="128" t="s">
        <v>0</v>
      </c>
      <c r="H4" s="128" t="s">
        <v>32</v>
      </c>
      <c r="J4" s="3" t="s">
        <v>84</v>
      </c>
    </row>
    <row r="5" spans="1:10" ht="21" thickTop="1">
      <c r="A5" s="187" t="s">
        <v>8840</v>
      </c>
      <c r="B5" s="187"/>
      <c r="C5" s="187"/>
      <c r="D5" s="187"/>
      <c r="E5" s="187"/>
      <c r="F5" s="187"/>
      <c r="G5" s="187"/>
      <c r="H5" s="187"/>
      <c r="I5" s="5" t="s">
        <v>8838</v>
      </c>
    </row>
    <row r="6" spans="1:10">
      <c r="A6" s="84" t="s">
        <v>37</v>
      </c>
      <c r="B6" s="87"/>
      <c r="C6" s="88"/>
      <c r="D6" s="88"/>
      <c r="E6" s="117"/>
      <c r="F6" s="87"/>
      <c r="G6" s="88"/>
      <c r="H6" s="87"/>
    </row>
    <row r="7" spans="1:10">
      <c r="A7" s="29" t="s">
        <v>8788</v>
      </c>
      <c r="B7" s="60">
        <v>0</v>
      </c>
      <c r="C7" s="63">
        <v>0</v>
      </c>
      <c r="D7" s="116">
        <f>C7*B7</f>
        <v>0</v>
      </c>
      <c r="E7" s="116"/>
      <c r="F7" s="60">
        <v>20</v>
      </c>
      <c r="G7" s="136">
        <f>-FV($I$3,H7-D7,0,C7,0)*B7</f>
        <v>0</v>
      </c>
      <c r="H7" s="127"/>
    </row>
    <row r="8" spans="1:10">
      <c r="A8" s="29" t="s">
        <v>8787</v>
      </c>
      <c r="B8" s="60">
        <v>0</v>
      </c>
      <c r="C8" s="63">
        <v>0</v>
      </c>
      <c r="D8" s="116">
        <f>C8*B8</f>
        <v>0</v>
      </c>
      <c r="E8" s="116"/>
      <c r="F8" s="60">
        <v>20</v>
      </c>
      <c r="G8" s="136">
        <f>-FV($I$3,H8-D8,0,C8,0)*B8</f>
        <v>0</v>
      </c>
      <c r="H8" s="127"/>
    </row>
    <row r="9" spans="1:10">
      <c r="A9" s="29" t="s">
        <v>8858</v>
      </c>
      <c r="B9" s="60">
        <v>0</v>
      </c>
      <c r="C9" s="63">
        <v>0</v>
      </c>
      <c r="D9" s="116">
        <f>C9*B9</f>
        <v>0</v>
      </c>
      <c r="E9" s="116"/>
      <c r="F9" s="60">
        <v>30</v>
      </c>
      <c r="G9" s="136">
        <f>-FV($I$3,H9-D9,0,C9,0)*B9</f>
        <v>0</v>
      </c>
      <c r="H9" s="127"/>
    </row>
    <row r="10" spans="1:10">
      <c r="A10" s="29" t="s">
        <v>8853</v>
      </c>
      <c r="B10" s="60">
        <v>500</v>
      </c>
      <c r="C10" s="63">
        <v>16</v>
      </c>
      <c r="D10" s="116">
        <v>2020</v>
      </c>
      <c r="E10" s="116">
        <v>1995</v>
      </c>
      <c r="F10" s="60">
        <v>20</v>
      </c>
      <c r="G10" s="136">
        <f>-FV($I$3,H10-D10,0,C10,0)*B10</f>
        <v>8487.1999999999989</v>
      </c>
      <c r="H10" s="127">
        <v>2022</v>
      </c>
      <c r="J10" t="s">
        <v>9107</v>
      </c>
    </row>
    <row r="11" spans="1:10">
      <c r="A11" s="29" t="s">
        <v>41</v>
      </c>
      <c r="B11" s="60">
        <v>0</v>
      </c>
      <c r="C11" s="63">
        <v>0</v>
      </c>
      <c r="D11" s="116">
        <f>C11*B11</f>
        <v>0</v>
      </c>
      <c r="E11" s="116"/>
      <c r="F11" s="60">
        <v>20</v>
      </c>
      <c r="G11" s="136">
        <f>-FV($I$3,H11-D11,0,C11,0)*B11</f>
        <v>0</v>
      </c>
      <c r="H11" s="127"/>
    </row>
    <row r="12" spans="1:10">
      <c r="A12" s="29"/>
      <c r="B12" s="60"/>
      <c r="C12" s="63"/>
      <c r="D12" s="116"/>
      <c r="E12" s="116"/>
      <c r="F12" s="60"/>
      <c r="G12" s="136"/>
      <c r="H12" s="127"/>
    </row>
    <row r="13" spans="1:10">
      <c r="A13" s="84" t="s">
        <v>42</v>
      </c>
      <c r="B13" s="87"/>
      <c r="C13" s="88"/>
      <c r="D13" s="117"/>
      <c r="E13" s="117"/>
      <c r="F13" s="87"/>
      <c r="G13" s="88"/>
      <c r="H13" s="87"/>
    </row>
    <row r="14" spans="1:10">
      <c r="A14" s="29" t="s">
        <v>8791</v>
      </c>
      <c r="B14" s="61">
        <f>0.42*43560</f>
        <v>18295.2</v>
      </c>
      <c r="C14" s="65">
        <v>1.75</v>
      </c>
      <c r="D14" s="116">
        <v>2020</v>
      </c>
      <c r="E14" s="116">
        <v>1995</v>
      </c>
      <c r="F14" s="60">
        <v>15</v>
      </c>
      <c r="G14" s="146">
        <f t="shared" ref="G14:G19" si="0">-FV($I$3,H14-D14,0,C14,0)*B14</f>
        <v>33966.410940000002</v>
      </c>
      <c r="H14" s="127">
        <v>2022</v>
      </c>
      <c r="J14" t="s">
        <v>9049</v>
      </c>
    </row>
    <row r="15" spans="1:10">
      <c r="A15" s="29" t="s">
        <v>8851</v>
      </c>
      <c r="B15" s="61">
        <v>0</v>
      </c>
      <c r="C15" s="63">
        <v>20</v>
      </c>
      <c r="D15" s="116">
        <f t="shared" ref="D15:D17" si="1">C15*B15</f>
        <v>0</v>
      </c>
      <c r="E15" s="116"/>
      <c r="F15" s="60">
        <v>2</v>
      </c>
      <c r="G15" s="136">
        <f t="shared" si="0"/>
        <v>0</v>
      </c>
      <c r="H15" s="127"/>
      <c r="J15" t="s">
        <v>9050</v>
      </c>
    </row>
    <row r="16" spans="1:10">
      <c r="A16" s="29" t="s">
        <v>8856</v>
      </c>
      <c r="B16" s="61">
        <v>0</v>
      </c>
      <c r="C16" s="65">
        <v>2.5</v>
      </c>
      <c r="D16" s="116">
        <f t="shared" si="1"/>
        <v>0</v>
      </c>
      <c r="E16" s="116"/>
      <c r="F16" s="60">
        <v>10</v>
      </c>
      <c r="G16" s="136">
        <f t="shared" si="0"/>
        <v>0</v>
      </c>
      <c r="H16" s="127"/>
    </row>
    <row r="17" spans="1:10">
      <c r="A17" s="29" t="s">
        <v>8793</v>
      </c>
      <c r="B17" s="61">
        <v>0</v>
      </c>
      <c r="C17" s="63">
        <v>0</v>
      </c>
      <c r="D17" s="116">
        <f t="shared" si="1"/>
        <v>0</v>
      </c>
      <c r="E17" s="116"/>
      <c r="F17" s="60">
        <v>20</v>
      </c>
      <c r="G17" s="136">
        <f t="shared" si="0"/>
        <v>0</v>
      </c>
      <c r="H17" s="127"/>
    </row>
    <row r="18" spans="1:10">
      <c r="A18" s="29" t="s">
        <v>8794</v>
      </c>
      <c r="B18" s="61">
        <v>63</v>
      </c>
      <c r="C18" s="65">
        <v>7.1</v>
      </c>
      <c r="D18" s="116">
        <v>2008</v>
      </c>
      <c r="E18" s="116">
        <v>2015</v>
      </c>
      <c r="F18" s="60">
        <v>20</v>
      </c>
      <c r="G18" s="136">
        <f t="shared" si="0"/>
        <v>739.31874591515407</v>
      </c>
      <c r="H18" s="127">
        <v>2025</v>
      </c>
      <c r="J18" t="s">
        <v>8780</v>
      </c>
    </row>
    <row r="19" spans="1:10">
      <c r="A19" s="29" t="s">
        <v>8857</v>
      </c>
      <c r="B19" s="61">
        <v>2</v>
      </c>
      <c r="C19" s="63">
        <f>13.5*20*10</f>
        <v>2700</v>
      </c>
      <c r="D19" s="116">
        <v>2020</v>
      </c>
      <c r="E19" s="116">
        <v>1995</v>
      </c>
      <c r="F19" s="60">
        <v>15</v>
      </c>
      <c r="G19" s="136">
        <f t="shared" si="0"/>
        <v>5728.86</v>
      </c>
      <c r="H19" s="127">
        <v>2022</v>
      </c>
    </row>
    <row r="20" spans="1:10">
      <c r="A20" s="29"/>
      <c r="B20" s="61"/>
      <c r="C20" s="78"/>
      <c r="D20" s="116"/>
      <c r="E20" s="116"/>
      <c r="F20" s="60"/>
      <c r="G20" s="63"/>
      <c r="H20" s="127"/>
    </row>
    <row r="21" spans="1:10">
      <c r="A21" s="84" t="s">
        <v>45</v>
      </c>
      <c r="B21" s="89"/>
      <c r="C21" s="88"/>
      <c r="D21" s="117"/>
      <c r="E21" s="117"/>
      <c r="F21" s="87"/>
      <c r="G21" s="88"/>
      <c r="H21" s="87"/>
    </row>
    <row r="22" spans="1:10">
      <c r="A22" s="29" t="s">
        <v>8843</v>
      </c>
      <c r="B22" s="61">
        <v>0</v>
      </c>
      <c r="C22" s="65">
        <v>1.5</v>
      </c>
      <c r="D22" s="116">
        <f t="shared" ref="D22:D27" si="2">C22*B22</f>
        <v>0</v>
      </c>
      <c r="E22" s="116"/>
      <c r="F22" s="60">
        <v>15</v>
      </c>
      <c r="G22" s="136">
        <f t="shared" ref="G22:G27" si="3">-FV($I$3,H22-D22,0,C22,0)*B22</f>
        <v>0</v>
      </c>
      <c r="H22" s="127"/>
    </row>
    <row r="23" spans="1:10">
      <c r="A23" s="29" t="s">
        <v>8812</v>
      </c>
      <c r="B23" s="61">
        <v>0</v>
      </c>
      <c r="C23" s="63">
        <v>60</v>
      </c>
      <c r="D23" s="116">
        <f t="shared" si="2"/>
        <v>0</v>
      </c>
      <c r="E23" s="116"/>
      <c r="F23" s="60">
        <v>10</v>
      </c>
      <c r="G23" s="136">
        <f t="shared" si="3"/>
        <v>0</v>
      </c>
      <c r="H23" s="127"/>
    </row>
    <row r="24" spans="1:10">
      <c r="A24" s="29" t="s">
        <v>8796</v>
      </c>
      <c r="B24" s="61">
        <v>0</v>
      </c>
      <c r="C24" s="63">
        <v>1</v>
      </c>
      <c r="D24" s="116">
        <f t="shared" si="2"/>
        <v>0</v>
      </c>
      <c r="E24" s="116"/>
      <c r="F24" s="60">
        <v>10</v>
      </c>
      <c r="G24" s="136">
        <f t="shared" si="3"/>
        <v>0</v>
      </c>
      <c r="H24" s="127"/>
    </row>
    <row r="25" spans="1:10">
      <c r="A25" s="29" t="s">
        <v>8797</v>
      </c>
      <c r="B25" s="61">
        <v>0</v>
      </c>
      <c r="C25" s="63">
        <v>0</v>
      </c>
      <c r="D25" s="116">
        <f t="shared" si="2"/>
        <v>0</v>
      </c>
      <c r="E25" s="116"/>
      <c r="F25" s="60">
        <v>25</v>
      </c>
      <c r="G25" s="136">
        <f t="shared" si="3"/>
        <v>0</v>
      </c>
      <c r="H25" s="127"/>
    </row>
    <row r="26" spans="1:10">
      <c r="A26" s="29" t="s">
        <v>8798</v>
      </c>
      <c r="B26" s="61">
        <v>0</v>
      </c>
      <c r="C26" s="63">
        <v>1500</v>
      </c>
      <c r="D26" s="116">
        <f t="shared" si="2"/>
        <v>0</v>
      </c>
      <c r="E26" s="116"/>
      <c r="F26" s="60">
        <v>15</v>
      </c>
      <c r="G26" s="136">
        <f t="shared" si="3"/>
        <v>0</v>
      </c>
      <c r="H26" s="127"/>
    </row>
    <row r="27" spans="1:10">
      <c r="A27" s="29" t="s">
        <v>8799</v>
      </c>
      <c r="B27" s="61">
        <v>0</v>
      </c>
      <c r="C27" s="63">
        <v>100</v>
      </c>
      <c r="D27" s="116">
        <f t="shared" si="2"/>
        <v>0</v>
      </c>
      <c r="E27" s="116"/>
      <c r="F27" s="60">
        <v>10</v>
      </c>
      <c r="G27" s="136">
        <f t="shared" si="3"/>
        <v>0</v>
      </c>
      <c r="H27" s="127"/>
    </row>
    <row r="28" spans="1:10">
      <c r="A28" s="29"/>
      <c r="B28" s="61"/>
      <c r="C28" s="63"/>
      <c r="D28" s="116"/>
      <c r="E28" s="116"/>
      <c r="F28" s="60"/>
      <c r="G28" s="63"/>
      <c r="H28" s="127"/>
    </row>
    <row r="29" spans="1:10">
      <c r="A29" s="84" t="s">
        <v>48</v>
      </c>
      <c r="B29" s="89"/>
      <c r="C29" s="88"/>
      <c r="D29" s="117"/>
      <c r="E29" s="117"/>
      <c r="F29" s="87"/>
      <c r="G29" s="88"/>
      <c r="H29" s="87"/>
    </row>
    <row r="30" spans="1:10">
      <c r="A30" s="29" t="s">
        <v>50</v>
      </c>
      <c r="B30" s="61">
        <v>0</v>
      </c>
      <c r="C30" s="63">
        <v>0</v>
      </c>
      <c r="D30" s="116">
        <f>C30*B30</f>
        <v>0</v>
      </c>
      <c r="E30" s="116"/>
      <c r="F30" s="60">
        <v>0</v>
      </c>
      <c r="G30" s="136">
        <f t="shared" ref="G30:G32" si="4">-FV($I$3,H30-D30,0,C30,0)*B30</f>
        <v>0</v>
      </c>
      <c r="H30" s="127"/>
    </row>
    <row r="31" spans="1:10">
      <c r="A31" s="29" t="s">
        <v>51</v>
      </c>
      <c r="B31" s="61">
        <v>0</v>
      </c>
      <c r="C31" s="63">
        <v>0</v>
      </c>
      <c r="D31" s="116">
        <f>C31*B31</f>
        <v>0</v>
      </c>
      <c r="E31" s="116"/>
      <c r="F31" s="60">
        <v>0</v>
      </c>
      <c r="G31" s="136">
        <f t="shared" si="4"/>
        <v>0</v>
      </c>
      <c r="H31" s="127"/>
    </row>
    <row r="32" spans="1:10">
      <c r="A32" s="29" t="s">
        <v>52</v>
      </c>
      <c r="B32" s="61">
        <v>0</v>
      </c>
      <c r="C32" s="63">
        <v>0</v>
      </c>
      <c r="D32" s="116">
        <f>C32*B32</f>
        <v>0</v>
      </c>
      <c r="E32" s="116"/>
      <c r="F32" s="60">
        <v>0</v>
      </c>
      <c r="G32" s="136">
        <f t="shared" si="4"/>
        <v>0</v>
      </c>
      <c r="H32" s="127"/>
    </row>
    <row r="33" spans="1:8">
      <c r="A33" s="29"/>
      <c r="B33" s="61"/>
      <c r="C33" s="63"/>
      <c r="D33" s="116"/>
      <c r="E33" s="116"/>
      <c r="F33" s="60"/>
      <c r="G33" s="63"/>
      <c r="H33" s="127"/>
    </row>
    <row r="34" spans="1:8">
      <c r="A34" s="84" t="s">
        <v>53</v>
      </c>
      <c r="B34" s="89"/>
      <c r="C34" s="88"/>
      <c r="D34" s="117"/>
      <c r="E34" s="117"/>
      <c r="F34" s="87"/>
      <c r="G34" s="88"/>
      <c r="H34" s="87"/>
    </row>
    <row r="35" spans="1:8">
      <c r="A35" s="29" t="s">
        <v>54</v>
      </c>
      <c r="B35" s="61">
        <v>0</v>
      </c>
      <c r="C35" s="63">
        <v>184</v>
      </c>
      <c r="D35" s="116">
        <v>2020</v>
      </c>
      <c r="E35" s="116"/>
      <c r="F35" s="60">
        <v>10</v>
      </c>
      <c r="G35" s="136">
        <f t="shared" ref="G35:G44" si="5">-FV($I$3,H35-D35,0,C35,0)*B35</f>
        <v>0</v>
      </c>
      <c r="H35" s="127"/>
    </row>
    <row r="36" spans="1:8">
      <c r="A36" s="29" t="s">
        <v>55</v>
      </c>
      <c r="B36" s="61">
        <v>0</v>
      </c>
      <c r="C36" s="63">
        <v>159</v>
      </c>
      <c r="D36" s="116">
        <v>2020</v>
      </c>
      <c r="E36" s="116"/>
      <c r="F36" s="60">
        <v>10</v>
      </c>
      <c r="G36" s="136">
        <f t="shared" si="5"/>
        <v>0</v>
      </c>
      <c r="H36" s="127"/>
    </row>
    <row r="37" spans="1:8">
      <c r="A37" s="29" t="s">
        <v>8761</v>
      </c>
      <c r="B37" s="61">
        <v>1</v>
      </c>
      <c r="C37" s="63">
        <v>900</v>
      </c>
      <c r="D37" s="116">
        <v>2020</v>
      </c>
      <c r="E37" s="116">
        <v>2016</v>
      </c>
      <c r="F37" s="60">
        <v>15</v>
      </c>
      <c r="G37" s="136">
        <f t="shared" si="5"/>
        <v>1.0545049069489689E-23</v>
      </c>
      <c r="H37" s="127"/>
    </row>
    <row r="38" spans="1:8">
      <c r="A38" s="29" t="s">
        <v>8806</v>
      </c>
      <c r="B38" s="61">
        <v>1172</v>
      </c>
      <c r="C38" s="63">
        <v>60</v>
      </c>
      <c r="D38" s="116">
        <v>2020</v>
      </c>
      <c r="E38" s="116">
        <v>1995</v>
      </c>
      <c r="F38" s="60">
        <v>25</v>
      </c>
      <c r="G38" s="136">
        <f t="shared" si="5"/>
        <v>74602.487999999998</v>
      </c>
      <c r="H38" s="127">
        <v>2022</v>
      </c>
    </row>
    <row r="39" spans="1:8">
      <c r="A39" s="29" t="s">
        <v>57</v>
      </c>
      <c r="B39" s="61">
        <v>0</v>
      </c>
      <c r="C39" s="63">
        <v>0</v>
      </c>
      <c r="D39" s="116">
        <f t="shared" ref="D39:D44" si="6">C39*B39</f>
        <v>0</v>
      </c>
      <c r="E39" s="116"/>
      <c r="F39" s="60">
        <v>20</v>
      </c>
      <c r="G39" s="136">
        <f t="shared" si="5"/>
        <v>0</v>
      </c>
      <c r="H39" s="127"/>
    </row>
    <row r="40" spans="1:8">
      <c r="A40" s="29" t="s">
        <v>58</v>
      </c>
      <c r="B40" s="61">
        <v>0</v>
      </c>
      <c r="C40" s="63">
        <v>0</v>
      </c>
      <c r="D40" s="116">
        <f t="shared" si="6"/>
        <v>0</v>
      </c>
      <c r="E40" s="116"/>
      <c r="F40" s="60">
        <v>20</v>
      </c>
      <c r="G40" s="136">
        <f t="shared" si="5"/>
        <v>0</v>
      </c>
      <c r="H40" s="127"/>
    </row>
    <row r="41" spans="1:8">
      <c r="A41" s="29" t="s">
        <v>59</v>
      </c>
      <c r="B41" s="60">
        <v>0</v>
      </c>
      <c r="C41" s="63">
        <v>0</v>
      </c>
      <c r="D41" s="116">
        <f t="shared" si="6"/>
        <v>0</v>
      </c>
      <c r="E41" s="116"/>
      <c r="F41" s="60">
        <v>20</v>
      </c>
      <c r="G41" s="136">
        <f t="shared" si="5"/>
        <v>0</v>
      </c>
      <c r="H41" s="127"/>
    </row>
    <row r="42" spans="1:8">
      <c r="A42" s="29" t="s">
        <v>60</v>
      </c>
      <c r="B42" s="60">
        <v>0</v>
      </c>
      <c r="C42" s="63">
        <v>0</v>
      </c>
      <c r="D42" s="116">
        <f t="shared" si="6"/>
        <v>0</v>
      </c>
      <c r="E42" s="116"/>
      <c r="F42" s="60">
        <v>40</v>
      </c>
      <c r="G42" s="136">
        <f t="shared" si="5"/>
        <v>0</v>
      </c>
      <c r="H42" s="127"/>
    </row>
    <row r="43" spans="1:8">
      <c r="A43" s="29" t="s">
        <v>61</v>
      </c>
      <c r="B43" s="60">
        <v>0</v>
      </c>
      <c r="C43" s="63">
        <v>0</v>
      </c>
      <c r="D43" s="116">
        <f t="shared" si="6"/>
        <v>0</v>
      </c>
      <c r="E43" s="116"/>
      <c r="F43" s="60">
        <v>100</v>
      </c>
      <c r="G43" s="136">
        <f t="shared" si="5"/>
        <v>0</v>
      </c>
      <c r="H43" s="127"/>
    </row>
    <row r="44" spans="1:8">
      <c r="A44" s="29" t="s">
        <v>62</v>
      </c>
      <c r="B44" s="60">
        <v>0</v>
      </c>
      <c r="C44" s="63">
        <v>0</v>
      </c>
      <c r="D44" s="116">
        <f t="shared" si="6"/>
        <v>0</v>
      </c>
      <c r="E44" s="116"/>
      <c r="F44" s="60">
        <v>0</v>
      </c>
      <c r="G44" s="136">
        <f t="shared" si="5"/>
        <v>0</v>
      </c>
      <c r="H44" s="127"/>
    </row>
    <row r="45" spans="1:8">
      <c r="C45" s="64"/>
      <c r="D45" s="64"/>
      <c r="E45" s="64"/>
      <c r="G45" s="64"/>
    </row>
    <row r="46" spans="1:8">
      <c r="C46" s="64"/>
      <c r="D46" s="64"/>
      <c r="E46" s="64"/>
      <c r="G46" s="64"/>
    </row>
    <row r="47" spans="1:8">
      <c r="C47" s="64"/>
      <c r="D47" s="64"/>
      <c r="E47" s="64"/>
      <c r="G47" s="64"/>
    </row>
    <row r="48" spans="1:8">
      <c r="C48" s="64"/>
      <c r="D48" s="64"/>
      <c r="E48" s="64"/>
      <c r="G48" s="64"/>
    </row>
    <row r="49" spans="3:7">
      <c r="C49" s="64"/>
      <c r="D49" s="64"/>
      <c r="E49" s="64"/>
      <c r="G49" s="64"/>
    </row>
    <row r="50" spans="3:7">
      <c r="C50" s="64"/>
      <c r="D50" s="64"/>
      <c r="E50" s="64"/>
      <c r="G50" s="64"/>
    </row>
    <row r="52" spans="3:7">
      <c r="F52" s="3">
        <v>2020</v>
      </c>
      <c r="G52" s="12">
        <f>SUMIF(H$7:H$44, "2020", G$7:G$44)</f>
        <v>0</v>
      </c>
    </row>
    <row r="53" spans="3:7">
      <c r="F53" s="3">
        <f t="shared" ref="F53:F82" si="7">F52+1</f>
        <v>2021</v>
      </c>
      <c r="G53" s="12">
        <f>SUMIF(H$7:H$44, "2021", G$7:G$44)</f>
        <v>0</v>
      </c>
    </row>
    <row r="54" spans="3:7">
      <c r="F54" s="3">
        <f t="shared" si="7"/>
        <v>2022</v>
      </c>
      <c r="G54" s="12">
        <f>SUMIF(H$7:H$44, "2022", G$7:G$44)</f>
        <v>122784.95894</v>
      </c>
    </row>
    <row r="55" spans="3:7">
      <c r="F55" s="3">
        <f t="shared" si="7"/>
        <v>2023</v>
      </c>
      <c r="G55" s="12">
        <f>SUMIF(H$7:H$44, "2023", G$7:G$44)</f>
        <v>0</v>
      </c>
    </row>
    <row r="56" spans="3:7">
      <c r="F56" s="3">
        <f t="shared" si="7"/>
        <v>2024</v>
      </c>
      <c r="G56" s="12">
        <f>SUMIF(H$7:H$44, "2024", G$7:G$44)</f>
        <v>0</v>
      </c>
    </row>
    <row r="57" spans="3:7">
      <c r="F57" s="3">
        <f t="shared" si="7"/>
        <v>2025</v>
      </c>
      <c r="G57" s="12">
        <f>SUMIF(H$7:H$44, "2025", G$7:G$44)</f>
        <v>739.31874591515407</v>
      </c>
    </row>
    <row r="58" spans="3:7">
      <c r="F58" s="3">
        <f t="shared" si="7"/>
        <v>2026</v>
      </c>
      <c r="G58" s="12">
        <f>SUMIF(H$7:H$44, "2026", G$7:G$44)</f>
        <v>0</v>
      </c>
    </row>
    <row r="59" spans="3:7">
      <c r="F59" s="3">
        <f t="shared" si="7"/>
        <v>2027</v>
      </c>
      <c r="G59" s="12">
        <f>SUMIF(H$7:H$44, "2027", G$7:G$44)</f>
        <v>0</v>
      </c>
    </row>
    <row r="60" spans="3:7">
      <c r="F60" s="3">
        <f t="shared" si="7"/>
        <v>2028</v>
      </c>
      <c r="G60" s="12">
        <f>SUMIF(H$7:H$44, "2028", G$7:G$44)</f>
        <v>0</v>
      </c>
    </row>
    <row r="61" spans="3:7">
      <c r="F61" s="3">
        <f t="shared" si="7"/>
        <v>2029</v>
      </c>
      <c r="G61" s="12">
        <f>SUMIF(H$7:H$44, "2029", G$7:G$44)</f>
        <v>0</v>
      </c>
    </row>
    <row r="62" spans="3:7">
      <c r="F62" s="3">
        <f t="shared" si="7"/>
        <v>2030</v>
      </c>
      <c r="G62" s="12">
        <f>SUMIF(H$7:H$44, "2030", G$7:G$44)</f>
        <v>0</v>
      </c>
    </row>
    <row r="63" spans="3:7">
      <c r="F63" s="3">
        <f t="shared" si="7"/>
        <v>2031</v>
      </c>
      <c r="G63" s="12">
        <f>SUMIF(H$7:H$44, "2031", G$7:G$44)</f>
        <v>0</v>
      </c>
    </row>
    <row r="64" spans="3:7">
      <c r="F64" s="3">
        <f t="shared" si="7"/>
        <v>2032</v>
      </c>
      <c r="G64" s="12">
        <f>SUMIF(H$7:H$44, "2032", G$7:G$44)</f>
        <v>0</v>
      </c>
    </row>
    <row r="65" spans="6:7">
      <c r="F65" s="3">
        <f t="shared" si="7"/>
        <v>2033</v>
      </c>
      <c r="G65" s="12">
        <f>SUMIF(H$7:H$44, "2033", G$7:G$44)</f>
        <v>0</v>
      </c>
    </row>
    <row r="66" spans="6:7">
      <c r="F66" s="3">
        <f t="shared" si="7"/>
        <v>2034</v>
      </c>
      <c r="G66" s="12">
        <f>SUMIF(H$7:H$44, "2034", G$7:G$44)</f>
        <v>0</v>
      </c>
    </row>
    <row r="67" spans="6:7">
      <c r="F67" s="3">
        <f t="shared" si="7"/>
        <v>2035</v>
      </c>
      <c r="G67" s="12">
        <f>SUMIF(H$7:H$44, "2035", G$7:G$44)</f>
        <v>0</v>
      </c>
    </row>
    <row r="68" spans="6:7">
      <c r="F68" s="3">
        <f t="shared" si="7"/>
        <v>2036</v>
      </c>
      <c r="G68" s="12">
        <f>SUMIF(H$7:H$44, "2036", G$7:G$44)</f>
        <v>0</v>
      </c>
    </row>
    <row r="69" spans="6:7">
      <c r="F69" s="3">
        <f t="shared" si="7"/>
        <v>2037</v>
      </c>
      <c r="G69" s="12">
        <f>SUMIF(H$7:H$44, "2037", G$7:G$44)</f>
        <v>0</v>
      </c>
    </row>
    <row r="70" spans="6:7">
      <c r="F70" s="3">
        <f t="shared" si="7"/>
        <v>2038</v>
      </c>
      <c r="G70" s="12">
        <f>SUMIF(H$7:H$44, "2038", G$7:G$44)</f>
        <v>0</v>
      </c>
    </row>
    <row r="71" spans="6:7">
      <c r="F71" s="3">
        <f t="shared" si="7"/>
        <v>2039</v>
      </c>
      <c r="G71" s="12">
        <f>SUMIF(H$7:H$44, "2039", G$7:G$44)</f>
        <v>0</v>
      </c>
    </row>
    <row r="72" spans="6:7">
      <c r="F72" s="3">
        <f t="shared" si="7"/>
        <v>2040</v>
      </c>
      <c r="G72" s="12">
        <f>SUMIF(H$7:H$44, "2040", G$7:G$44)</f>
        <v>0</v>
      </c>
    </row>
    <row r="73" spans="6:7">
      <c r="F73" s="3">
        <f t="shared" si="7"/>
        <v>2041</v>
      </c>
      <c r="G73" s="12">
        <f>SUMIF(H$7:H$44, "2041", G$7:G$44)</f>
        <v>0</v>
      </c>
    </row>
    <row r="74" spans="6:7">
      <c r="F74" s="3">
        <f t="shared" si="7"/>
        <v>2042</v>
      </c>
      <c r="G74" s="12">
        <f>SUMIF(H$7:H$44, "2042", G$7:G$44)</f>
        <v>0</v>
      </c>
    </row>
    <row r="75" spans="6:7">
      <c r="F75" s="3">
        <f t="shared" si="7"/>
        <v>2043</v>
      </c>
      <c r="G75" s="12">
        <f>SUMIF(H$7:H$44, "2043", G$7:G$44)</f>
        <v>0</v>
      </c>
    </row>
    <row r="76" spans="6:7">
      <c r="F76" s="3">
        <f t="shared" si="7"/>
        <v>2044</v>
      </c>
      <c r="G76" s="12">
        <f>SUMIF(H$7:H$44, "2044", G$7:G$44)</f>
        <v>0</v>
      </c>
    </row>
    <row r="77" spans="6:7">
      <c r="F77" s="3">
        <f t="shared" si="7"/>
        <v>2045</v>
      </c>
      <c r="G77" s="12">
        <f>SUMIF(H$7:H$44, "2045", G$7:G$44)</f>
        <v>0</v>
      </c>
    </row>
    <row r="78" spans="6:7">
      <c r="F78" s="3">
        <f t="shared" si="7"/>
        <v>2046</v>
      </c>
      <c r="G78" s="12">
        <f>SUMIF(H$7:H$44, "2046", G$7:G$44)</f>
        <v>0</v>
      </c>
    </row>
    <row r="79" spans="6:7">
      <c r="F79" s="3">
        <f t="shared" si="7"/>
        <v>2047</v>
      </c>
      <c r="G79" s="12">
        <f>SUMIF(H$7:H$44, "2047", G$7:G$44)</f>
        <v>0</v>
      </c>
    </row>
    <row r="80" spans="6:7">
      <c r="F80" s="3">
        <f t="shared" si="7"/>
        <v>2048</v>
      </c>
      <c r="G80" s="12">
        <f>SUMIF(H$7:H$44, "2048", G$7:G$44)</f>
        <v>0</v>
      </c>
    </row>
    <row r="81" spans="6:7">
      <c r="F81" s="3">
        <f t="shared" si="7"/>
        <v>2049</v>
      </c>
      <c r="G81" s="12">
        <f>SUMIF(H$7:H$44, "2049", G$7:G$44)</f>
        <v>0</v>
      </c>
    </row>
    <row r="82" spans="6:7">
      <c r="F82" s="3">
        <f t="shared" si="7"/>
        <v>2050</v>
      </c>
      <c r="G82" s="12">
        <f>SUMIF(H$7:H$44, "2050", G$7:G$44)</f>
        <v>0</v>
      </c>
    </row>
  </sheetData>
  <dataConsolidate/>
  <mergeCells count="4">
    <mergeCell ref="A2:H2"/>
    <mergeCell ref="G3:H3"/>
    <mergeCell ref="A5:H5"/>
    <mergeCell ref="C3:D3"/>
  </mergeCells>
  <hyperlinks>
    <hyperlink ref="I5" r:id="rId1" xr:uid="{864E52A9-5E1F-4353-BB94-288733812995}"/>
    <hyperlink ref="A1" location="NavigationPage!A1" display="Return" xr:uid="{0378F0B0-F3F7-486A-BF29-65745C6931C0}"/>
  </hyperlinks>
  <pageMargins left="0.2" right="0.2" top="0.75" bottom="0.75" header="0.3" footer="0.3"/>
  <pageSetup fitToHeight="7" orientation="landscape" r:id="rId2"/>
  <headerFooter>
    <oddHeader>&amp;L&amp;G</oddHeader>
    <oddFooter>&amp;L&amp;"-,Bold"&amp;K00B050Greener by Design, LLC&amp;"-,Regular"&amp;K01+000
732.253.7717&amp;C94 Church Street, Suite 402
&amp;K00B050www.gbdtoday.com &amp;RNew Brunswick, NJ 08901
fax 732.253.7719</oddFooter>
  </headerFooter>
  <legacyDrawing r:id="rId3"/>
  <legacyDrawingHF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51C29-5D6A-4AAB-83C3-63AFA6420E8B}">
  <dimension ref="A1:M80"/>
  <sheetViews>
    <sheetView zoomScaleNormal="100" workbookViewId="0">
      <pane ySplit="5" topLeftCell="A21" activePane="bottomLeft" state="frozen"/>
      <selection pane="bottomLeft"/>
    </sheetView>
  </sheetViews>
  <sheetFormatPr defaultColWidth="6.5703125" defaultRowHeight="15"/>
  <cols>
    <col min="1" max="1" width="37.28515625" customWidth="1"/>
    <col min="2" max="2" width="11.7109375" style="3" customWidth="1"/>
    <col min="3" max="5" width="11.7109375" style="58" customWidth="1"/>
    <col min="6" max="8" width="11.7109375" style="3" customWidth="1"/>
    <col min="9" max="9" width="13.7109375" customWidth="1"/>
    <col min="10" max="10" width="60.7109375" customWidth="1"/>
  </cols>
  <sheetData>
    <row r="1" spans="1:10">
      <c r="A1" s="5" t="s">
        <v>9124</v>
      </c>
      <c r="B1" s="14"/>
      <c r="C1" s="57"/>
      <c r="D1" s="57"/>
      <c r="E1" s="57"/>
    </row>
    <row r="2" spans="1:10" ht="21">
      <c r="A2" s="182" t="s">
        <v>35</v>
      </c>
      <c r="B2" s="182"/>
      <c r="C2" s="182"/>
      <c r="D2" s="182"/>
      <c r="E2" s="182"/>
      <c r="F2" s="182"/>
      <c r="G2" s="182"/>
      <c r="H2" s="182"/>
      <c r="I2" s="66" t="s">
        <v>8810</v>
      </c>
    </row>
    <row r="3" spans="1:10" ht="15.75">
      <c r="B3" s="132"/>
      <c r="C3" s="183" t="s">
        <v>0</v>
      </c>
      <c r="D3" s="183"/>
      <c r="E3" s="133"/>
      <c r="F3" s="132"/>
      <c r="G3" s="183" t="s">
        <v>8775</v>
      </c>
      <c r="H3" s="183"/>
      <c r="I3" s="102">
        <f>'P-inv-COJ'!I3</f>
        <v>0.03</v>
      </c>
    </row>
    <row r="4" spans="1:10" ht="19.5" thickBot="1">
      <c r="A4" s="56" t="s">
        <v>8803</v>
      </c>
      <c r="B4" s="128" t="s">
        <v>8773</v>
      </c>
      <c r="C4" s="129" t="s">
        <v>1</v>
      </c>
      <c r="D4" s="129" t="s">
        <v>32</v>
      </c>
      <c r="E4" s="129" t="s">
        <v>8774</v>
      </c>
      <c r="F4" s="128" t="s">
        <v>36</v>
      </c>
      <c r="G4" s="128" t="s">
        <v>0</v>
      </c>
      <c r="H4" s="128" t="s">
        <v>32</v>
      </c>
      <c r="J4" s="3" t="s">
        <v>84</v>
      </c>
    </row>
    <row r="5" spans="1:10" ht="16.5" thickTop="1">
      <c r="A5" s="188" t="s">
        <v>8760</v>
      </c>
      <c r="B5" s="188"/>
      <c r="C5" s="188"/>
      <c r="D5" s="188"/>
      <c r="E5" s="188"/>
      <c r="F5" s="188"/>
      <c r="G5" s="188"/>
      <c r="H5" s="188"/>
      <c r="I5" s="5" t="s">
        <v>8838</v>
      </c>
    </row>
    <row r="6" spans="1:10">
      <c r="A6" s="90" t="s">
        <v>37</v>
      </c>
      <c r="B6" s="91"/>
      <c r="C6" s="92"/>
      <c r="D6" s="92"/>
      <c r="E6" s="118"/>
      <c r="F6" s="91"/>
      <c r="G6" s="92"/>
      <c r="H6" s="91"/>
    </row>
    <row r="7" spans="1:10">
      <c r="A7" s="29" t="s">
        <v>8891</v>
      </c>
      <c r="B7" s="60">
        <v>2</v>
      </c>
      <c r="C7" s="63">
        <v>15179</v>
      </c>
      <c r="D7" s="116">
        <v>2010</v>
      </c>
      <c r="E7" s="116">
        <v>2009</v>
      </c>
      <c r="F7" s="60">
        <v>20</v>
      </c>
      <c r="G7" s="136">
        <f>-FV($I$3,H7-D7,0,C7,0)*B7</f>
        <v>40798.613444128852</v>
      </c>
      <c r="H7" s="127">
        <v>2020</v>
      </c>
      <c r="J7" t="s">
        <v>8817</v>
      </c>
    </row>
    <row r="8" spans="1:10">
      <c r="A8" s="29" t="s">
        <v>8787</v>
      </c>
      <c r="B8" s="60">
        <v>2</v>
      </c>
      <c r="C8" s="63">
        <v>10000</v>
      </c>
      <c r="D8" s="116">
        <v>2020</v>
      </c>
      <c r="E8" s="116">
        <v>2016</v>
      </c>
      <c r="F8" s="60">
        <v>20</v>
      </c>
      <c r="G8" s="136">
        <f t="shared" ref="G8:G11" si="0">-FV($I$3,H8-D8,0,C8,0)*B8</f>
        <v>23881.04593058</v>
      </c>
      <c r="H8" s="127">
        <v>2026</v>
      </c>
    </row>
    <row r="9" spans="1:10">
      <c r="A9" s="29" t="s">
        <v>40</v>
      </c>
      <c r="B9" s="60">
        <v>0</v>
      </c>
      <c r="C9" s="63">
        <v>0</v>
      </c>
      <c r="D9" s="116">
        <f>B9*C9</f>
        <v>0</v>
      </c>
      <c r="E9" s="116"/>
      <c r="F9" s="60">
        <v>30</v>
      </c>
      <c r="G9" s="136">
        <f t="shared" si="0"/>
        <v>0</v>
      </c>
      <c r="H9" s="127"/>
    </row>
    <row r="10" spans="1:10">
      <c r="A10" s="29" t="s">
        <v>8853</v>
      </c>
      <c r="B10" s="60">
        <f>200+110</f>
        <v>310</v>
      </c>
      <c r="C10" s="63">
        <v>11</v>
      </c>
      <c r="D10" s="116">
        <v>2020</v>
      </c>
      <c r="E10" s="116">
        <v>2015</v>
      </c>
      <c r="F10" s="60">
        <v>20</v>
      </c>
      <c r="G10" s="136">
        <f t="shared" si="0"/>
        <v>5312.6688906086074</v>
      </c>
      <c r="H10" s="127">
        <v>2035</v>
      </c>
      <c r="J10" s="67" t="s">
        <v>9100</v>
      </c>
    </row>
    <row r="11" spans="1:10">
      <c r="A11" s="29" t="s">
        <v>8899</v>
      </c>
      <c r="B11" s="60">
        <v>1</v>
      </c>
      <c r="C11" s="63">
        <v>50000</v>
      </c>
      <c r="D11" s="116">
        <v>2019</v>
      </c>
      <c r="E11" s="116">
        <v>2021</v>
      </c>
      <c r="F11" s="60">
        <v>20</v>
      </c>
      <c r="G11" s="136">
        <f t="shared" si="0"/>
        <v>95805.170443039024</v>
      </c>
      <c r="H11" s="127">
        <v>2041</v>
      </c>
      <c r="J11" t="s">
        <v>8900</v>
      </c>
    </row>
    <row r="12" spans="1:10">
      <c r="A12" s="29"/>
      <c r="B12" s="60"/>
      <c r="C12" s="63"/>
      <c r="D12" s="116"/>
      <c r="E12" s="116"/>
      <c r="F12" s="60"/>
      <c r="G12" s="63"/>
      <c r="H12" s="127"/>
    </row>
    <row r="13" spans="1:10">
      <c r="A13" s="84" t="s">
        <v>42</v>
      </c>
      <c r="B13" s="87"/>
      <c r="C13" s="88"/>
      <c r="D13" s="117"/>
      <c r="E13" s="117"/>
      <c r="F13" s="87"/>
      <c r="G13" s="88"/>
      <c r="H13" s="87"/>
    </row>
    <row r="14" spans="1:10">
      <c r="A14" s="29" t="s">
        <v>8791</v>
      </c>
      <c r="B14" s="62">
        <v>0</v>
      </c>
      <c r="C14" s="65">
        <v>1.75</v>
      </c>
      <c r="D14" s="116">
        <v>2020</v>
      </c>
      <c r="E14" s="116"/>
      <c r="F14" s="60">
        <v>15</v>
      </c>
      <c r="G14" s="136">
        <f t="shared" ref="G14:G20" si="1">-FV($I$3,H14-D14,0,C14,0)*B14</f>
        <v>0</v>
      </c>
      <c r="H14" s="127"/>
    </row>
    <row r="15" spans="1:10">
      <c r="A15" s="29" t="s">
        <v>8851</v>
      </c>
      <c r="B15" s="60">
        <v>0</v>
      </c>
      <c r="C15" s="63">
        <v>20</v>
      </c>
      <c r="D15" s="116">
        <v>2020</v>
      </c>
      <c r="E15" s="116"/>
      <c r="F15" s="60">
        <v>2</v>
      </c>
      <c r="G15" s="136">
        <f t="shared" si="1"/>
        <v>0</v>
      </c>
      <c r="H15" s="127"/>
      <c r="J15" t="s">
        <v>8913</v>
      </c>
    </row>
    <row r="16" spans="1:10">
      <c r="A16" s="29" t="s">
        <v>8792</v>
      </c>
      <c r="B16" s="80">
        <f>0.419*43560</f>
        <v>18251.64</v>
      </c>
      <c r="C16" s="65">
        <v>2.5</v>
      </c>
      <c r="D16" s="116">
        <v>2020</v>
      </c>
      <c r="E16" s="116">
        <v>2016</v>
      </c>
      <c r="F16" s="60">
        <v>10</v>
      </c>
      <c r="G16" s="136">
        <f t="shared" si="1"/>
        <v>54483.531643551389</v>
      </c>
      <c r="H16" s="127">
        <v>2026</v>
      </c>
    </row>
    <row r="17" spans="1:13">
      <c r="A17" s="29" t="s">
        <v>8793</v>
      </c>
      <c r="B17" s="60">
        <v>0</v>
      </c>
      <c r="C17" s="63">
        <v>0</v>
      </c>
      <c r="D17" s="116">
        <f>B17*C17</f>
        <v>0</v>
      </c>
      <c r="E17" s="116"/>
      <c r="F17" s="60">
        <v>0</v>
      </c>
      <c r="G17" s="136">
        <f t="shared" si="1"/>
        <v>0</v>
      </c>
      <c r="H17" s="127"/>
    </row>
    <row r="18" spans="1:13">
      <c r="A18" s="29" t="s">
        <v>8794</v>
      </c>
      <c r="B18" s="60">
        <v>0</v>
      </c>
      <c r="C18" s="63">
        <v>39</v>
      </c>
      <c r="D18" s="116">
        <f>B18*C18</f>
        <v>0</v>
      </c>
      <c r="E18" s="116"/>
      <c r="F18" s="60">
        <v>20</v>
      </c>
      <c r="G18" s="136">
        <f t="shared" si="1"/>
        <v>0</v>
      </c>
      <c r="H18" s="127"/>
    </row>
    <row r="19" spans="1:13">
      <c r="A19" s="29" t="s">
        <v>8874</v>
      </c>
      <c r="B19" s="60">
        <f>40+100</f>
        <v>140</v>
      </c>
      <c r="C19" s="63">
        <v>39</v>
      </c>
      <c r="D19" s="116">
        <v>2020</v>
      </c>
      <c r="E19" s="116">
        <v>2000</v>
      </c>
      <c r="F19" s="60">
        <v>20</v>
      </c>
      <c r="G19" s="136">
        <f t="shared" si="1"/>
        <v>5460</v>
      </c>
      <c r="H19" s="127">
        <v>2020</v>
      </c>
      <c r="J19" t="s">
        <v>9052</v>
      </c>
      <c r="M19" s="10"/>
    </row>
    <row r="20" spans="1:13">
      <c r="A20" s="29" t="s">
        <v>8875</v>
      </c>
      <c r="B20" s="60">
        <v>4</v>
      </c>
      <c r="C20" s="63">
        <v>2000</v>
      </c>
      <c r="D20" s="116">
        <v>2020</v>
      </c>
      <c r="E20" s="116">
        <v>2000</v>
      </c>
      <c r="F20" s="60">
        <v>20</v>
      </c>
      <c r="G20" s="136">
        <f t="shared" si="1"/>
        <v>8000</v>
      </c>
      <c r="H20" s="127">
        <v>2020</v>
      </c>
      <c r="J20" s="3"/>
      <c r="M20" s="10"/>
    </row>
    <row r="21" spans="1:13">
      <c r="A21" s="29"/>
      <c r="B21" s="60"/>
      <c r="C21" s="63"/>
      <c r="D21" s="116"/>
      <c r="E21" s="116"/>
      <c r="F21" s="60"/>
      <c r="G21" s="63"/>
      <c r="H21" s="127"/>
    </row>
    <row r="22" spans="1:13">
      <c r="A22" s="84" t="s">
        <v>45</v>
      </c>
      <c r="B22" s="87"/>
      <c r="C22" s="88"/>
      <c r="D22" s="117"/>
      <c r="E22" s="117"/>
      <c r="F22" s="87"/>
      <c r="G22" s="88"/>
      <c r="H22" s="87"/>
    </row>
    <row r="23" spans="1:13">
      <c r="A23" s="29" t="s">
        <v>8843</v>
      </c>
      <c r="B23" s="60">
        <v>0</v>
      </c>
      <c r="C23" s="65">
        <v>1.5</v>
      </c>
      <c r="D23" s="116">
        <f t="shared" ref="D23:D26" si="2">B23*C23</f>
        <v>0</v>
      </c>
      <c r="E23" s="116"/>
      <c r="F23" s="60">
        <v>15</v>
      </c>
      <c r="G23" s="136">
        <f t="shared" ref="G23:G28" si="3">-FV($I$3,H23-D23,0,C23,0)*B23</f>
        <v>0</v>
      </c>
      <c r="H23" s="127"/>
    </row>
    <row r="24" spans="1:13">
      <c r="A24" s="29" t="s">
        <v>8812</v>
      </c>
      <c r="B24" s="60">
        <v>0</v>
      </c>
      <c r="C24" s="63">
        <v>60</v>
      </c>
      <c r="D24" s="116">
        <f t="shared" si="2"/>
        <v>0</v>
      </c>
      <c r="E24" s="116"/>
      <c r="F24" s="60">
        <v>10</v>
      </c>
      <c r="G24" s="136">
        <f t="shared" si="3"/>
        <v>0</v>
      </c>
      <c r="H24" s="127"/>
    </row>
    <row r="25" spans="1:13">
      <c r="A25" s="29" t="s">
        <v>8796</v>
      </c>
      <c r="B25" s="60">
        <v>0</v>
      </c>
      <c r="C25" s="63">
        <v>0</v>
      </c>
      <c r="D25" s="116">
        <f t="shared" si="2"/>
        <v>0</v>
      </c>
      <c r="E25" s="116"/>
      <c r="F25" s="60">
        <v>10</v>
      </c>
      <c r="G25" s="136">
        <f t="shared" si="3"/>
        <v>0</v>
      </c>
      <c r="H25" s="127"/>
    </row>
    <row r="26" spans="1:13">
      <c r="A26" s="29" t="s">
        <v>8797</v>
      </c>
      <c r="B26" s="60">
        <v>0</v>
      </c>
      <c r="C26" s="63">
        <v>0</v>
      </c>
      <c r="D26" s="116">
        <f t="shared" si="2"/>
        <v>0</v>
      </c>
      <c r="E26" s="116"/>
      <c r="F26" s="60">
        <v>25</v>
      </c>
      <c r="G26" s="136">
        <f t="shared" si="3"/>
        <v>0</v>
      </c>
      <c r="H26" s="127"/>
    </row>
    <row r="27" spans="1:13">
      <c r="A27" s="29" t="s">
        <v>8798</v>
      </c>
      <c r="B27" s="60">
        <v>1</v>
      </c>
      <c r="C27" s="63">
        <v>1500</v>
      </c>
      <c r="D27" s="116">
        <v>2020</v>
      </c>
      <c r="E27" s="116">
        <v>2010</v>
      </c>
      <c r="F27" s="60">
        <v>15</v>
      </c>
      <c r="G27" s="136">
        <f t="shared" si="3"/>
        <v>1738.9111114499997</v>
      </c>
      <c r="H27" s="127">
        <v>2025</v>
      </c>
      <c r="J27" t="s">
        <v>9053</v>
      </c>
    </row>
    <row r="28" spans="1:13">
      <c r="A28" s="29" t="s">
        <v>8799</v>
      </c>
      <c r="B28" s="60">
        <v>2</v>
      </c>
      <c r="C28" s="63">
        <v>100</v>
      </c>
      <c r="D28" s="116">
        <v>2020</v>
      </c>
      <c r="E28" s="116">
        <v>2010</v>
      </c>
      <c r="F28" s="60">
        <v>10</v>
      </c>
      <c r="G28" s="136">
        <f t="shared" si="3"/>
        <v>200</v>
      </c>
      <c r="H28" s="127">
        <v>2020</v>
      </c>
    </row>
    <row r="29" spans="1:13">
      <c r="A29" s="29"/>
      <c r="B29" s="60"/>
      <c r="C29" s="63"/>
      <c r="D29" s="116"/>
      <c r="E29" s="116"/>
      <c r="F29" s="60"/>
      <c r="G29" s="63"/>
      <c r="H29" s="127"/>
    </row>
    <row r="30" spans="1:13">
      <c r="A30" s="84" t="s">
        <v>48</v>
      </c>
      <c r="B30" s="87"/>
      <c r="C30" s="88"/>
      <c r="D30" s="117"/>
      <c r="E30" s="117"/>
      <c r="F30" s="87"/>
      <c r="G30" s="88"/>
      <c r="H30" s="87"/>
    </row>
    <row r="31" spans="1:13">
      <c r="A31" s="29" t="s">
        <v>49</v>
      </c>
      <c r="B31" s="60">
        <v>1</v>
      </c>
      <c r="C31" s="63">
        <v>0</v>
      </c>
      <c r="D31" s="116">
        <f>B31*C31</f>
        <v>0</v>
      </c>
      <c r="E31" s="116"/>
      <c r="F31" s="60">
        <v>30</v>
      </c>
      <c r="G31" s="136">
        <f t="shared" ref="G31:G33" si="4">-FV($I$3,H31-D31,0,C31,0)*B31</f>
        <v>0</v>
      </c>
      <c r="H31" s="127"/>
      <c r="J31" t="s">
        <v>8781</v>
      </c>
    </row>
    <row r="32" spans="1:13">
      <c r="A32" s="29" t="s">
        <v>50</v>
      </c>
      <c r="B32" s="60">
        <v>1</v>
      </c>
      <c r="C32" s="63">
        <v>70000</v>
      </c>
      <c r="D32" s="116">
        <v>2017</v>
      </c>
      <c r="E32" s="116">
        <v>1992</v>
      </c>
      <c r="F32" s="60">
        <v>50</v>
      </c>
      <c r="G32" s="136">
        <f t="shared" si="4"/>
        <v>146564.45507579498</v>
      </c>
      <c r="H32" s="127">
        <v>2042</v>
      </c>
      <c r="J32" t="s">
        <v>9068</v>
      </c>
    </row>
    <row r="33" spans="1:10">
      <c r="A33" s="29" t="s">
        <v>51</v>
      </c>
      <c r="B33" s="60">
        <v>0</v>
      </c>
      <c r="C33" s="63">
        <v>0</v>
      </c>
      <c r="D33" s="116">
        <f>B33*C33</f>
        <v>0</v>
      </c>
      <c r="E33" s="116"/>
      <c r="F33" s="60">
        <v>25</v>
      </c>
      <c r="G33" s="136">
        <f t="shared" si="4"/>
        <v>0</v>
      </c>
      <c r="H33" s="127"/>
    </row>
    <row r="34" spans="1:10">
      <c r="A34" s="29"/>
      <c r="B34" s="60"/>
      <c r="C34" s="63"/>
      <c r="D34" s="116"/>
      <c r="E34" s="116"/>
      <c r="F34" s="60"/>
      <c r="G34" s="63"/>
      <c r="H34" s="127"/>
    </row>
    <row r="35" spans="1:10">
      <c r="A35" s="84" t="s">
        <v>53</v>
      </c>
      <c r="B35" s="87"/>
      <c r="C35" s="88"/>
      <c r="D35" s="117"/>
      <c r="E35" s="117"/>
      <c r="F35" s="87"/>
      <c r="G35" s="88"/>
      <c r="H35" s="87"/>
    </row>
    <row r="36" spans="1:10">
      <c r="A36" s="29" t="s">
        <v>8763</v>
      </c>
      <c r="B36" s="60">
        <v>3</v>
      </c>
      <c r="C36" s="63">
        <v>183.86</v>
      </c>
      <c r="D36" s="116">
        <v>2020</v>
      </c>
      <c r="E36" s="116">
        <v>1970</v>
      </c>
      <c r="F36" s="60">
        <v>10</v>
      </c>
      <c r="G36" s="136">
        <f t="shared" ref="G36:G47" si="5">-FV($I$3,H36-D36,0,C36,0)*B36</f>
        <v>585.17122199999994</v>
      </c>
      <c r="H36" s="127">
        <v>2022</v>
      </c>
    </row>
    <row r="37" spans="1:10">
      <c r="A37" s="170" t="s">
        <v>8768</v>
      </c>
      <c r="B37" s="60">
        <v>3</v>
      </c>
      <c r="C37" s="63">
        <v>2151</v>
      </c>
      <c r="D37" s="116">
        <v>2020</v>
      </c>
      <c r="E37" s="116">
        <v>2015</v>
      </c>
      <c r="F37" s="60">
        <v>20</v>
      </c>
      <c r="G37" s="136">
        <f t="shared" si="5"/>
        <v>6845.9876999999997</v>
      </c>
      <c r="H37" s="127">
        <v>2022</v>
      </c>
    </row>
    <row r="38" spans="1:10">
      <c r="A38" s="29" t="s">
        <v>8761</v>
      </c>
      <c r="B38" s="60">
        <v>1</v>
      </c>
      <c r="C38" s="63">
        <v>900</v>
      </c>
      <c r="D38" s="116">
        <v>2020</v>
      </c>
      <c r="E38" s="116">
        <v>2016</v>
      </c>
      <c r="F38" s="60">
        <v>15</v>
      </c>
      <c r="G38" s="136">
        <f t="shared" si="5"/>
        <v>1245.810483652001</v>
      </c>
      <c r="H38" s="127">
        <v>2031</v>
      </c>
    </row>
    <row r="39" spans="1:10">
      <c r="A39" s="29" t="s">
        <v>55</v>
      </c>
      <c r="B39" s="60">
        <v>6</v>
      </c>
      <c r="C39" s="63">
        <v>159</v>
      </c>
      <c r="D39" s="116">
        <v>2020</v>
      </c>
      <c r="E39" s="116">
        <v>2015</v>
      </c>
      <c r="F39" s="60">
        <v>10</v>
      </c>
      <c r="G39" s="136">
        <f t="shared" si="5"/>
        <v>1012.0986</v>
      </c>
      <c r="H39" s="127">
        <v>2022</v>
      </c>
      <c r="J39" t="s">
        <v>9055</v>
      </c>
    </row>
    <row r="40" spans="1:10">
      <c r="A40" s="29" t="s">
        <v>8936</v>
      </c>
      <c r="B40" s="60">
        <v>1</v>
      </c>
      <c r="C40" s="63">
        <v>2500</v>
      </c>
      <c r="D40" s="116">
        <v>2020</v>
      </c>
      <c r="E40" s="116">
        <v>2016</v>
      </c>
      <c r="F40" s="60">
        <v>15</v>
      </c>
      <c r="G40" s="136">
        <f t="shared" si="5"/>
        <v>3460.5846768111137</v>
      </c>
      <c r="H40" s="127">
        <v>2031</v>
      </c>
      <c r="J40" t="s">
        <v>8937</v>
      </c>
    </row>
    <row r="41" spans="1:10">
      <c r="A41" s="29" t="s">
        <v>56</v>
      </c>
      <c r="B41" s="60">
        <v>0</v>
      </c>
      <c r="C41" s="63">
        <v>60</v>
      </c>
      <c r="D41" s="116">
        <v>2020</v>
      </c>
      <c r="E41" s="116"/>
      <c r="F41" s="60">
        <v>25</v>
      </c>
      <c r="G41" s="136">
        <f t="shared" si="5"/>
        <v>0</v>
      </c>
      <c r="H41" s="127"/>
    </row>
    <row r="42" spans="1:10">
      <c r="A42" s="29" t="s">
        <v>8894</v>
      </c>
      <c r="B42" s="60">
        <v>1</v>
      </c>
      <c r="C42" s="63">
        <v>5000</v>
      </c>
      <c r="D42" s="116">
        <v>2020</v>
      </c>
      <c r="E42" s="116">
        <v>2017</v>
      </c>
      <c r="F42" s="60">
        <v>25</v>
      </c>
      <c r="G42" s="136">
        <f t="shared" si="5"/>
        <v>9580.5170443039024</v>
      </c>
      <c r="H42" s="127">
        <v>2042</v>
      </c>
    </row>
    <row r="43" spans="1:10">
      <c r="A43" s="29" t="s">
        <v>8771</v>
      </c>
      <c r="B43" s="60">
        <v>0</v>
      </c>
      <c r="C43" s="63">
        <v>0</v>
      </c>
      <c r="D43" s="116">
        <f t="shared" ref="D43:D46" si="6">B43*C43</f>
        <v>0</v>
      </c>
      <c r="E43" s="116"/>
      <c r="F43" s="60">
        <v>25</v>
      </c>
      <c r="G43" s="136">
        <f t="shared" si="5"/>
        <v>0</v>
      </c>
      <c r="H43" s="127"/>
    </row>
    <row r="44" spans="1:10">
      <c r="A44" s="29" t="s">
        <v>59</v>
      </c>
      <c r="B44" s="60">
        <v>1</v>
      </c>
      <c r="C44" s="63">
        <v>1481</v>
      </c>
      <c r="D44" s="116">
        <v>2008</v>
      </c>
      <c r="E44" s="116">
        <v>2005</v>
      </c>
      <c r="F44" s="60">
        <v>20</v>
      </c>
      <c r="G44" s="136">
        <f t="shared" si="5"/>
        <v>2447.8673433944628</v>
      </c>
      <c r="H44" s="127">
        <v>2025</v>
      </c>
    </row>
    <row r="45" spans="1:10">
      <c r="A45" s="29" t="s">
        <v>60</v>
      </c>
      <c r="B45" s="60">
        <v>0</v>
      </c>
      <c r="C45" s="65">
        <v>0</v>
      </c>
      <c r="D45" s="116">
        <f t="shared" si="6"/>
        <v>0</v>
      </c>
      <c r="E45" s="116"/>
      <c r="F45" s="60">
        <v>40</v>
      </c>
      <c r="G45" s="136">
        <f t="shared" si="5"/>
        <v>0</v>
      </c>
      <c r="H45" s="127"/>
    </row>
    <row r="46" spans="1:10">
      <c r="A46" s="29" t="s">
        <v>61</v>
      </c>
      <c r="B46" s="60">
        <v>0</v>
      </c>
      <c r="C46" s="65">
        <v>0</v>
      </c>
      <c r="D46" s="116">
        <f t="shared" si="6"/>
        <v>0</v>
      </c>
      <c r="E46" s="116"/>
      <c r="F46" s="60">
        <v>45</v>
      </c>
      <c r="G46" s="136">
        <f t="shared" si="5"/>
        <v>0</v>
      </c>
      <c r="H46" s="127"/>
    </row>
    <row r="47" spans="1:10">
      <c r="A47" s="29" t="s">
        <v>62</v>
      </c>
      <c r="B47" s="60">
        <v>1</v>
      </c>
      <c r="C47" s="65">
        <v>10000</v>
      </c>
      <c r="D47" s="116">
        <v>2010</v>
      </c>
      <c r="E47" s="116">
        <v>2010</v>
      </c>
      <c r="F47" s="60">
        <v>20</v>
      </c>
      <c r="G47" s="136">
        <f t="shared" si="5"/>
        <v>18061.112346694132</v>
      </c>
      <c r="H47" s="127">
        <v>2030</v>
      </c>
    </row>
    <row r="50" spans="6:7">
      <c r="F50" s="3">
        <v>2020</v>
      </c>
      <c r="G50" s="12">
        <f>SUMIF(H$7:H$47, "2020", G$7:G$47)</f>
        <v>54458.613444128852</v>
      </c>
    </row>
    <row r="51" spans="6:7">
      <c r="F51" s="3">
        <f t="shared" ref="F51:F80" si="7">F50+1</f>
        <v>2021</v>
      </c>
      <c r="G51" s="12">
        <f>SUMIF(H$7:H$47, "2021", G$7:G$47)</f>
        <v>0</v>
      </c>
    </row>
    <row r="52" spans="6:7">
      <c r="F52" s="3">
        <f t="shared" si="7"/>
        <v>2022</v>
      </c>
      <c r="G52" s="12">
        <f>SUMIF(H$7:H$47, "2022", G$7:G$47)</f>
        <v>8443.2575219999999</v>
      </c>
    </row>
    <row r="53" spans="6:7">
      <c r="F53" s="3">
        <f t="shared" si="7"/>
        <v>2023</v>
      </c>
      <c r="G53" s="12">
        <f>SUMIF(H$7:H$47, "2023", G$7:G$47)</f>
        <v>0</v>
      </c>
    </row>
    <row r="54" spans="6:7">
      <c r="F54" s="3">
        <f t="shared" si="7"/>
        <v>2024</v>
      </c>
      <c r="G54" s="12">
        <f>SUMIF(H$7:H$47, "2024", G$7:G$47)</f>
        <v>0</v>
      </c>
    </row>
    <row r="55" spans="6:7">
      <c r="F55" s="3">
        <f t="shared" si="7"/>
        <v>2025</v>
      </c>
      <c r="G55" s="12">
        <f>SUMIF(H$7:H$47, "2025", G$7:G$47)</f>
        <v>4186.7784548444624</v>
      </c>
    </row>
    <row r="56" spans="6:7">
      <c r="F56" s="3">
        <f t="shared" si="7"/>
        <v>2026</v>
      </c>
      <c r="G56" s="12">
        <f>SUMIF(H$7:H$47, "2026", G$7:G$47)</f>
        <v>78364.577574131385</v>
      </c>
    </row>
    <row r="57" spans="6:7">
      <c r="F57" s="3">
        <f t="shared" si="7"/>
        <v>2027</v>
      </c>
      <c r="G57" s="12">
        <f>SUMIF(H$7:H$47, "2027", G$7:G$47)</f>
        <v>0</v>
      </c>
    </row>
    <row r="58" spans="6:7">
      <c r="F58" s="3">
        <f t="shared" si="7"/>
        <v>2028</v>
      </c>
      <c r="G58" s="12">
        <f>SUMIF(H$7:H$47, "2028", G$7:G$47)</f>
        <v>0</v>
      </c>
    </row>
    <row r="59" spans="6:7">
      <c r="F59" s="3">
        <f t="shared" si="7"/>
        <v>2029</v>
      </c>
      <c r="G59" s="12">
        <f>SUMIF(H$7:H$47, "2029", G$7:G$47)</f>
        <v>0</v>
      </c>
    </row>
    <row r="60" spans="6:7">
      <c r="F60" s="3">
        <f t="shared" si="7"/>
        <v>2030</v>
      </c>
      <c r="G60" s="12">
        <f>SUMIF(H$7:H$47, "2030", G$7:G$47)</f>
        <v>18061.112346694132</v>
      </c>
    </row>
    <row r="61" spans="6:7">
      <c r="F61" s="3">
        <f t="shared" si="7"/>
        <v>2031</v>
      </c>
      <c r="G61" s="12">
        <f>SUMIF(H$7:H$47, "2031", G$7:G$47)</f>
        <v>4706.3951604631147</v>
      </c>
    </row>
    <row r="62" spans="6:7">
      <c r="F62" s="3">
        <f t="shared" si="7"/>
        <v>2032</v>
      </c>
      <c r="G62" s="12">
        <f>SUMIF(H$7:H$47, "2032", G$7:G$47)</f>
        <v>0</v>
      </c>
    </row>
    <row r="63" spans="6:7">
      <c r="F63" s="3">
        <f t="shared" si="7"/>
        <v>2033</v>
      </c>
      <c r="G63" s="12">
        <f>SUMIF(H$7:H$47, "2033", G$7:G$47)</f>
        <v>0</v>
      </c>
    </row>
    <row r="64" spans="6:7">
      <c r="F64" s="3">
        <f t="shared" si="7"/>
        <v>2034</v>
      </c>
      <c r="G64" s="12">
        <f>SUMIF(H$7:H$47, "2034", G$7:G$47)</f>
        <v>0</v>
      </c>
    </row>
    <row r="65" spans="6:7">
      <c r="F65" s="3">
        <f t="shared" si="7"/>
        <v>2035</v>
      </c>
      <c r="G65" s="12">
        <f>SUMIF(H$7:H$47, "2035", G$7:G$47)</f>
        <v>5312.6688906086074</v>
      </c>
    </row>
    <row r="66" spans="6:7">
      <c r="F66" s="3">
        <f t="shared" si="7"/>
        <v>2036</v>
      </c>
      <c r="G66" s="12">
        <f>SUMIF(H$7:H$47, "2036", G$7:G$47)</f>
        <v>0</v>
      </c>
    </row>
    <row r="67" spans="6:7">
      <c r="F67" s="3">
        <f t="shared" si="7"/>
        <v>2037</v>
      </c>
      <c r="G67" s="12">
        <f>SUMIF(H$7:H$47, "2037", G$7:G$47)</f>
        <v>0</v>
      </c>
    </row>
    <row r="68" spans="6:7">
      <c r="F68" s="3">
        <f t="shared" si="7"/>
        <v>2038</v>
      </c>
      <c r="G68" s="12">
        <f>SUMIF(H$7:H$47, "2038", G$7:G$47)</f>
        <v>0</v>
      </c>
    </row>
    <row r="69" spans="6:7">
      <c r="F69" s="3">
        <f t="shared" si="7"/>
        <v>2039</v>
      </c>
      <c r="G69" s="12">
        <f>SUMIF(H$7:H$47, "2039", G$7:G$47)</f>
        <v>0</v>
      </c>
    </row>
    <row r="70" spans="6:7">
      <c r="F70" s="3">
        <f t="shared" si="7"/>
        <v>2040</v>
      </c>
      <c r="G70" s="12">
        <f>SUMIF(H$7:H$47, "2040", G$7:G$47)</f>
        <v>0</v>
      </c>
    </row>
    <row r="71" spans="6:7">
      <c r="F71" s="3">
        <f t="shared" si="7"/>
        <v>2041</v>
      </c>
      <c r="G71" s="12">
        <f>SUMIF(H$7:H$47, "2041", G$7:G$47)</f>
        <v>95805.170443039024</v>
      </c>
    </row>
    <row r="72" spans="6:7">
      <c r="F72" s="3">
        <f t="shared" si="7"/>
        <v>2042</v>
      </c>
      <c r="G72" s="12">
        <f>SUMIF(H$7:H$47, "2042", G$7:G$47)</f>
        <v>156144.97212009889</v>
      </c>
    </row>
    <row r="73" spans="6:7">
      <c r="F73" s="3">
        <f t="shared" si="7"/>
        <v>2043</v>
      </c>
      <c r="G73" s="12">
        <f>SUMIF(H$7:H$47, "2043", G$7:G$47)</f>
        <v>0</v>
      </c>
    </row>
    <row r="74" spans="6:7">
      <c r="F74" s="3">
        <f t="shared" si="7"/>
        <v>2044</v>
      </c>
      <c r="G74" s="12">
        <f>SUMIF(H$7:H$47, "2044", G$7:G$47)</f>
        <v>0</v>
      </c>
    </row>
    <row r="75" spans="6:7">
      <c r="F75" s="3">
        <f t="shared" si="7"/>
        <v>2045</v>
      </c>
      <c r="G75" s="12">
        <f>SUMIF(H$7:H$47, "2045", G$7:G$47)</f>
        <v>0</v>
      </c>
    </row>
    <row r="76" spans="6:7">
      <c r="F76" s="3">
        <f t="shared" si="7"/>
        <v>2046</v>
      </c>
      <c r="G76" s="12">
        <f>SUMIF(H$7:H$47, "2046", G$7:G$47)</f>
        <v>0</v>
      </c>
    </row>
    <row r="77" spans="6:7">
      <c r="F77" s="3">
        <f t="shared" si="7"/>
        <v>2047</v>
      </c>
      <c r="G77" s="12">
        <f>SUMIF(H$7:H$47, "2047", G$7:G$47)</f>
        <v>0</v>
      </c>
    </row>
    <row r="78" spans="6:7">
      <c r="F78" s="3">
        <f t="shared" si="7"/>
        <v>2048</v>
      </c>
      <c r="G78" s="12">
        <f>SUMIF(H$7:H$47, "2048", G$7:G$47)</f>
        <v>0</v>
      </c>
    </row>
    <row r="79" spans="6:7">
      <c r="F79" s="3">
        <f t="shared" si="7"/>
        <v>2049</v>
      </c>
      <c r="G79" s="12">
        <f>SUMIF(H$7:H$47, "2049", G$7:G$47)</f>
        <v>0</v>
      </c>
    </row>
    <row r="80" spans="6:7">
      <c r="F80" s="3">
        <f t="shared" si="7"/>
        <v>2050</v>
      </c>
      <c r="G80" s="12">
        <f>SUMIF(H$7:H$47, "2050", G$7:G$47)</f>
        <v>0</v>
      </c>
    </row>
  </sheetData>
  <dataConsolidate/>
  <mergeCells count="4">
    <mergeCell ref="A2:H2"/>
    <mergeCell ref="G3:H3"/>
    <mergeCell ref="A5:H5"/>
    <mergeCell ref="C3:D3"/>
  </mergeCells>
  <hyperlinks>
    <hyperlink ref="I5" r:id="rId1" xr:uid="{2AFB56CC-C1B0-4DF9-B615-5C68C96D0526}"/>
    <hyperlink ref="J10" r:id="rId2" xr:uid="{AED4728A-A24F-4830-B765-F4CC36297004}"/>
    <hyperlink ref="A1" location="NavigationPage!A1" display="Return" xr:uid="{9D352061-E48F-4C41-95F0-27A1C544114C}"/>
  </hyperlinks>
  <pageMargins left="0.2" right="0.2" top="0.75" bottom="0.75" header="0.3" footer="0.3"/>
  <pageSetup fitToHeight="7" orientation="landscape" r:id="rId3"/>
  <headerFooter>
    <oddHeader>&amp;L&amp;G</oddHeader>
    <oddFooter>&amp;L&amp;"-,Bold"&amp;K00B050Greener by Design, LLC&amp;"-,Regular"&amp;K01+000
732.253.7717&amp;C94 Church Street, Suite 402
&amp;K00B050www.gbdtoday.com &amp;RNew Brunswick, NJ 08901
fax 732.253.7719</oddFooter>
  </headerFooter>
  <legacyDrawing r:id="rId4"/>
  <legacyDrawingHF r:id="rId5"/>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6E7F9-0C28-43DE-BB77-E037DC551B45}">
  <dimension ref="A1:M77"/>
  <sheetViews>
    <sheetView zoomScaleNormal="100" workbookViewId="0">
      <pane ySplit="5" topLeftCell="A21" activePane="bottomLeft" state="frozen"/>
      <selection pane="bottomLeft"/>
    </sheetView>
  </sheetViews>
  <sheetFormatPr defaultColWidth="6.5703125" defaultRowHeight="15"/>
  <cols>
    <col min="1" max="1" width="37.28515625" customWidth="1"/>
    <col min="2" max="2" width="11.7109375" style="3" customWidth="1"/>
    <col min="3" max="5" width="11.7109375" style="58" customWidth="1"/>
    <col min="6" max="8" width="11.7109375" style="3" customWidth="1"/>
    <col min="9" max="9" width="13.7109375" customWidth="1"/>
    <col min="10" max="10" width="60.7109375" customWidth="1"/>
  </cols>
  <sheetData>
    <row r="1" spans="1:10">
      <c r="A1" s="5" t="s">
        <v>9124</v>
      </c>
      <c r="B1" s="14"/>
      <c r="C1" s="57"/>
      <c r="D1" s="57"/>
      <c r="E1" s="57"/>
    </row>
    <row r="2" spans="1:10" ht="21">
      <c r="A2" s="182" t="s">
        <v>35</v>
      </c>
      <c r="B2" s="182"/>
      <c r="C2" s="182"/>
      <c r="D2" s="182"/>
      <c r="E2" s="182"/>
      <c r="F2" s="182"/>
      <c r="G2" s="182"/>
      <c r="H2" s="182"/>
      <c r="I2" s="66" t="s">
        <v>8810</v>
      </c>
    </row>
    <row r="3" spans="1:10" ht="15.75">
      <c r="B3" s="132"/>
      <c r="C3" s="183" t="s">
        <v>0</v>
      </c>
      <c r="D3" s="183"/>
      <c r="E3" s="133"/>
      <c r="F3" s="132"/>
      <c r="G3" s="183" t="s">
        <v>8775</v>
      </c>
      <c r="H3" s="183"/>
      <c r="I3" s="102">
        <f>'P-inv-COJ'!I3</f>
        <v>0.03</v>
      </c>
    </row>
    <row r="4" spans="1:10" ht="19.5" thickBot="1">
      <c r="A4" s="56" t="s">
        <v>8803</v>
      </c>
      <c r="B4" s="128" t="s">
        <v>8773</v>
      </c>
      <c r="C4" s="129" t="s">
        <v>1</v>
      </c>
      <c r="D4" s="129" t="s">
        <v>32</v>
      </c>
      <c r="E4" s="129" t="s">
        <v>8774</v>
      </c>
      <c r="F4" s="128" t="s">
        <v>36</v>
      </c>
      <c r="G4" s="128" t="s">
        <v>0</v>
      </c>
      <c r="H4" s="128" t="s">
        <v>32</v>
      </c>
      <c r="J4" s="3" t="s">
        <v>84</v>
      </c>
    </row>
    <row r="5" spans="1:10" ht="16.5" thickTop="1">
      <c r="A5" s="189" t="s">
        <v>298</v>
      </c>
      <c r="B5" s="189"/>
      <c r="C5" s="189"/>
      <c r="D5" s="189"/>
      <c r="E5" s="189"/>
      <c r="F5" s="189"/>
      <c r="G5" s="189"/>
      <c r="H5" s="189"/>
      <c r="I5" s="5" t="s">
        <v>8838</v>
      </c>
    </row>
    <row r="6" spans="1:10">
      <c r="A6" s="84" t="s">
        <v>37</v>
      </c>
      <c r="B6" s="87"/>
      <c r="C6" s="88"/>
      <c r="D6" s="88"/>
      <c r="E6" s="117"/>
      <c r="F6" s="87"/>
      <c r="G6" s="88"/>
      <c r="H6" s="87"/>
    </row>
    <row r="7" spans="1:10">
      <c r="A7" s="29" t="s">
        <v>8891</v>
      </c>
      <c r="B7" s="60">
        <v>0</v>
      </c>
      <c r="C7" s="63">
        <v>0</v>
      </c>
      <c r="D7" s="116">
        <f t="shared" ref="D7:D11" si="0">B7*C7</f>
        <v>0</v>
      </c>
      <c r="E7" s="116"/>
      <c r="F7" s="60">
        <v>0</v>
      </c>
      <c r="G7" s="136">
        <f>-FV($I$3,H7-D7,0,C7,0)*B7</f>
        <v>0</v>
      </c>
      <c r="H7" s="127"/>
    </row>
    <row r="8" spans="1:10">
      <c r="A8" s="29" t="s">
        <v>8787</v>
      </c>
      <c r="B8" s="60">
        <v>0</v>
      </c>
      <c r="C8" s="63">
        <v>0</v>
      </c>
      <c r="D8" s="116">
        <f t="shared" si="0"/>
        <v>0</v>
      </c>
      <c r="E8" s="116"/>
      <c r="F8" s="60">
        <v>0</v>
      </c>
      <c r="G8" s="136">
        <f t="shared" ref="G8:G11" si="1">-FV($I$3,H8-D8,0,C8,0)*B8</f>
        <v>0</v>
      </c>
      <c r="H8" s="127"/>
    </row>
    <row r="9" spans="1:10">
      <c r="A9" s="29" t="s">
        <v>40</v>
      </c>
      <c r="B9" s="60">
        <v>0</v>
      </c>
      <c r="C9" s="63">
        <v>0</v>
      </c>
      <c r="D9" s="116">
        <f t="shared" si="0"/>
        <v>0</v>
      </c>
      <c r="E9" s="116"/>
      <c r="F9" s="60">
        <v>0</v>
      </c>
      <c r="G9" s="136">
        <f t="shared" si="1"/>
        <v>0</v>
      </c>
      <c r="H9" s="127"/>
    </row>
    <row r="10" spans="1:10">
      <c r="A10" s="29" t="s">
        <v>8853</v>
      </c>
      <c r="B10" s="79">
        <v>160</v>
      </c>
      <c r="C10" s="63">
        <v>16</v>
      </c>
      <c r="D10" s="116">
        <v>2020</v>
      </c>
      <c r="E10" s="116">
        <v>2013</v>
      </c>
      <c r="F10" s="60">
        <v>15</v>
      </c>
      <c r="G10" s="136">
        <f t="shared" si="1"/>
        <v>3242.9314083522968</v>
      </c>
      <c r="H10" s="127">
        <v>2028</v>
      </c>
      <c r="J10" t="s">
        <v>9108</v>
      </c>
    </row>
    <row r="11" spans="1:10">
      <c r="A11" s="29" t="s">
        <v>52</v>
      </c>
      <c r="B11" s="60">
        <v>0</v>
      </c>
      <c r="C11" s="63">
        <v>0</v>
      </c>
      <c r="D11" s="116">
        <f t="shared" si="0"/>
        <v>0</v>
      </c>
      <c r="E11" s="116"/>
      <c r="F11" s="60">
        <v>0</v>
      </c>
      <c r="G11" s="136">
        <f t="shared" si="1"/>
        <v>0</v>
      </c>
      <c r="H11" s="127"/>
    </row>
    <row r="12" spans="1:10">
      <c r="A12" s="29"/>
      <c r="B12" s="60"/>
      <c r="C12" s="63"/>
      <c r="D12" s="116"/>
      <c r="E12" s="116"/>
      <c r="F12" s="60"/>
      <c r="G12" s="63"/>
      <c r="H12" s="127"/>
    </row>
    <row r="13" spans="1:10">
      <c r="A13" s="84" t="s">
        <v>42</v>
      </c>
      <c r="B13" s="87"/>
      <c r="C13" s="88"/>
      <c r="D13" s="117"/>
      <c r="E13" s="117"/>
      <c r="F13" s="87"/>
      <c r="G13" s="88"/>
      <c r="H13" s="87"/>
    </row>
    <row r="14" spans="1:10">
      <c r="A14" s="29" t="s">
        <v>8791</v>
      </c>
      <c r="B14" s="62">
        <v>5391</v>
      </c>
      <c r="C14" s="65">
        <v>1.75</v>
      </c>
      <c r="D14" s="116">
        <v>2020</v>
      </c>
      <c r="E14" s="116">
        <v>2000</v>
      </c>
      <c r="F14" s="60">
        <v>15</v>
      </c>
      <c r="G14" s="136">
        <f t="shared" ref="G14:G18" si="2">-FV($I$3,H14-D14,0,C14,0)*B14</f>
        <v>10936.881435464773</v>
      </c>
      <c r="H14" s="127">
        <v>2025</v>
      </c>
      <c r="J14" t="s">
        <v>9069</v>
      </c>
    </row>
    <row r="15" spans="1:10">
      <c r="A15" s="29" t="s">
        <v>8852</v>
      </c>
      <c r="B15" s="60">
        <v>0</v>
      </c>
      <c r="C15" s="63">
        <v>20</v>
      </c>
      <c r="D15" s="116">
        <f>B15*C15</f>
        <v>0</v>
      </c>
      <c r="E15" s="116"/>
      <c r="F15" s="60">
        <v>0</v>
      </c>
      <c r="G15" s="136">
        <f t="shared" si="2"/>
        <v>0</v>
      </c>
      <c r="H15" s="127"/>
    </row>
    <row r="16" spans="1:10">
      <c r="A16" s="29" t="s">
        <v>43</v>
      </c>
      <c r="B16" s="60">
        <v>0</v>
      </c>
      <c r="C16" s="65">
        <v>2.5</v>
      </c>
      <c r="D16" s="116">
        <f>B16*C16</f>
        <v>0</v>
      </c>
      <c r="E16" s="116"/>
      <c r="F16" s="60">
        <v>0</v>
      </c>
      <c r="G16" s="136">
        <f t="shared" si="2"/>
        <v>0</v>
      </c>
      <c r="H16" s="127"/>
    </row>
    <row r="17" spans="1:13">
      <c r="A17" s="29" t="s">
        <v>44</v>
      </c>
      <c r="B17" s="60">
        <v>0</v>
      </c>
      <c r="C17" s="63">
        <v>0</v>
      </c>
      <c r="D17" s="116">
        <f>B17*C17</f>
        <v>0</v>
      </c>
      <c r="E17" s="116"/>
      <c r="F17" s="60">
        <v>0</v>
      </c>
      <c r="G17" s="136">
        <f t="shared" si="2"/>
        <v>0</v>
      </c>
      <c r="H17" s="127"/>
    </row>
    <row r="18" spans="1:13">
      <c r="A18" s="29" t="s">
        <v>9071</v>
      </c>
      <c r="B18" s="60">
        <v>4</v>
      </c>
      <c r="C18" s="63">
        <v>400</v>
      </c>
      <c r="D18" s="116">
        <v>2020</v>
      </c>
      <c r="E18" s="116">
        <v>2020</v>
      </c>
      <c r="F18" s="60">
        <v>10</v>
      </c>
      <c r="G18" s="136">
        <f t="shared" si="2"/>
        <v>2150.266206950595</v>
      </c>
      <c r="H18" s="127">
        <v>2030</v>
      </c>
    </row>
    <row r="19" spans="1:13">
      <c r="A19" s="29"/>
      <c r="B19" s="60"/>
      <c r="C19" s="63"/>
      <c r="D19" s="116"/>
      <c r="E19" s="116"/>
      <c r="F19" s="60"/>
      <c r="G19" s="63"/>
      <c r="H19" s="127"/>
      <c r="J19" s="3"/>
      <c r="M19" s="10"/>
    </row>
    <row r="20" spans="1:13">
      <c r="A20" s="84" t="s">
        <v>45</v>
      </c>
      <c r="B20" s="87"/>
      <c r="C20" s="88"/>
      <c r="D20" s="117"/>
      <c r="E20" s="117"/>
      <c r="F20" s="87"/>
      <c r="G20" s="88"/>
      <c r="H20" s="87"/>
    </row>
    <row r="21" spans="1:13">
      <c r="A21" s="29" t="s">
        <v>8843</v>
      </c>
      <c r="B21" s="60">
        <v>0</v>
      </c>
      <c r="C21" s="65">
        <v>1.5</v>
      </c>
      <c r="D21" s="116">
        <f t="shared" ref="D21:D24" si="3">B21*C21</f>
        <v>0</v>
      </c>
      <c r="E21" s="116"/>
      <c r="F21" s="60">
        <v>15</v>
      </c>
      <c r="G21" s="136">
        <f t="shared" ref="G21:G25" si="4">-FV($I$3,H21-D21,0,C21,0)*B21</f>
        <v>0</v>
      </c>
      <c r="H21" s="127"/>
    </row>
    <row r="22" spans="1:13">
      <c r="A22" s="29" t="s">
        <v>8812</v>
      </c>
      <c r="B22" s="60">
        <v>0</v>
      </c>
      <c r="C22" s="63">
        <v>60</v>
      </c>
      <c r="D22" s="116">
        <f t="shared" si="3"/>
        <v>0</v>
      </c>
      <c r="E22" s="116"/>
      <c r="F22" s="60">
        <v>10</v>
      </c>
      <c r="G22" s="136">
        <f t="shared" si="4"/>
        <v>0</v>
      </c>
      <c r="H22" s="127"/>
    </row>
    <row r="23" spans="1:13">
      <c r="A23" s="29" t="s">
        <v>8796</v>
      </c>
      <c r="B23" s="80">
        <v>1584</v>
      </c>
      <c r="C23" s="63">
        <v>1</v>
      </c>
      <c r="D23" s="116">
        <v>2020</v>
      </c>
      <c r="E23" s="116">
        <v>2011</v>
      </c>
      <c r="F23" s="60">
        <v>10</v>
      </c>
      <c r="G23" s="136">
        <f t="shared" si="4"/>
        <v>1631.52</v>
      </c>
      <c r="H23" s="127">
        <v>2021</v>
      </c>
      <c r="J23" t="s">
        <v>8938</v>
      </c>
    </row>
    <row r="24" spans="1:13">
      <c r="A24" s="29" t="s">
        <v>8797</v>
      </c>
      <c r="B24" s="60">
        <v>0</v>
      </c>
      <c r="C24" s="63">
        <v>0</v>
      </c>
      <c r="D24" s="116">
        <f t="shared" si="3"/>
        <v>0</v>
      </c>
      <c r="E24" s="116"/>
      <c r="F24" s="60">
        <v>0</v>
      </c>
      <c r="G24" s="136">
        <f t="shared" si="4"/>
        <v>0</v>
      </c>
      <c r="H24" s="127"/>
    </row>
    <row r="25" spans="1:13">
      <c r="A25" s="29" t="s">
        <v>8799</v>
      </c>
      <c r="B25" s="60">
        <v>5</v>
      </c>
      <c r="C25" s="63">
        <v>100</v>
      </c>
      <c r="D25" s="116">
        <v>2020</v>
      </c>
      <c r="E25" s="116">
        <v>2015</v>
      </c>
      <c r="F25" s="60">
        <v>10</v>
      </c>
      <c r="G25" s="136">
        <f t="shared" si="4"/>
        <v>579.63703714999997</v>
      </c>
      <c r="H25" s="127">
        <v>2025</v>
      </c>
      <c r="J25" t="s">
        <v>9054</v>
      </c>
    </row>
    <row r="26" spans="1:13">
      <c r="A26" s="29"/>
      <c r="B26" s="60"/>
      <c r="C26" s="63"/>
      <c r="D26" s="116"/>
      <c r="E26" s="116"/>
      <c r="F26" s="60"/>
      <c r="G26" s="63"/>
      <c r="H26" s="127"/>
    </row>
    <row r="27" spans="1:13">
      <c r="A27" s="84" t="s">
        <v>48</v>
      </c>
      <c r="B27" s="87"/>
      <c r="C27" s="88"/>
      <c r="D27" s="117"/>
      <c r="E27" s="117"/>
      <c r="F27" s="87"/>
      <c r="G27" s="88"/>
      <c r="H27" s="87"/>
    </row>
    <row r="28" spans="1:13">
      <c r="A28" s="29" t="s">
        <v>49</v>
      </c>
      <c r="B28" s="60">
        <v>0</v>
      </c>
      <c r="C28" s="63">
        <v>0</v>
      </c>
      <c r="D28" s="116">
        <f>B28*C28</f>
        <v>0</v>
      </c>
      <c r="E28" s="116"/>
      <c r="F28" s="60">
        <v>0</v>
      </c>
      <c r="G28" s="136">
        <f t="shared" ref="G28:G30" si="5">-FV($I$3,H28-D28,0,C28,0)*B28</f>
        <v>0</v>
      </c>
      <c r="H28" s="127"/>
    </row>
    <row r="29" spans="1:13">
      <c r="A29" s="29" t="s">
        <v>50</v>
      </c>
      <c r="B29" s="60">
        <v>0</v>
      </c>
      <c r="C29" s="63">
        <v>0</v>
      </c>
      <c r="D29" s="116">
        <f>B29*C29</f>
        <v>0</v>
      </c>
      <c r="E29" s="116"/>
      <c r="F29" s="60">
        <v>0</v>
      </c>
      <c r="G29" s="136">
        <f t="shared" si="5"/>
        <v>0</v>
      </c>
      <c r="H29" s="127"/>
    </row>
    <row r="30" spans="1:13">
      <c r="A30" s="29" t="s">
        <v>51</v>
      </c>
      <c r="B30" s="60">
        <v>0</v>
      </c>
      <c r="C30" s="63">
        <v>0</v>
      </c>
      <c r="D30" s="116">
        <f>B30*C30</f>
        <v>0</v>
      </c>
      <c r="E30" s="116"/>
      <c r="F30" s="60">
        <v>0</v>
      </c>
      <c r="G30" s="136">
        <f t="shared" si="5"/>
        <v>0</v>
      </c>
      <c r="H30" s="127"/>
    </row>
    <row r="31" spans="1:13">
      <c r="A31" s="29"/>
      <c r="B31" s="60"/>
      <c r="C31" s="63"/>
      <c r="D31" s="116"/>
      <c r="E31" s="116"/>
      <c r="F31" s="60"/>
      <c r="G31" s="63"/>
      <c r="H31" s="127"/>
    </row>
    <row r="32" spans="1:13">
      <c r="A32" s="84" t="s">
        <v>53</v>
      </c>
      <c r="B32" s="87"/>
      <c r="C32" s="88"/>
      <c r="D32" s="117"/>
      <c r="E32" s="117"/>
      <c r="F32" s="87"/>
      <c r="G32" s="88"/>
      <c r="H32" s="87"/>
    </row>
    <row r="33" spans="1:8">
      <c r="A33" s="29" t="s">
        <v>54</v>
      </c>
      <c r="B33" s="60">
        <v>2</v>
      </c>
      <c r="C33" s="63">
        <v>184</v>
      </c>
      <c r="D33" s="116">
        <v>2020</v>
      </c>
      <c r="E33" s="116">
        <v>2012</v>
      </c>
      <c r="F33" s="60">
        <v>10</v>
      </c>
      <c r="G33" s="136">
        <f t="shared" ref="G33:G43" si="6">-FV($I$3,H33-D33,0,C33,0)*B33</f>
        <v>390.41120000000001</v>
      </c>
      <c r="H33" s="127">
        <v>2022</v>
      </c>
    </row>
    <row r="34" spans="1:8">
      <c r="A34" s="29" t="s">
        <v>55</v>
      </c>
      <c r="B34" s="60">
        <v>1</v>
      </c>
      <c r="C34" s="63">
        <v>159</v>
      </c>
      <c r="D34" s="116">
        <v>2020</v>
      </c>
      <c r="E34" s="116">
        <v>2012</v>
      </c>
      <c r="F34" s="60">
        <v>10</v>
      </c>
      <c r="G34" s="136">
        <f t="shared" si="6"/>
        <v>168.6831</v>
      </c>
      <c r="H34" s="127">
        <v>2022</v>
      </c>
    </row>
    <row r="35" spans="1:8">
      <c r="A35" s="29" t="s">
        <v>56</v>
      </c>
      <c r="B35" s="60">
        <v>0</v>
      </c>
      <c r="C35" s="63">
        <v>0</v>
      </c>
      <c r="D35" s="116">
        <f t="shared" ref="D35:D42" si="7">B35*C35</f>
        <v>0</v>
      </c>
      <c r="E35" s="116"/>
      <c r="F35" s="60">
        <v>0</v>
      </c>
      <c r="G35" s="136">
        <f t="shared" si="6"/>
        <v>0</v>
      </c>
      <c r="H35" s="127"/>
    </row>
    <row r="36" spans="1:8">
      <c r="A36" s="29" t="s">
        <v>8772</v>
      </c>
      <c r="B36" s="60">
        <v>1</v>
      </c>
      <c r="C36" s="63">
        <v>2500</v>
      </c>
      <c r="D36" s="116">
        <v>2020</v>
      </c>
      <c r="E36" s="116">
        <v>2013</v>
      </c>
      <c r="F36" s="60">
        <v>15</v>
      </c>
      <c r="G36" s="136">
        <f t="shared" si="6"/>
        <v>3166.9252034690398</v>
      </c>
      <c r="H36" s="127">
        <v>2028</v>
      </c>
    </row>
    <row r="37" spans="1:8">
      <c r="A37" s="29" t="s">
        <v>8761</v>
      </c>
      <c r="B37" s="60">
        <v>2</v>
      </c>
      <c r="C37" s="63">
        <v>900</v>
      </c>
      <c r="D37" s="116">
        <v>2020</v>
      </c>
      <c r="E37" s="116">
        <v>2016</v>
      </c>
      <c r="F37" s="60">
        <v>15</v>
      </c>
      <c r="G37" s="136">
        <f t="shared" si="6"/>
        <v>2491.6209673040021</v>
      </c>
      <c r="H37" s="127">
        <v>2031</v>
      </c>
    </row>
    <row r="38" spans="1:8">
      <c r="A38" s="29" t="s">
        <v>57</v>
      </c>
      <c r="B38" s="60">
        <v>0</v>
      </c>
      <c r="C38" s="63">
        <v>0</v>
      </c>
      <c r="D38" s="116">
        <f t="shared" si="7"/>
        <v>0</v>
      </c>
      <c r="E38" s="116"/>
      <c r="F38" s="60">
        <v>0</v>
      </c>
      <c r="G38" s="136">
        <f t="shared" si="6"/>
        <v>0</v>
      </c>
      <c r="H38" s="127"/>
    </row>
    <row r="39" spans="1:8">
      <c r="A39" s="29" t="s">
        <v>9070</v>
      </c>
      <c r="B39" s="60">
        <v>100</v>
      </c>
      <c r="C39" s="63">
        <v>16</v>
      </c>
      <c r="D39" s="116">
        <v>2013</v>
      </c>
      <c r="E39" s="116">
        <v>2013</v>
      </c>
      <c r="F39" s="60">
        <v>10</v>
      </c>
      <c r="G39" s="136">
        <f t="shared" si="6"/>
        <v>2150.266206950595</v>
      </c>
      <c r="H39" s="127">
        <v>2023</v>
      </c>
    </row>
    <row r="40" spans="1:8">
      <c r="A40" s="29" t="s">
        <v>59</v>
      </c>
      <c r="B40" s="60">
        <v>0</v>
      </c>
      <c r="C40" s="63">
        <v>0</v>
      </c>
      <c r="D40" s="116">
        <f t="shared" si="7"/>
        <v>0</v>
      </c>
      <c r="E40" s="116"/>
      <c r="F40" s="60">
        <v>0</v>
      </c>
      <c r="G40" s="136">
        <f t="shared" si="6"/>
        <v>0</v>
      </c>
      <c r="H40" s="127"/>
    </row>
    <row r="41" spans="1:8">
      <c r="A41" s="29" t="s">
        <v>60</v>
      </c>
      <c r="B41" s="60">
        <v>0</v>
      </c>
      <c r="C41" s="63">
        <v>0</v>
      </c>
      <c r="D41" s="116">
        <f t="shared" si="7"/>
        <v>0</v>
      </c>
      <c r="E41" s="116"/>
      <c r="F41" s="60">
        <v>0</v>
      </c>
      <c r="G41" s="136">
        <f t="shared" si="6"/>
        <v>0</v>
      </c>
      <c r="H41" s="127"/>
    </row>
    <row r="42" spans="1:8">
      <c r="A42" s="29" t="s">
        <v>61</v>
      </c>
      <c r="B42" s="60">
        <v>0</v>
      </c>
      <c r="C42" s="63">
        <v>0</v>
      </c>
      <c r="D42" s="116">
        <f t="shared" si="7"/>
        <v>0</v>
      </c>
      <c r="E42" s="116"/>
      <c r="F42" s="60">
        <v>0</v>
      </c>
      <c r="G42" s="136">
        <f t="shared" si="6"/>
        <v>0</v>
      </c>
      <c r="H42" s="127"/>
    </row>
    <row r="43" spans="1:8">
      <c r="A43" s="29" t="s">
        <v>62</v>
      </c>
      <c r="B43" s="60">
        <v>1</v>
      </c>
      <c r="C43" s="63">
        <v>5500</v>
      </c>
      <c r="D43" s="116">
        <v>2013</v>
      </c>
      <c r="E43" s="116">
        <v>2013</v>
      </c>
      <c r="F43" s="60">
        <v>15</v>
      </c>
      <c r="G43" s="136">
        <f t="shared" si="6"/>
        <v>8568.8207913042042</v>
      </c>
      <c r="H43" s="127">
        <v>2028</v>
      </c>
    </row>
    <row r="47" spans="1:8">
      <c r="F47" s="3">
        <v>2020</v>
      </c>
      <c r="G47" s="12">
        <f>SUMIF(H$6:H$43, "2020", G$6:G$43)</f>
        <v>0</v>
      </c>
    </row>
    <row r="48" spans="1:8">
      <c r="F48" s="3">
        <f t="shared" ref="F48:F77" si="8">F47+1</f>
        <v>2021</v>
      </c>
      <c r="G48" s="12">
        <f>SUMIF(H$6:H$43, "2021", G$6:G$43)</f>
        <v>1631.52</v>
      </c>
    </row>
    <row r="49" spans="6:7">
      <c r="F49" s="3">
        <f t="shared" si="8"/>
        <v>2022</v>
      </c>
      <c r="G49" s="12">
        <f>SUMIF(H$6:H$43, "2022", G$6:G$43)</f>
        <v>559.09429999999998</v>
      </c>
    </row>
    <row r="50" spans="6:7">
      <c r="F50" s="3">
        <f t="shared" si="8"/>
        <v>2023</v>
      </c>
      <c r="G50" s="12">
        <f>SUMIF(H$6:H$43, "2023", G$6:G$43)</f>
        <v>2150.266206950595</v>
      </c>
    </row>
    <row r="51" spans="6:7">
      <c r="F51" s="3">
        <f t="shared" si="8"/>
        <v>2024</v>
      </c>
      <c r="G51" s="12">
        <f>SUMIF(H$6:H$43, "2024", G$6:G$43)</f>
        <v>0</v>
      </c>
    </row>
    <row r="52" spans="6:7">
      <c r="F52" s="3">
        <f t="shared" si="8"/>
        <v>2025</v>
      </c>
      <c r="G52" s="12">
        <f>SUMIF(H$6:H$43, "2025", G$6:G$43)</f>
        <v>11516.518472614773</v>
      </c>
    </row>
    <row r="53" spans="6:7">
      <c r="F53" s="3">
        <f t="shared" si="8"/>
        <v>2026</v>
      </c>
      <c r="G53" s="12">
        <f>SUMIF(H$6:H$43, "2026", G$6:G$43)</f>
        <v>0</v>
      </c>
    </row>
    <row r="54" spans="6:7">
      <c r="F54" s="3">
        <f t="shared" si="8"/>
        <v>2027</v>
      </c>
      <c r="G54" s="12">
        <f>SUMIF(H$6:H$43, "2027", G$6:G$43)</f>
        <v>0</v>
      </c>
    </row>
    <row r="55" spans="6:7">
      <c r="F55" s="3">
        <f t="shared" si="8"/>
        <v>2028</v>
      </c>
      <c r="G55" s="12">
        <f>SUMIF(H$6:H$43, "2028", G$6:G$43)</f>
        <v>14978.677403125541</v>
      </c>
    </row>
    <row r="56" spans="6:7">
      <c r="F56" s="3">
        <f t="shared" si="8"/>
        <v>2029</v>
      </c>
      <c r="G56" s="12">
        <f>SUMIF(H$6:H$43, "2029", G$6:G$43)</f>
        <v>0</v>
      </c>
    </row>
    <row r="57" spans="6:7">
      <c r="F57" s="3">
        <f t="shared" si="8"/>
        <v>2030</v>
      </c>
      <c r="G57" s="12">
        <f>SUMIF(H$6:H$43, "2030", G$6:G$43)</f>
        <v>2150.266206950595</v>
      </c>
    </row>
    <row r="58" spans="6:7">
      <c r="F58" s="3">
        <f t="shared" si="8"/>
        <v>2031</v>
      </c>
      <c r="G58" s="12">
        <f>SUMIF(H$6:H$43, "2031", G$6:G$43)</f>
        <v>2491.6209673040021</v>
      </c>
    </row>
    <row r="59" spans="6:7">
      <c r="F59" s="3">
        <f t="shared" si="8"/>
        <v>2032</v>
      </c>
      <c r="G59" s="12">
        <f>SUMIF(H$6:H$43, "2032", G$6:G$43)</f>
        <v>0</v>
      </c>
    </row>
    <row r="60" spans="6:7">
      <c r="F60" s="3">
        <f t="shared" si="8"/>
        <v>2033</v>
      </c>
      <c r="G60" s="12">
        <f>SUMIF(H$6:H$43, "2033", G$6:G$43)</f>
        <v>0</v>
      </c>
    </row>
    <row r="61" spans="6:7">
      <c r="F61" s="3">
        <f t="shared" si="8"/>
        <v>2034</v>
      </c>
      <c r="G61" s="12">
        <f>SUMIF(H$6:H$43, "2034", G$6:G$43)</f>
        <v>0</v>
      </c>
    </row>
    <row r="62" spans="6:7">
      <c r="F62" s="3">
        <f t="shared" si="8"/>
        <v>2035</v>
      </c>
      <c r="G62" s="12">
        <f>SUMIF(H$6:H$43, "2035", G$6:G$43)</f>
        <v>0</v>
      </c>
    </row>
    <row r="63" spans="6:7">
      <c r="F63" s="3">
        <f t="shared" si="8"/>
        <v>2036</v>
      </c>
      <c r="G63" s="12">
        <f>SUMIF(H$6:H$43, "2036", G$6:G$43)</f>
        <v>0</v>
      </c>
    </row>
    <row r="64" spans="6:7">
      <c r="F64" s="3">
        <f t="shared" si="8"/>
        <v>2037</v>
      </c>
      <c r="G64" s="12">
        <f>SUMIF(H$6:H$43, "2037", G$6:G$43)</f>
        <v>0</v>
      </c>
    </row>
    <row r="65" spans="6:7">
      <c r="F65" s="3">
        <f t="shared" si="8"/>
        <v>2038</v>
      </c>
      <c r="G65" s="12">
        <f>SUMIF(H$6:H$43, "2038", G$6:G$43)</f>
        <v>0</v>
      </c>
    </row>
    <row r="66" spans="6:7">
      <c r="F66" s="3">
        <f t="shared" si="8"/>
        <v>2039</v>
      </c>
      <c r="G66" s="12">
        <f>SUMIF(H$6:H$43, "2039", G$6:G$43)</f>
        <v>0</v>
      </c>
    </row>
    <row r="67" spans="6:7">
      <c r="F67" s="3">
        <f t="shared" si="8"/>
        <v>2040</v>
      </c>
      <c r="G67" s="12">
        <f>SUMIF(H$6:H$43, "2040", G$6:G$43)</f>
        <v>0</v>
      </c>
    </row>
    <row r="68" spans="6:7">
      <c r="F68" s="3">
        <f t="shared" si="8"/>
        <v>2041</v>
      </c>
      <c r="G68" s="12">
        <f>SUMIF(H$6:H$43, "2041", G$6:G$43)</f>
        <v>0</v>
      </c>
    </row>
    <row r="69" spans="6:7">
      <c r="F69" s="3">
        <f t="shared" si="8"/>
        <v>2042</v>
      </c>
      <c r="G69" s="12">
        <f>SUMIF(H$6:H$43, "2042", G$6:G$43)</f>
        <v>0</v>
      </c>
    </row>
    <row r="70" spans="6:7">
      <c r="F70" s="3">
        <f t="shared" si="8"/>
        <v>2043</v>
      </c>
      <c r="G70" s="12">
        <f>SUMIF(H$6:H$43, "2043", G$6:G$43)</f>
        <v>0</v>
      </c>
    </row>
    <row r="71" spans="6:7">
      <c r="F71" s="3">
        <f t="shared" si="8"/>
        <v>2044</v>
      </c>
      <c r="G71" s="12">
        <f>SUMIF(H$6:H$43, "2044", G$6:G$43)</f>
        <v>0</v>
      </c>
    </row>
    <row r="72" spans="6:7">
      <c r="F72" s="3">
        <f t="shared" si="8"/>
        <v>2045</v>
      </c>
      <c r="G72" s="12">
        <f>SUMIF(H$6:H$43, "2045", G$6:G$43)</f>
        <v>0</v>
      </c>
    </row>
    <row r="73" spans="6:7">
      <c r="F73" s="3">
        <f t="shared" si="8"/>
        <v>2046</v>
      </c>
      <c r="G73" s="12">
        <f>SUMIF(H$6:H$43, "2046", G$6:G$43)</f>
        <v>0</v>
      </c>
    </row>
    <row r="74" spans="6:7">
      <c r="F74" s="3">
        <f t="shared" si="8"/>
        <v>2047</v>
      </c>
      <c r="G74" s="12">
        <f>SUMIF(H$6:H$43, "2047", G$6:G$43)</f>
        <v>0</v>
      </c>
    </row>
    <row r="75" spans="6:7">
      <c r="F75" s="3">
        <f t="shared" si="8"/>
        <v>2048</v>
      </c>
      <c r="G75" s="12">
        <f>SUMIF(H$6:H$43, "2048", G$6:G$43)</f>
        <v>0</v>
      </c>
    </row>
    <row r="76" spans="6:7">
      <c r="F76" s="3">
        <f t="shared" si="8"/>
        <v>2049</v>
      </c>
      <c r="G76" s="12">
        <f>SUMIF(H$6:H$43, "2049", G$6:G$43)</f>
        <v>0</v>
      </c>
    </row>
    <row r="77" spans="6:7">
      <c r="F77" s="3">
        <f t="shared" si="8"/>
        <v>2050</v>
      </c>
      <c r="G77" s="12">
        <f>SUMIF(H$6:H$43, "2050", G$6:G$43)</f>
        <v>0</v>
      </c>
    </row>
  </sheetData>
  <dataConsolidate/>
  <mergeCells count="4">
    <mergeCell ref="A5:H5"/>
    <mergeCell ref="A2:H2"/>
    <mergeCell ref="G3:H3"/>
    <mergeCell ref="C3:D3"/>
  </mergeCells>
  <hyperlinks>
    <hyperlink ref="I5" r:id="rId1" xr:uid="{7A5C13FC-E619-4000-9FC7-9C7E686E3E11}"/>
    <hyperlink ref="A1" location="NavigationPage!A1" display="Return" xr:uid="{E21B5968-5314-493A-B0EF-BAEE0880DB88}"/>
  </hyperlinks>
  <pageMargins left="0.2" right="0.2" top="0.75" bottom="0.75" header="0.3" footer="0.3"/>
  <pageSetup fitToHeight="7" orientation="landscape" r:id="rId2"/>
  <headerFooter>
    <oddHeader>&amp;L&amp;G</oddHeader>
    <oddFooter>&amp;L&amp;"-,Bold"&amp;K00B050Greener by Design, LLC&amp;"-,Regular"&amp;K01+000
732.253.7717&amp;C94 Church Street, Suite 402
&amp;K00B050www.gbdtoday.com &amp;RNew Brunswick, NJ 08901
fax 732.253.7719</oddFooter>
  </headerFooter>
  <legacyDrawing r:id="rId3"/>
  <legacyDrawingHF r:id="rId4"/>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3A95C-A929-4582-9AA5-AA8201E48261}">
  <dimension ref="A1:J81"/>
  <sheetViews>
    <sheetView zoomScaleNormal="100" workbookViewId="0">
      <pane ySplit="5" topLeftCell="A6" activePane="bottomLeft" state="frozen"/>
      <selection pane="bottomLeft"/>
    </sheetView>
  </sheetViews>
  <sheetFormatPr defaultColWidth="6.5703125" defaultRowHeight="15"/>
  <cols>
    <col min="1" max="1" width="37.28515625" customWidth="1"/>
    <col min="2" max="2" width="11.7109375" style="3" customWidth="1"/>
    <col min="3" max="5" width="11.7109375" style="58" customWidth="1"/>
    <col min="6" max="6" width="11.7109375" style="3" customWidth="1"/>
    <col min="7" max="7" width="12.5703125" style="3" bestFit="1" customWidth="1"/>
    <col min="8" max="8" width="11.7109375" style="3" customWidth="1"/>
    <col min="9" max="9" width="13.7109375" customWidth="1"/>
    <col min="10" max="10" width="73.42578125" bestFit="1" customWidth="1"/>
  </cols>
  <sheetData>
    <row r="1" spans="1:10">
      <c r="A1" s="5" t="s">
        <v>9124</v>
      </c>
      <c r="B1" s="14"/>
      <c r="C1" s="57"/>
      <c r="D1" s="57"/>
      <c r="E1" s="57"/>
    </row>
    <row r="2" spans="1:10" ht="21">
      <c r="A2" s="182" t="s">
        <v>35</v>
      </c>
      <c r="B2" s="182"/>
      <c r="C2" s="182"/>
      <c r="D2" s="182"/>
      <c r="E2" s="182"/>
      <c r="F2" s="182"/>
      <c r="G2" s="182"/>
      <c r="H2" s="182"/>
      <c r="I2" s="66" t="s">
        <v>8810</v>
      </c>
    </row>
    <row r="3" spans="1:10" ht="15.75">
      <c r="B3" s="132"/>
      <c r="C3" s="183" t="s">
        <v>0</v>
      </c>
      <c r="D3" s="183"/>
      <c r="E3" s="133"/>
      <c r="F3" s="132"/>
      <c r="G3" s="183" t="s">
        <v>8775</v>
      </c>
      <c r="H3" s="183"/>
      <c r="I3" s="102">
        <f>'P-inv-COJ'!I3</f>
        <v>0.03</v>
      </c>
    </row>
    <row r="4" spans="1:10" ht="19.5" thickBot="1">
      <c r="A4" s="56" t="s">
        <v>8803</v>
      </c>
      <c r="B4" s="128" t="s">
        <v>8773</v>
      </c>
      <c r="C4" s="129" t="s">
        <v>1</v>
      </c>
      <c r="D4" s="129" t="s">
        <v>32</v>
      </c>
      <c r="E4" s="129" t="s">
        <v>8774</v>
      </c>
      <c r="F4" s="128" t="s">
        <v>36</v>
      </c>
      <c r="G4" s="128" t="s">
        <v>0</v>
      </c>
      <c r="H4" s="128" t="s">
        <v>32</v>
      </c>
      <c r="I4" s="3"/>
      <c r="J4" s="3" t="s">
        <v>84</v>
      </c>
    </row>
    <row r="5" spans="1:10" ht="16.5" thickTop="1">
      <c r="A5" s="190" t="s">
        <v>75</v>
      </c>
      <c r="B5" s="190"/>
      <c r="C5" s="190"/>
      <c r="D5" s="190"/>
      <c r="E5" s="190"/>
      <c r="F5" s="190"/>
      <c r="G5" s="190"/>
      <c r="H5" s="190"/>
      <c r="I5" s="5" t="s">
        <v>8838</v>
      </c>
    </row>
    <row r="6" spans="1:10">
      <c r="A6" s="84" t="s">
        <v>37</v>
      </c>
      <c r="B6" s="87"/>
      <c r="C6" s="88"/>
      <c r="D6" s="88"/>
      <c r="E6" s="117"/>
      <c r="F6" s="87"/>
      <c r="G6" s="88"/>
      <c r="H6" s="87"/>
    </row>
    <row r="7" spans="1:10">
      <c r="A7" s="29" t="s">
        <v>8891</v>
      </c>
      <c r="B7" s="60">
        <v>0</v>
      </c>
      <c r="C7" s="63">
        <v>0</v>
      </c>
      <c r="D7" s="116">
        <f t="shared" ref="D7:D10" si="0">B7*C7</f>
        <v>0</v>
      </c>
      <c r="E7" s="116"/>
      <c r="F7" s="60">
        <v>0</v>
      </c>
      <c r="G7" s="136">
        <f>-FV($I$3,H7-D7,0,C7,0)*B7</f>
        <v>0</v>
      </c>
      <c r="H7" s="127"/>
    </row>
    <row r="8" spans="1:10">
      <c r="A8" s="29" t="s">
        <v>8787</v>
      </c>
      <c r="B8" s="60">
        <v>0</v>
      </c>
      <c r="C8" s="63">
        <v>0</v>
      </c>
      <c r="D8" s="116">
        <f t="shared" si="0"/>
        <v>0</v>
      </c>
      <c r="E8" s="116"/>
      <c r="F8" s="60">
        <v>0</v>
      </c>
      <c r="G8" s="136">
        <f t="shared" ref="G8:G12" si="1">-FV($I$3,H8-D8,0,C8,0)*B8</f>
        <v>0</v>
      </c>
      <c r="H8" s="127"/>
    </row>
    <row r="9" spans="1:10">
      <c r="A9" s="29" t="s">
        <v>40</v>
      </c>
      <c r="B9" s="60">
        <v>0</v>
      </c>
      <c r="C9" s="63">
        <v>0</v>
      </c>
      <c r="D9" s="116">
        <f t="shared" si="0"/>
        <v>0</v>
      </c>
      <c r="E9" s="116"/>
      <c r="F9" s="60">
        <v>0</v>
      </c>
      <c r="G9" s="136">
        <f t="shared" si="1"/>
        <v>0</v>
      </c>
      <c r="H9" s="127"/>
    </row>
    <row r="10" spans="1:10">
      <c r="A10" s="29" t="s">
        <v>8853</v>
      </c>
      <c r="B10" s="60">
        <v>0</v>
      </c>
      <c r="C10" s="63">
        <v>0</v>
      </c>
      <c r="D10" s="116">
        <f t="shared" si="0"/>
        <v>0</v>
      </c>
      <c r="E10" s="116"/>
      <c r="F10" s="60">
        <v>0</v>
      </c>
      <c r="G10" s="136">
        <f t="shared" si="1"/>
        <v>0</v>
      </c>
      <c r="H10" s="127"/>
    </row>
    <row r="11" spans="1:10">
      <c r="A11" s="169" t="s">
        <v>8766</v>
      </c>
      <c r="B11" s="60">
        <v>1</v>
      </c>
      <c r="C11" s="63">
        <v>50000</v>
      </c>
      <c r="D11" s="116">
        <v>1995</v>
      </c>
      <c r="E11" s="116">
        <v>1995</v>
      </c>
      <c r="F11" s="60">
        <v>25</v>
      </c>
      <c r="G11" s="136">
        <f t="shared" si="1"/>
        <v>128754.13778425546</v>
      </c>
      <c r="H11" s="127">
        <v>2027</v>
      </c>
      <c r="J11" t="s">
        <v>9178</v>
      </c>
    </row>
    <row r="12" spans="1:10">
      <c r="A12" s="169" t="s">
        <v>9186</v>
      </c>
      <c r="B12" s="60">
        <v>1</v>
      </c>
      <c r="C12" s="63">
        <v>157000</v>
      </c>
      <c r="D12" s="116">
        <v>2022</v>
      </c>
      <c r="E12" s="116">
        <v>2022</v>
      </c>
      <c r="F12" s="60">
        <v>25</v>
      </c>
      <c r="G12" s="136">
        <f t="shared" si="1"/>
        <v>328723.13495571155</v>
      </c>
      <c r="H12" s="127">
        <f>F12+E12</f>
        <v>2047</v>
      </c>
      <c r="J12" t="s">
        <v>9177</v>
      </c>
    </row>
    <row r="13" spans="1:10">
      <c r="A13" s="29"/>
      <c r="B13" s="60"/>
      <c r="C13" s="63"/>
      <c r="D13" s="116"/>
      <c r="E13" s="116"/>
      <c r="F13" s="60"/>
      <c r="G13" s="63"/>
      <c r="H13" s="127"/>
    </row>
    <row r="14" spans="1:10">
      <c r="A14" s="84" t="s">
        <v>42</v>
      </c>
      <c r="B14" s="87"/>
      <c r="C14" s="88"/>
      <c r="D14" s="117"/>
      <c r="E14" s="117"/>
      <c r="F14" s="87"/>
      <c r="G14" s="88"/>
      <c r="H14" s="87"/>
    </row>
    <row r="15" spans="1:10">
      <c r="A15" s="169" t="s">
        <v>9183</v>
      </c>
      <c r="B15" s="62">
        <v>1</v>
      </c>
      <c r="C15" s="65">
        <v>11000</v>
      </c>
      <c r="D15" s="116">
        <v>2022</v>
      </c>
      <c r="E15" s="116">
        <v>2022</v>
      </c>
      <c r="F15" s="60">
        <v>15</v>
      </c>
      <c r="G15" s="136">
        <f t="shared" ref="G15:G19" si="2">-FV($I$3,H15-D15,0,C15,0)*B15</f>
        <v>17137.641582608408</v>
      </c>
      <c r="H15" s="127">
        <f>F15+E15</f>
        <v>2037</v>
      </c>
    </row>
    <row r="16" spans="1:10">
      <c r="A16" s="169" t="s">
        <v>9184</v>
      </c>
      <c r="B16" s="60">
        <v>1</v>
      </c>
      <c r="C16" s="63">
        <v>1000</v>
      </c>
      <c r="D16" s="116">
        <v>2022</v>
      </c>
      <c r="E16" s="116">
        <v>2022</v>
      </c>
      <c r="F16" s="60">
        <v>10</v>
      </c>
      <c r="G16" s="136">
        <f t="shared" si="2"/>
        <v>1343.9163793441219</v>
      </c>
      <c r="H16" s="127">
        <f>F16+E16</f>
        <v>2032</v>
      </c>
    </row>
    <row r="17" spans="1:10">
      <c r="A17" s="29" t="s">
        <v>43</v>
      </c>
      <c r="B17" s="80">
        <v>0</v>
      </c>
      <c r="C17" s="63">
        <v>0</v>
      </c>
      <c r="D17" s="116">
        <f>B17*C17</f>
        <v>0</v>
      </c>
      <c r="E17" s="116"/>
      <c r="F17" s="60">
        <v>0</v>
      </c>
      <c r="G17" s="136">
        <f t="shared" si="2"/>
        <v>0</v>
      </c>
      <c r="H17" s="127"/>
      <c r="J17" t="s">
        <v>9185</v>
      </c>
    </row>
    <row r="18" spans="1:10">
      <c r="A18" s="29" t="s">
        <v>44</v>
      </c>
      <c r="B18" s="60">
        <v>0</v>
      </c>
      <c r="C18" s="63">
        <v>0</v>
      </c>
      <c r="D18" s="116">
        <f>B18*C18</f>
        <v>0</v>
      </c>
      <c r="E18" s="116"/>
      <c r="F18" s="60">
        <v>0</v>
      </c>
      <c r="G18" s="136">
        <f t="shared" si="2"/>
        <v>0</v>
      </c>
      <c r="H18" s="127"/>
    </row>
    <row r="19" spans="1:10">
      <c r="A19" s="169" t="s">
        <v>9179</v>
      </c>
      <c r="B19" s="60">
        <v>1</v>
      </c>
      <c r="C19" s="63">
        <v>23500</v>
      </c>
      <c r="D19" s="116">
        <v>2022</v>
      </c>
      <c r="E19" s="116">
        <v>2022</v>
      </c>
      <c r="F19" s="60">
        <v>10</v>
      </c>
      <c r="G19" s="136">
        <f t="shared" si="2"/>
        <v>31582.03491458686</v>
      </c>
      <c r="H19" s="127">
        <f>E19+F19</f>
        <v>2032</v>
      </c>
      <c r="J19" t="s">
        <v>9177</v>
      </c>
    </row>
    <row r="20" spans="1:10">
      <c r="A20" s="29"/>
      <c r="B20" s="60"/>
      <c r="C20" s="63"/>
      <c r="D20" s="116"/>
      <c r="E20" s="116"/>
      <c r="F20" s="60"/>
      <c r="G20" s="63"/>
      <c r="H20" s="127"/>
    </row>
    <row r="21" spans="1:10">
      <c r="A21" s="84" t="s">
        <v>45</v>
      </c>
      <c r="B21" s="87"/>
      <c r="C21" s="88"/>
      <c r="D21" s="117"/>
      <c r="E21" s="117"/>
      <c r="F21" s="87"/>
      <c r="G21" s="88"/>
      <c r="H21" s="87"/>
    </row>
    <row r="22" spans="1:10">
      <c r="A22" s="29" t="s">
        <v>8843</v>
      </c>
      <c r="B22" s="60">
        <v>0</v>
      </c>
      <c r="C22" s="63">
        <v>0</v>
      </c>
      <c r="D22" s="116">
        <f t="shared" ref="D22:D25" si="3">B22*C22</f>
        <v>0</v>
      </c>
      <c r="E22" s="116"/>
      <c r="F22" s="60">
        <v>0</v>
      </c>
      <c r="G22" s="136">
        <f t="shared" ref="G22:G27" si="4">-FV($I$3,H22-D22,0,C22,0)*B22</f>
        <v>0</v>
      </c>
      <c r="H22" s="127"/>
    </row>
    <row r="23" spans="1:10">
      <c r="A23" s="29" t="s">
        <v>8812</v>
      </c>
      <c r="B23" s="60">
        <v>0</v>
      </c>
      <c r="C23" s="63">
        <v>60</v>
      </c>
      <c r="D23" s="116">
        <f t="shared" si="3"/>
        <v>0</v>
      </c>
      <c r="E23" s="116"/>
      <c r="F23" s="60">
        <v>0</v>
      </c>
      <c r="G23" s="136">
        <f t="shared" si="4"/>
        <v>0</v>
      </c>
      <c r="H23" s="127"/>
    </row>
    <row r="24" spans="1:10">
      <c r="A24" s="29" t="s">
        <v>8796</v>
      </c>
      <c r="B24" s="60">
        <v>250</v>
      </c>
      <c r="C24" s="63">
        <v>1</v>
      </c>
      <c r="D24" s="116">
        <v>2020</v>
      </c>
      <c r="E24" s="116">
        <v>1995</v>
      </c>
      <c r="F24" s="60">
        <v>10</v>
      </c>
      <c r="G24" s="136">
        <f t="shared" si="4"/>
        <v>250</v>
      </c>
      <c r="H24" s="127">
        <v>2020</v>
      </c>
    </row>
    <row r="25" spans="1:10">
      <c r="A25" s="29" t="s">
        <v>8797</v>
      </c>
      <c r="B25" s="60">
        <v>0</v>
      </c>
      <c r="C25" s="63">
        <v>0</v>
      </c>
      <c r="D25" s="116">
        <f t="shared" si="3"/>
        <v>0</v>
      </c>
      <c r="E25" s="116"/>
      <c r="F25" s="60">
        <v>0</v>
      </c>
      <c r="G25" s="136">
        <f t="shared" si="4"/>
        <v>0</v>
      </c>
      <c r="H25" s="127"/>
    </row>
    <row r="26" spans="1:10">
      <c r="A26" s="29" t="s">
        <v>8798</v>
      </c>
      <c r="B26" s="60">
        <v>2</v>
      </c>
      <c r="C26" s="63">
        <v>675</v>
      </c>
      <c r="D26" s="116">
        <v>2020</v>
      </c>
      <c r="E26" s="116">
        <v>2017</v>
      </c>
      <c r="F26" s="60">
        <v>15</v>
      </c>
      <c r="G26" s="136">
        <f t="shared" si="4"/>
        <v>1924.7771972423411</v>
      </c>
      <c r="H26" s="127">
        <v>2032</v>
      </c>
    </row>
    <row r="27" spans="1:10">
      <c r="A27" s="29" t="s">
        <v>8799</v>
      </c>
      <c r="B27" s="60">
        <v>2</v>
      </c>
      <c r="C27" s="63">
        <v>100</v>
      </c>
      <c r="D27" s="116">
        <v>2020</v>
      </c>
      <c r="E27" s="116">
        <v>2017</v>
      </c>
      <c r="F27" s="60">
        <v>10</v>
      </c>
      <c r="G27" s="136">
        <f t="shared" si="4"/>
        <v>245.974773084974</v>
      </c>
      <c r="H27" s="127">
        <v>2027</v>
      </c>
    </row>
    <row r="28" spans="1:10">
      <c r="A28" s="29"/>
      <c r="B28" s="60"/>
      <c r="C28" s="63"/>
      <c r="D28" s="116"/>
      <c r="E28" s="116"/>
      <c r="F28" s="63"/>
      <c r="G28" s="63"/>
      <c r="H28" s="127"/>
    </row>
    <row r="29" spans="1:10">
      <c r="A29" s="84" t="s">
        <v>48</v>
      </c>
      <c r="B29" s="87"/>
      <c r="C29" s="88"/>
      <c r="D29" s="117"/>
      <c r="E29" s="117"/>
      <c r="F29" s="87"/>
      <c r="G29" s="88"/>
      <c r="H29" s="87"/>
    </row>
    <row r="30" spans="1:10">
      <c r="A30" s="29" t="s">
        <v>8762</v>
      </c>
      <c r="B30" s="60">
        <v>1</v>
      </c>
      <c r="C30" s="63">
        <v>649</v>
      </c>
      <c r="D30" s="116">
        <v>2020</v>
      </c>
      <c r="E30" s="116">
        <v>2019</v>
      </c>
      <c r="F30" s="60">
        <v>1</v>
      </c>
      <c r="G30" s="136">
        <f t="shared" ref="G30:G33" si="5">-FV($I$3,H30-D30,0,C30,0)*B30</f>
        <v>649</v>
      </c>
      <c r="H30" s="127">
        <v>2020</v>
      </c>
    </row>
    <row r="31" spans="1:10">
      <c r="A31" s="29" t="s">
        <v>50</v>
      </c>
      <c r="B31" s="60">
        <v>0</v>
      </c>
      <c r="C31" s="63">
        <v>0</v>
      </c>
      <c r="D31" s="116">
        <f>B31*C31</f>
        <v>0</v>
      </c>
      <c r="E31" s="116"/>
      <c r="F31" s="60">
        <v>0</v>
      </c>
      <c r="G31" s="136">
        <f t="shared" si="5"/>
        <v>0</v>
      </c>
      <c r="H31" s="127"/>
    </row>
    <row r="32" spans="1:10">
      <c r="A32" s="29" t="s">
        <v>8769</v>
      </c>
      <c r="B32" s="60">
        <v>1</v>
      </c>
      <c r="C32" s="63">
        <v>5000</v>
      </c>
      <c r="D32" s="116">
        <v>2020</v>
      </c>
      <c r="E32" s="116">
        <v>2010</v>
      </c>
      <c r="F32" s="60">
        <v>20</v>
      </c>
      <c r="G32" s="136">
        <f t="shared" si="5"/>
        <v>6719.5818967206087</v>
      </c>
      <c r="H32" s="127">
        <v>2030</v>
      </c>
    </row>
    <row r="33" spans="1:8">
      <c r="A33" s="29" t="s">
        <v>52</v>
      </c>
      <c r="B33" s="60">
        <v>0</v>
      </c>
      <c r="C33" s="63">
        <v>0</v>
      </c>
      <c r="D33" s="116">
        <f>B33*C33</f>
        <v>0</v>
      </c>
      <c r="E33" s="116"/>
      <c r="F33" s="60">
        <v>0</v>
      </c>
      <c r="G33" s="136">
        <f t="shared" si="5"/>
        <v>0</v>
      </c>
      <c r="H33" s="127"/>
    </row>
    <row r="34" spans="1:8">
      <c r="A34" s="29"/>
      <c r="B34" s="60"/>
      <c r="C34" s="63"/>
      <c r="D34" s="116"/>
      <c r="E34" s="116"/>
      <c r="F34" s="60"/>
      <c r="G34" s="63"/>
      <c r="H34" s="127"/>
    </row>
    <row r="35" spans="1:8">
      <c r="A35" s="84" t="s">
        <v>53</v>
      </c>
      <c r="B35" s="87"/>
      <c r="C35" s="88"/>
      <c r="D35" s="117"/>
      <c r="E35" s="117"/>
      <c r="F35" s="87"/>
      <c r="G35" s="88"/>
      <c r="H35" s="87"/>
    </row>
    <row r="36" spans="1:8">
      <c r="A36" s="29" t="s">
        <v>54</v>
      </c>
      <c r="B36" s="60">
        <v>10</v>
      </c>
      <c r="C36" s="63">
        <v>625</v>
      </c>
      <c r="D36" s="116">
        <v>2023</v>
      </c>
      <c r="E36" s="116">
        <v>1995</v>
      </c>
      <c r="F36" s="60">
        <v>10</v>
      </c>
      <c r="G36" s="136">
        <f t="shared" ref="G36:G48" si="6">-FV($I$3,H36-D36,0,C36,0)*B36</f>
        <v>5719.6353709572477</v>
      </c>
      <c r="H36" s="127">
        <v>2020</v>
      </c>
    </row>
    <row r="37" spans="1:8">
      <c r="A37" s="29" t="s">
        <v>55</v>
      </c>
      <c r="B37" s="60">
        <v>3</v>
      </c>
      <c r="C37" s="63">
        <v>159</v>
      </c>
      <c r="D37" s="116">
        <v>2020</v>
      </c>
      <c r="E37" s="116">
        <v>1995</v>
      </c>
      <c r="F37" s="60">
        <v>10</v>
      </c>
      <c r="G37" s="136">
        <f t="shared" si="6"/>
        <v>477</v>
      </c>
      <c r="H37" s="127">
        <v>2020</v>
      </c>
    </row>
    <row r="38" spans="1:8">
      <c r="A38" s="206" t="s">
        <v>8772</v>
      </c>
      <c r="B38" s="60">
        <v>1</v>
      </c>
      <c r="C38" s="63">
        <v>2500</v>
      </c>
      <c r="D38" s="116">
        <v>2020</v>
      </c>
      <c r="E38" s="116">
        <v>2005</v>
      </c>
      <c r="F38" s="60">
        <v>15</v>
      </c>
      <c r="G38" s="136">
        <f t="shared" si="6"/>
        <v>2500</v>
      </c>
      <c r="H38" s="127">
        <v>2020</v>
      </c>
    </row>
    <row r="39" spans="1:8">
      <c r="A39" s="29" t="s">
        <v>8761</v>
      </c>
      <c r="B39" s="60">
        <v>4</v>
      </c>
      <c r="C39" s="63">
        <v>900</v>
      </c>
      <c r="D39" s="116">
        <v>2020</v>
      </c>
      <c r="E39" s="116">
        <v>2016</v>
      </c>
      <c r="F39" s="60">
        <v>15</v>
      </c>
      <c r="G39" s="136">
        <f t="shared" si="6"/>
        <v>4983.2419346080042</v>
      </c>
      <c r="H39" s="127">
        <v>2031</v>
      </c>
    </row>
    <row r="40" spans="1:8">
      <c r="A40" s="169" t="s">
        <v>9180</v>
      </c>
      <c r="B40" s="60">
        <v>1</v>
      </c>
      <c r="C40" s="63">
        <v>14000</v>
      </c>
      <c r="D40" s="116">
        <v>2022</v>
      </c>
      <c r="E40" s="116">
        <v>2022</v>
      </c>
      <c r="F40" s="60">
        <v>15</v>
      </c>
      <c r="G40" s="136">
        <f t="shared" si="6"/>
        <v>21811.543832410702</v>
      </c>
      <c r="H40" s="127">
        <f>E40+F40</f>
        <v>2037</v>
      </c>
    </row>
    <row r="41" spans="1:8">
      <c r="A41" s="29" t="s">
        <v>8765</v>
      </c>
      <c r="B41" s="60">
        <v>0</v>
      </c>
      <c r="C41" s="63">
        <v>600</v>
      </c>
      <c r="D41" s="116">
        <v>2020</v>
      </c>
      <c r="E41" s="116"/>
      <c r="F41" s="60">
        <v>0</v>
      </c>
      <c r="G41" s="136">
        <f t="shared" si="6"/>
        <v>0</v>
      </c>
      <c r="H41" s="127"/>
    </row>
    <row r="42" spans="1:8">
      <c r="A42" s="29" t="s">
        <v>57</v>
      </c>
      <c r="B42" s="60">
        <v>0</v>
      </c>
      <c r="C42" s="63">
        <v>0</v>
      </c>
      <c r="D42" s="116">
        <f t="shared" ref="D42:D46" si="7">B42*C42</f>
        <v>0</v>
      </c>
      <c r="E42" s="116"/>
      <c r="F42" s="60">
        <v>0</v>
      </c>
      <c r="G42" s="136">
        <f t="shared" si="6"/>
        <v>0</v>
      </c>
      <c r="H42" s="127"/>
    </row>
    <row r="43" spans="1:8">
      <c r="A43" s="29" t="s">
        <v>58</v>
      </c>
      <c r="B43" s="60">
        <v>0</v>
      </c>
      <c r="C43" s="63">
        <v>0</v>
      </c>
      <c r="D43" s="116">
        <f t="shared" si="7"/>
        <v>0</v>
      </c>
      <c r="E43" s="116"/>
      <c r="F43" s="60">
        <v>0</v>
      </c>
      <c r="G43" s="136">
        <f t="shared" si="6"/>
        <v>0</v>
      </c>
      <c r="H43" s="127"/>
    </row>
    <row r="44" spans="1:8">
      <c r="A44" s="29" t="s">
        <v>59</v>
      </c>
      <c r="B44" s="60">
        <v>0</v>
      </c>
      <c r="C44" s="63">
        <v>0</v>
      </c>
      <c r="D44" s="116">
        <f t="shared" si="7"/>
        <v>0</v>
      </c>
      <c r="E44" s="116"/>
      <c r="F44" s="60">
        <v>0</v>
      </c>
      <c r="G44" s="136">
        <f t="shared" si="6"/>
        <v>0</v>
      </c>
      <c r="H44" s="127"/>
    </row>
    <row r="45" spans="1:8">
      <c r="A45" s="169" t="s">
        <v>9182</v>
      </c>
      <c r="B45" s="60">
        <v>1</v>
      </c>
      <c r="C45" s="63">
        <v>3500</v>
      </c>
      <c r="D45" s="116">
        <v>2022</v>
      </c>
      <c r="E45" s="116">
        <v>2022</v>
      </c>
      <c r="F45" s="60">
        <v>40</v>
      </c>
      <c r="G45" s="136">
        <f t="shared" si="6"/>
        <v>11417.132271996752</v>
      </c>
      <c r="H45" s="127">
        <f>E45+F45</f>
        <v>2062</v>
      </c>
    </row>
    <row r="46" spans="1:8">
      <c r="A46" s="29" t="s">
        <v>61</v>
      </c>
      <c r="B46" s="60">
        <v>0</v>
      </c>
      <c r="C46" s="63">
        <v>0</v>
      </c>
      <c r="D46" s="116">
        <f t="shared" si="7"/>
        <v>0</v>
      </c>
      <c r="E46" s="116"/>
      <c r="F46" s="60">
        <v>0</v>
      </c>
      <c r="G46" s="136">
        <f t="shared" si="6"/>
        <v>0</v>
      </c>
      <c r="H46" s="127"/>
    </row>
    <row r="47" spans="1:8">
      <c r="A47" s="169" t="s">
        <v>9181</v>
      </c>
      <c r="B47" s="60">
        <v>1</v>
      </c>
      <c r="C47" s="63">
        <v>25000</v>
      </c>
      <c r="D47" s="116">
        <v>2022</v>
      </c>
      <c r="E47" s="116">
        <v>2022</v>
      </c>
      <c r="F47" s="60">
        <v>25</v>
      </c>
      <c r="G47" s="136">
        <f t="shared" si="6"/>
        <v>52344.448241355349</v>
      </c>
      <c r="H47" s="127">
        <f>E47+F47</f>
        <v>2047</v>
      </c>
    </row>
    <row r="48" spans="1:8">
      <c r="A48" s="29" t="s">
        <v>8764</v>
      </c>
      <c r="B48" s="60">
        <v>1</v>
      </c>
      <c r="C48" s="63">
        <v>71.989999999999995</v>
      </c>
      <c r="D48" s="116">
        <v>2005</v>
      </c>
      <c r="E48" s="116">
        <v>2005</v>
      </c>
      <c r="F48" s="60">
        <v>15</v>
      </c>
      <c r="G48" s="136">
        <f t="shared" si="6"/>
        <v>112.15807432108902</v>
      </c>
      <c r="H48" s="127">
        <v>2020</v>
      </c>
    </row>
    <row r="50" spans="6:7">
      <c r="F50" s="3">
        <v>2020</v>
      </c>
      <c r="G50" s="12">
        <f>SUMIF(H$6:H$48, "2020", G$6:G$48)</f>
        <v>9707.7934452783356</v>
      </c>
    </row>
    <row r="51" spans="6:7">
      <c r="F51" s="3">
        <f t="shared" ref="F51:F80" si="8">F50+1</f>
        <v>2021</v>
      </c>
      <c r="G51" s="12">
        <f>SUMIF(H$6:H$48, "2021", G$6:G$48)</f>
        <v>0</v>
      </c>
    </row>
    <row r="52" spans="6:7">
      <c r="F52" s="3">
        <f t="shared" si="8"/>
        <v>2022</v>
      </c>
      <c r="G52" s="12">
        <f>SUMIF(H$6:H$48, "2022", G$6:G$48)</f>
        <v>0</v>
      </c>
    </row>
    <row r="53" spans="6:7">
      <c r="F53" s="3">
        <f t="shared" si="8"/>
        <v>2023</v>
      </c>
      <c r="G53" s="12">
        <f>SUMIF(H$6:H$48, "2023", G$6:G$48)</f>
        <v>0</v>
      </c>
    </row>
    <row r="54" spans="6:7">
      <c r="F54" s="3">
        <f t="shared" si="8"/>
        <v>2024</v>
      </c>
      <c r="G54" s="12">
        <f>SUMIF(H$6:H$48, "2024", G$6:G$48)</f>
        <v>0</v>
      </c>
    </row>
    <row r="55" spans="6:7">
      <c r="F55" s="3">
        <f t="shared" si="8"/>
        <v>2025</v>
      </c>
      <c r="G55" s="12">
        <f>SUMIF(H$6:H$48, "2025", G$6:G$48)</f>
        <v>0</v>
      </c>
    </row>
    <row r="56" spans="6:7">
      <c r="F56" s="3">
        <f t="shared" si="8"/>
        <v>2026</v>
      </c>
      <c r="G56" s="12">
        <f>SUMIF(H$6:H$48, "2026", G$6:G$48)</f>
        <v>0</v>
      </c>
    </row>
    <row r="57" spans="6:7">
      <c r="F57" s="3">
        <f t="shared" si="8"/>
        <v>2027</v>
      </c>
      <c r="G57" s="12">
        <f>SUMIF(H$6:H$48, "2027", G$6:G$48)</f>
        <v>129000.11255734044</v>
      </c>
    </row>
    <row r="58" spans="6:7">
      <c r="F58" s="3">
        <f t="shared" si="8"/>
        <v>2028</v>
      </c>
      <c r="G58" s="12">
        <f>SUMIF(H$6:H$48, "2028", G$6:G$48)</f>
        <v>0</v>
      </c>
    </row>
    <row r="59" spans="6:7">
      <c r="F59" s="3">
        <f t="shared" si="8"/>
        <v>2029</v>
      </c>
      <c r="G59" s="12">
        <f>SUMIF(H$6:H$48, "2029", G$6:G$48)</f>
        <v>0</v>
      </c>
    </row>
    <row r="60" spans="6:7">
      <c r="F60" s="3">
        <f t="shared" si="8"/>
        <v>2030</v>
      </c>
      <c r="G60" s="72">
        <f>SUMIF(H$6:H$48, "2030", G$6:G$48)</f>
        <v>6719.5818967206087</v>
      </c>
    </row>
    <row r="61" spans="6:7">
      <c r="F61" s="3">
        <f t="shared" si="8"/>
        <v>2031</v>
      </c>
      <c r="G61" s="72">
        <f>SUMIF(H$6:H$48, "2031", G$6:G$48)</f>
        <v>4983.2419346080042</v>
      </c>
    </row>
    <row r="62" spans="6:7">
      <c r="F62" s="3">
        <f t="shared" si="8"/>
        <v>2032</v>
      </c>
      <c r="G62" s="72">
        <f>SUMIF(H$6:H$48, "2032", G$6:G$48)</f>
        <v>34850.728491173322</v>
      </c>
    </row>
    <row r="63" spans="6:7">
      <c r="F63" s="3">
        <f t="shared" si="8"/>
        <v>2033</v>
      </c>
      <c r="G63" s="72">
        <f>SUMIF(H$6:H$48, "2033", G$6:G$48)</f>
        <v>0</v>
      </c>
    </row>
    <row r="64" spans="6:7">
      <c r="F64" s="3">
        <f t="shared" si="8"/>
        <v>2034</v>
      </c>
      <c r="G64" s="72">
        <f>SUMIF(H$6:H$48, "2034", G$6:G$48)</f>
        <v>0</v>
      </c>
    </row>
    <row r="65" spans="6:7">
      <c r="F65" s="3">
        <f t="shared" si="8"/>
        <v>2035</v>
      </c>
      <c r="G65" s="72">
        <f>SUMIF(H$6:H$48, "2035", G$6:G$48)</f>
        <v>0</v>
      </c>
    </row>
    <row r="66" spans="6:7">
      <c r="F66" s="3">
        <f t="shared" si="8"/>
        <v>2036</v>
      </c>
      <c r="G66" s="72">
        <f>SUMIF(H$6:H$48, "2036", G$6:G$48)</f>
        <v>0</v>
      </c>
    </row>
    <row r="67" spans="6:7">
      <c r="F67" s="3">
        <f t="shared" si="8"/>
        <v>2037</v>
      </c>
      <c r="G67" s="72">
        <f>SUMIF(H$6:H$48, "2037", G$6:G$48)</f>
        <v>38949.185415019107</v>
      </c>
    </row>
    <row r="68" spans="6:7">
      <c r="F68" s="3">
        <f t="shared" si="8"/>
        <v>2038</v>
      </c>
      <c r="G68" s="72">
        <f>SUMIF(H$6:H$48, "2038", G$6:G$48)</f>
        <v>0</v>
      </c>
    </row>
    <row r="69" spans="6:7">
      <c r="F69" s="3">
        <f t="shared" si="8"/>
        <v>2039</v>
      </c>
      <c r="G69" s="72">
        <f>SUMIF(H$6:H$48, "2039", G$6:G$48)</f>
        <v>0</v>
      </c>
    </row>
    <row r="70" spans="6:7">
      <c r="F70" s="3">
        <f t="shared" si="8"/>
        <v>2040</v>
      </c>
      <c r="G70" s="72">
        <f>SUMIF(H$6:H$48, "2040", G$6:G$48)</f>
        <v>0</v>
      </c>
    </row>
    <row r="71" spans="6:7">
      <c r="F71" s="3">
        <f t="shared" si="8"/>
        <v>2041</v>
      </c>
      <c r="G71" s="72">
        <f>SUMIF(H$6:H$48, "2041", G$6:G$48)</f>
        <v>0</v>
      </c>
    </row>
    <row r="72" spans="6:7">
      <c r="F72" s="3">
        <f t="shared" si="8"/>
        <v>2042</v>
      </c>
      <c r="G72" s="72">
        <f>SUMIF(H$6:H$48, "2042", G$6:G$48)</f>
        <v>0</v>
      </c>
    </row>
    <row r="73" spans="6:7">
      <c r="F73" s="3">
        <f t="shared" si="8"/>
        <v>2043</v>
      </c>
      <c r="G73" s="72">
        <f>SUMIF(H$6:H$48, "2043", G$6:G$48)</f>
        <v>0</v>
      </c>
    </row>
    <row r="74" spans="6:7">
      <c r="F74" s="3">
        <f t="shared" si="8"/>
        <v>2044</v>
      </c>
      <c r="G74" s="72">
        <f>SUMIF(H$6:H$48, "2044", G$6:G$48)</f>
        <v>0</v>
      </c>
    </row>
    <row r="75" spans="6:7">
      <c r="F75" s="3">
        <f t="shared" si="8"/>
        <v>2045</v>
      </c>
      <c r="G75" s="72">
        <f>SUMIF(H$6:H$48, "2045", G$6:G$48)</f>
        <v>0</v>
      </c>
    </row>
    <row r="76" spans="6:7">
      <c r="F76" s="3">
        <f t="shared" si="8"/>
        <v>2046</v>
      </c>
      <c r="G76" s="72">
        <f>SUMIF(H$6:H$48, "2046", G$6:G$48)</f>
        <v>0</v>
      </c>
    </row>
    <row r="77" spans="6:7">
      <c r="F77" s="3">
        <f t="shared" si="8"/>
        <v>2047</v>
      </c>
      <c r="G77" s="72">
        <f>SUMIF(H$6:H$48, "2047", G$6:G$48)</f>
        <v>381067.58319706691</v>
      </c>
    </row>
    <row r="78" spans="6:7">
      <c r="F78" s="3">
        <f t="shared" si="8"/>
        <v>2048</v>
      </c>
      <c r="G78" s="72">
        <f>SUMIF(H$6:H$48, "2048", G$6:G$48)</f>
        <v>0</v>
      </c>
    </row>
    <row r="79" spans="6:7">
      <c r="F79" s="3">
        <f t="shared" si="8"/>
        <v>2049</v>
      </c>
      <c r="G79" s="72">
        <f>SUMIF(H$6:H$48, "2049", G$6:G$48)</f>
        <v>0</v>
      </c>
    </row>
    <row r="80" spans="6:7">
      <c r="F80" s="3">
        <f t="shared" si="8"/>
        <v>2050</v>
      </c>
      <c r="G80" s="72">
        <f>SUMIF(H$6:H$48, "2050", G$6:G$48)</f>
        <v>0</v>
      </c>
    </row>
    <row r="81" spans="7:7">
      <c r="G81" s="12"/>
    </row>
  </sheetData>
  <dataConsolidate/>
  <mergeCells count="4">
    <mergeCell ref="A5:H5"/>
    <mergeCell ref="A2:H2"/>
    <mergeCell ref="G3:H3"/>
    <mergeCell ref="C3:D3"/>
  </mergeCells>
  <hyperlinks>
    <hyperlink ref="I5" r:id="rId1" xr:uid="{4B50447F-81AB-4D89-8E79-38C29EDF164C}"/>
    <hyperlink ref="A1" location="NavigationPage!A1" display="Return" xr:uid="{27BDB5F0-A2B6-48EE-A58B-32DB8B2604C8}"/>
  </hyperlinks>
  <pageMargins left="0.2" right="0.2" top="0.75" bottom="0.75" header="0.3" footer="0.3"/>
  <pageSetup fitToHeight="7" orientation="landscape" r:id="rId2"/>
  <headerFooter>
    <oddHeader>&amp;L&amp;G</oddHeader>
    <oddFooter>&amp;L&amp;"-,Bold"&amp;K00B050Greener by Design, LLC&amp;"-,Regular"&amp;K01+000
732.253.7717&amp;C94 Church Street, Suite 402
&amp;K00B050www.gbdtoday.com &amp;RNew Brunswick, NJ 08901
fax 732.253.7719</oddFooter>
  </headerFooter>
  <legacyDrawing r:id="rId3"/>
  <legacyDrawingHF r:id="rId4"/>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3F166-989C-4371-BE9B-AF904D899480}">
  <dimension ref="A1:J77"/>
  <sheetViews>
    <sheetView zoomScaleNormal="100" workbookViewId="0">
      <pane ySplit="5" topLeftCell="A27" activePane="bottomLeft" state="frozen"/>
      <selection pane="bottomLeft"/>
    </sheetView>
  </sheetViews>
  <sheetFormatPr defaultColWidth="6.5703125" defaultRowHeight="15"/>
  <cols>
    <col min="1" max="1" width="37.28515625" customWidth="1"/>
    <col min="2" max="2" width="11.7109375" style="3" customWidth="1"/>
    <col min="3" max="5" width="11.7109375" style="58" customWidth="1"/>
    <col min="6" max="8" width="11.7109375" style="3" customWidth="1"/>
    <col min="9" max="9" width="13.7109375" customWidth="1"/>
    <col min="10" max="10" width="60.7109375" customWidth="1"/>
  </cols>
  <sheetData>
    <row r="1" spans="1:10">
      <c r="A1" s="5" t="s">
        <v>9124</v>
      </c>
      <c r="B1" s="14"/>
      <c r="C1" s="57"/>
      <c r="D1" s="57"/>
      <c r="E1" s="57"/>
    </row>
    <row r="2" spans="1:10" ht="21">
      <c r="A2" s="182" t="s">
        <v>35</v>
      </c>
      <c r="B2" s="182"/>
      <c r="C2" s="182"/>
      <c r="D2" s="182"/>
      <c r="E2" s="182"/>
      <c r="F2" s="182"/>
      <c r="G2" s="182"/>
      <c r="H2" s="182"/>
      <c r="I2" s="66" t="s">
        <v>8810</v>
      </c>
    </row>
    <row r="3" spans="1:10" ht="15.75">
      <c r="B3" s="132"/>
      <c r="C3" s="183" t="s">
        <v>0</v>
      </c>
      <c r="D3" s="183"/>
      <c r="E3" s="133"/>
      <c r="F3" s="132"/>
      <c r="G3" s="183" t="s">
        <v>8775</v>
      </c>
      <c r="H3" s="183"/>
      <c r="I3" s="102">
        <f>'P-inv-COJ'!I3</f>
        <v>0.03</v>
      </c>
    </row>
    <row r="4" spans="1:10" ht="19.5" thickBot="1">
      <c r="A4" s="56" t="s">
        <v>8803</v>
      </c>
      <c r="B4" s="128" t="s">
        <v>8773</v>
      </c>
      <c r="C4" s="129" t="s">
        <v>1</v>
      </c>
      <c r="D4" s="129" t="s">
        <v>32</v>
      </c>
      <c r="E4" s="129" t="s">
        <v>8774</v>
      </c>
      <c r="F4" s="128" t="s">
        <v>36</v>
      </c>
      <c r="G4" s="128" t="s">
        <v>0</v>
      </c>
      <c r="H4" s="128" t="s">
        <v>32</v>
      </c>
      <c r="J4" s="3" t="s">
        <v>84</v>
      </c>
    </row>
    <row r="5" spans="1:10" ht="16.5" thickTop="1">
      <c r="A5" s="191" t="s">
        <v>8770</v>
      </c>
      <c r="B5" s="191"/>
      <c r="C5" s="191"/>
      <c r="D5" s="191"/>
      <c r="E5" s="191"/>
      <c r="F5" s="191"/>
      <c r="G5" s="191"/>
      <c r="H5" s="191"/>
      <c r="I5" s="5" t="s">
        <v>8838</v>
      </c>
    </row>
    <row r="6" spans="1:10">
      <c r="A6" s="84" t="s">
        <v>37</v>
      </c>
      <c r="B6" s="87"/>
      <c r="C6" s="88"/>
      <c r="D6" s="88"/>
      <c r="E6" s="117"/>
      <c r="F6" s="87"/>
      <c r="G6" s="88"/>
      <c r="H6" s="87"/>
    </row>
    <row r="7" spans="1:10">
      <c r="A7" s="29" t="s">
        <v>38</v>
      </c>
      <c r="B7" s="60">
        <v>0</v>
      </c>
      <c r="C7" s="63"/>
      <c r="D7" s="116">
        <f>B7*C7</f>
        <v>0</v>
      </c>
      <c r="E7" s="116"/>
      <c r="F7" s="60">
        <v>0</v>
      </c>
      <c r="G7" s="136">
        <f>-FV($I$3,H7-D7,0,C7,0)*B7</f>
        <v>0</v>
      </c>
      <c r="H7" s="127"/>
    </row>
    <row r="8" spans="1:10">
      <c r="A8" s="29" t="s">
        <v>39</v>
      </c>
      <c r="B8" s="60">
        <v>0</v>
      </c>
      <c r="C8" s="63"/>
      <c r="D8" s="116">
        <f>B8*C8</f>
        <v>0</v>
      </c>
      <c r="E8" s="116"/>
      <c r="F8" s="60">
        <v>0</v>
      </c>
      <c r="G8" s="136">
        <f t="shared" ref="G8:G11" si="0">-FV($I$3,H8-D8,0,C8,0)*B8</f>
        <v>0</v>
      </c>
      <c r="H8" s="127"/>
    </row>
    <row r="9" spans="1:10">
      <c r="A9" s="29" t="s">
        <v>40</v>
      </c>
      <c r="B9" s="60">
        <v>0</v>
      </c>
      <c r="C9" s="63"/>
      <c r="D9" s="116">
        <f>B9*C9</f>
        <v>0</v>
      </c>
      <c r="E9" s="116"/>
      <c r="F9" s="60">
        <v>0</v>
      </c>
      <c r="G9" s="136">
        <f t="shared" si="0"/>
        <v>0</v>
      </c>
      <c r="H9" s="127"/>
    </row>
    <row r="10" spans="1:10">
      <c r="A10" s="29" t="s">
        <v>8853</v>
      </c>
      <c r="B10" s="60">
        <v>0</v>
      </c>
      <c r="C10" s="63">
        <v>16</v>
      </c>
      <c r="D10" s="116">
        <f>B10*C10</f>
        <v>0</v>
      </c>
      <c r="E10" s="116"/>
      <c r="F10" s="60">
        <v>0</v>
      </c>
      <c r="G10" s="136">
        <f t="shared" si="0"/>
        <v>0</v>
      </c>
      <c r="H10" s="127"/>
    </row>
    <row r="11" spans="1:10">
      <c r="A11" s="29" t="s">
        <v>41</v>
      </c>
      <c r="B11" s="60">
        <v>0</v>
      </c>
      <c r="C11" s="63"/>
      <c r="D11" s="116">
        <f>B11*C11</f>
        <v>0</v>
      </c>
      <c r="E11" s="116"/>
      <c r="F11" s="60">
        <v>0</v>
      </c>
      <c r="G11" s="136">
        <f t="shared" si="0"/>
        <v>0</v>
      </c>
      <c r="H11" s="127"/>
    </row>
    <row r="12" spans="1:10">
      <c r="A12" s="29"/>
      <c r="B12" s="60"/>
      <c r="C12" s="63"/>
      <c r="D12" s="116"/>
      <c r="E12" s="116"/>
      <c r="F12" s="60"/>
      <c r="G12" s="63"/>
      <c r="H12" s="127"/>
    </row>
    <row r="13" spans="1:10">
      <c r="A13" s="84" t="s">
        <v>42</v>
      </c>
      <c r="B13" s="87"/>
      <c r="C13" s="88"/>
      <c r="D13" s="117"/>
      <c r="E13" s="117"/>
      <c r="F13" s="87"/>
      <c r="G13" s="88"/>
      <c r="H13" s="87"/>
    </row>
    <row r="14" spans="1:10">
      <c r="A14" s="29" t="s">
        <v>8791</v>
      </c>
      <c r="B14" s="60">
        <v>0</v>
      </c>
      <c r="C14" s="65">
        <v>1.75</v>
      </c>
      <c r="D14" s="116">
        <f>B14*C14</f>
        <v>0</v>
      </c>
      <c r="E14" s="116"/>
      <c r="F14" s="60">
        <v>0</v>
      </c>
      <c r="G14" s="136">
        <f t="shared" ref="G14:G18" si="1">-FV($I$3,H14-D14,0,C14,0)*B14</f>
        <v>0</v>
      </c>
      <c r="H14" s="127"/>
    </row>
    <row r="15" spans="1:10">
      <c r="A15" s="29" t="s">
        <v>8852</v>
      </c>
      <c r="B15" s="60">
        <v>0</v>
      </c>
      <c r="C15" s="63">
        <v>20</v>
      </c>
      <c r="D15" s="116">
        <f>B15*C15</f>
        <v>0</v>
      </c>
      <c r="E15" s="116"/>
      <c r="F15" s="60">
        <v>0</v>
      </c>
      <c r="G15" s="136">
        <f t="shared" si="1"/>
        <v>0</v>
      </c>
      <c r="H15" s="127"/>
    </row>
    <row r="16" spans="1:10">
      <c r="A16" s="29" t="s">
        <v>43</v>
      </c>
      <c r="B16" s="60">
        <v>0</v>
      </c>
      <c r="C16" s="65">
        <v>2.5</v>
      </c>
      <c r="D16" s="116">
        <f>B16*C16</f>
        <v>0</v>
      </c>
      <c r="E16" s="116"/>
      <c r="F16" s="60">
        <v>0</v>
      </c>
      <c r="G16" s="136">
        <f t="shared" si="1"/>
        <v>0</v>
      </c>
      <c r="H16" s="127"/>
    </row>
    <row r="17" spans="1:8">
      <c r="A17" s="29" t="s">
        <v>44</v>
      </c>
      <c r="B17" s="60">
        <v>0</v>
      </c>
      <c r="C17" s="63"/>
      <c r="D17" s="116">
        <f>B17*C17</f>
        <v>0</v>
      </c>
      <c r="E17" s="116"/>
      <c r="F17" s="60">
        <v>0</v>
      </c>
      <c r="G17" s="136">
        <f t="shared" si="1"/>
        <v>0</v>
      </c>
      <c r="H17" s="127"/>
    </row>
    <row r="18" spans="1:8">
      <c r="A18" s="29" t="s">
        <v>8794</v>
      </c>
      <c r="B18" s="60">
        <v>0</v>
      </c>
      <c r="C18" s="63">
        <v>39</v>
      </c>
      <c r="D18" s="116">
        <f>B18*C18</f>
        <v>0</v>
      </c>
      <c r="E18" s="116"/>
      <c r="F18" s="60">
        <v>0</v>
      </c>
      <c r="G18" s="136">
        <f t="shared" si="1"/>
        <v>0</v>
      </c>
      <c r="H18" s="127"/>
    </row>
    <row r="19" spans="1:8">
      <c r="A19" s="29"/>
      <c r="B19" s="60"/>
      <c r="C19" s="63"/>
      <c r="D19" s="116"/>
      <c r="E19" s="116"/>
      <c r="F19" s="60"/>
      <c r="G19" s="63"/>
      <c r="H19" s="127"/>
    </row>
    <row r="20" spans="1:8">
      <c r="A20" s="84" t="s">
        <v>45</v>
      </c>
      <c r="B20" s="87"/>
      <c r="C20" s="88"/>
      <c r="D20" s="117"/>
      <c r="E20" s="117"/>
      <c r="F20" s="87"/>
      <c r="G20" s="88"/>
      <c r="H20" s="87"/>
    </row>
    <row r="21" spans="1:8">
      <c r="A21" s="29" t="s">
        <v>8843</v>
      </c>
      <c r="B21" s="60">
        <v>0</v>
      </c>
      <c r="C21" s="63"/>
      <c r="D21" s="116">
        <f t="shared" ref="D21:D26" si="2">B21*C21</f>
        <v>0</v>
      </c>
      <c r="E21" s="116"/>
      <c r="F21" s="60">
        <v>0</v>
      </c>
      <c r="G21" s="136">
        <f t="shared" ref="G21:G26" si="3">-FV($I$3,H21-D21,0,C21,0)*B21</f>
        <v>0</v>
      </c>
      <c r="H21" s="127"/>
    </row>
    <row r="22" spans="1:8">
      <c r="A22" s="29" t="s">
        <v>8812</v>
      </c>
      <c r="B22" s="60">
        <v>0</v>
      </c>
      <c r="C22" s="63">
        <v>60</v>
      </c>
      <c r="D22" s="116">
        <f t="shared" si="2"/>
        <v>0</v>
      </c>
      <c r="E22" s="116"/>
      <c r="F22" s="60">
        <v>0</v>
      </c>
      <c r="G22" s="136">
        <f t="shared" si="3"/>
        <v>0</v>
      </c>
      <c r="H22" s="127"/>
    </row>
    <row r="23" spans="1:8">
      <c r="A23" s="29" t="s">
        <v>8796</v>
      </c>
      <c r="B23" s="60">
        <v>0</v>
      </c>
      <c r="C23" s="63"/>
      <c r="D23" s="116">
        <f t="shared" si="2"/>
        <v>0</v>
      </c>
      <c r="E23" s="116"/>
      <c r="F23" s="60">
        <v>0</v>
      </c>
      <c r="G23" s="136">
        <f t="shared" si="3"/>
        <v>0</v>
      </c>
      <c r="H23" s="127"/>
    </row>
    <row r="24" spans="1:8">
      <c r="A24" s="29" t="s">
        <v>8797</v>
      </c>
      <c r="B24" s="60">
        <v>0</v>
      </c>
      <c r="C24" s="63"/>
      <c r="D24" s="116">
        <f t="shared" si="2"/>
        <v>0</v>
      </c>
      <c r="E24" s="116"/>
      <c r="F24" s="60">
        <v>0</v>
      </c>
      <c r="G24" s="136">
        <f t="shared" si="3"/>
        <v>0</v>
      </c>
      <c r="H24" s="127"/>
    </row>
    <row r="25" spans="1:8">
      <c r="A25" s="29" t="s">
        <v>8798</v>
      </c>
      <c r="B25" s="60">
        <v>0</v>
      </c>
      <c r="C25" s="63">
        <v>1500</v>
      </c>
      <c r="D25" s="116">
        <f t="shared" si="2"/>
        <v>0</v>
      </c>
      <c r="E25" s="116"/>
      <c r="F25" s="60">
        <v>0</v>
      </c>
      <c r="G25" s="136">
        <f t="shared" si="3"/>
        <v>0</v>
      </c>
      <c r="H25" s="127"/>
    </row>
    <row r="26" spans="1:8">
      <c r="A26" s="29" t="s">
        <v>8799</v>
      </c>
      <c r="B26" s="60">
        <v>0</v>
      </c>
      <c r="C26" s="63">
        <v>100</v>
      </c>
      <c r="D26" s="116">
        <f t="shared" si="2"/>
        <v>0</v>
      </c>
      <c r="E26" s="116"/>
      <c r="F26" s="60">
        <v>10</v>
      </c>
      <c r="G26" s="136">
        <f t="shared" si="3"/>
        <v>0</v>
      </c>
      <c r="H26" s="127"/>
    </row>
    <row r="27" spans="1:8">
      <c r="A27" s="29"/>
      <c r="B27" s="60"/>
      <c r="C27" s="63"/>
      <c r="D27" s="116"/>
      <c r="E27" s="116"/>
      <c r="F27" s="60"/>
      <c r="G27" s="63"/>
      <c r="H27" s="127"/>
    </row>
    <row r="28" spans="1:8">
      <c r="A28" s="84" t="s">
        <v>48</v>
      </c>
      <c r="B28" s="87"/>
      <c r="C28" s="88"/>
      <c r="D28" s="117"/>
      <c r="E28" s="117"/>
      <c r="F28" s="87"/>
      <c r="G28" s="88"/>
      <c r="H28" s="87"/>
    </row>
    <row r="29" spans="1:8">
      <c r="A29" s="29" t="s">
        <v>49</v>
      </c>
      <c r="B29" s="60">
        <v>0</v>
      </c>
      <c r="C29" s="63"/>
      <c r="D29" s="116">
        <f>B29*C29</f>
        <v>0</v>
      </c>
      <c r="E29" s="116"/>
      <c r="F29" s="60">
        <v>0</v>
      </c>
      <c r="G29" s="136">
        <f t="shared" ref="G29:G32" si="4">-FV($I$3,H29-D29,0,C29,0)*B29</f>
        <v>0</v>
      </c>
      <c r="H29" s="127"/>
    </row>
    <row r="30" spans="1:8">
      <c r="A30" s="29" t="s">
        <v>50</v>
      </c>
      <c r="B30" s="60">
        <v>0</v>
      </c>
      <c r="C30" s="63"/>
      <c r="D30" s="116">
        <f>B30*C30</f>
        <v>0</v>
      </c>
      <c r="E30" s="116"/>
      <c r="F30" s="60">
        <v>0</v>
      </c>
      <c r="G30" s="136">
        <f t="shared" si="4"/>
        <v>0</v>
      </c>
      <c r="H30" s="127"/>
    </row>
    <row r="31" spans="1:8">
      <c r="A31" s="29" t="s">
        <v>51</v>
      </c>
      <c r="B31" s="60">
        <v>0</v>
      </c>
      <c r="C31" s="63"/>
      <c r="D31" s="116">
        <f>B31*C31</f>
        <v>0</v>
      </c>
      <c r="E31" s="116"/>
      <c r="F31" s="60">
        <v>0</v>
      </c>
      <c r="G31" s="136">
        <f t="shared" si="4"/>
        <v>0</v>
      </c>
      <c r="H31" s="127"/>
    </row>
    <row r="32" spans="1:8">
      <c r="A32" s="29" t="s">
        <v>52</v>
      </c>
      <c r="B32" s="60">
        <v>0</v>
      </c>
      <c r="C32" s="63"/>
      <c r="D32" s="116">
        <f>B32*C32</f>
        <v>0</v>
      </c>
      <c r="E32" s="116"/>
      <c r="F32" s="60">
        <v>0</v>
      </c>
      <c r="G32" s="136">
        <f t="shared" si="4"/>
        <v>0</v>
      </c>
      <c r="H32" s="127"/>
    </row>
    <row r="33" spans="1:8">
      <c r="A33" s="29"/>
      <c r="B33" s="60"/>
      <c r="C33" s="63"/>
      <c r="D33" s="116"/>
      <c r="E33" s="116"/>
      <c r="F33" s="60"/>
      <c r="G33" s="63"/>
      <c r="H33" s="127"/>
    </row>
    <row r="34" spans="1:8">
      <c r="A34" s="84" t="s">
        <v>53</v>
      </c>
      <c r="B34" s="87"/>
      <c r="C34" s="88"/>
      <c r="D34" s="117"/>
      <c r="E34" s="117"/>
      <c r="F34" s="87"/>
      <c r="G34" s="88"/>
      <c r="H34" s="87"/>
    </row>
    <row r="35" spans="1:8">
      <c r="A35" s="29" t="s">
        <v>54</v>
      </c>
      <c r="B35" s="60">
        <v>0</v>
      </c>
      <c r="C35" s="63"/>
      <c r="D35" s="116">
        <f t="shared" ref="D35:D44" si="5">B35*C35</f>
        <v>0</v>
      </c>
      <c r="E35" s="116"/>
      <c r="F35" s="60">
        <v>0</v>
      </c>
      <c r="G35" s="136">
        <f t="shared" ref="G35:G44" si="6">-FV($I$3,H35-D35,0,C35,0)*B35</f>
        <v>0</v>
      </c>
      <c r="H35" s="127"/>
    </row>
    <row r="36" spans="1:8">
      <c r="A36" s="29" t="s">
        <v>8761</v>
      </c>
      <c r="B36" s="60">
        <v>0</v>
      </c>
      <c r="C36" s="63">
        <v>900</v>
      </c>
      <c r="D36" s="116">
        <f t="shared" si="5"/>
        <v>0</v>
      </c>
      <c r="E36" s="116"/>
      <c r="F36" s="60">
        <v>0</v>
      </c>
      <c r="G36" s="136">
        <f t="shared" si="6"/>
        <v>0</v>
      </c>
      <c r="H36" s="127"/>
    </row>
    <row r="37" spans="1:8">
      <c r="A37" s="29" t="s">
        <v>55</v>
      </c>
      <c r="B37" s="60">
        <v>0</v>
      </c>
      <c r="C37" s="63"/>
      <c r="D37" s="116">
        <f t="shared" si="5"/>
        <v>0</v>
      </c>
      <c r="E37" s="116"/>
      <c r="F37" s="60">
        <v>0</v>
      </c>
      <c r="G37" s="136">
        <f t="shared" si="6"/>
        <v>0</v>
      </c>
      <c r="H37" s="127"/>
    </row>
    <row r="38" spans="1:8">
      <c r="A38" s="29" t="s">
        <v>56</v>
      </c>
      <c r="B38" s="60">
        <v>0</v>
      </c>
      <c r="C38" s="63"/>
      <c r="D38" s="116">
        <f t="shared" si="5"/>
        <v>0</v>
      </c>
      <c r="E38" s="116"/>
      <c r="F38" s="60">
        <v>0</v>
      </c>
      <c r="G38" s="136">
        <f t="shared" si="6"/>
        <v>0</v>
      </c>
      <c r="H38" s="127"/>
    </row>
    <row r="39" spans="1:8">
      <c r="A39" s="29" t="s">
        <v>57</v>
      </c>
      <c r="B39" s="60">
        <v>0</v>
      </c>
      <c r="C39" s="63"/>
      <c r="D39" s="116">
        <f t="shared" si="5"/>
        <v>0</v>
      </c>
      <c r="E39" s="116"/>
      <c r="F39" s="60">
        <v>0</v>
      </c>
      <c r="G39" s="136">
        <f t="shared" si="6"/>
        <v>0</v>
      </c>
      <c r="H39" s="127"/>
    </row>
    <row r="40" spans="1:8">
      <c r="A40" s="29" t="s">
        <v>58</v>
      </c>
      <c r="B40" s="60">
        <v>0</v>
      </c>
      <c r="C40" s="63"/>
      <c r="D40" s="116">
        <f t="shared" si="5"/>
        <v>0</v>
      </c>
      <c r="E40" s="116"/>
      <c r="F40" s="60">
        <v>0</v>
      </c>
      <c r="G40" s="136">
        <f t="shared" si="6"/>
        <v>0</v>
      </c>
      <c r="H40" s="127"/>
    </row>
    <row r="41" spans="1:8">
      <c r="A41" s="29" t="s">
        <v>59</v>
      </c>
      <c r="B41" s="60">
        <v>0</v>
      </c>
      <c r="C41" s="63"/>
      <c r="D41" s="116">
        <f t="shared" si="5"/>
        <v>0</v>
      </c>
      <c r="E41" s="116"/>
      <c r="F41" s="60">
        <v>0</v>
      </c>
      <c r="G41" s="136">
        <f t="shared" si="6"/>
        <v>0</v>
      </c>
      <c r="H41" s="127"/>
    </row>
    <row r="42" spans="1:8">
      <c r="A42" s="29" t="s">
        <v>60</v>
      </c>
      <c r="B42" s="60">
        <v>0</v>
      </c>
      <c r="C42" s="63"/>
      <c r="D42" s="116">
        <f t="shared" si="5"/>
        <v>0</v>
      </c>
      <c r="E42" s="116"/>
      <c r="F42" s="60">
        <v>0</v>
      </c>
      <c r="G42" s="136">
        <f t="shared" si="6"/>
        <v>0</v>
      </c>
      <c r="H42" s="127"/>
    </row>
    <row r="43" spans="1:8">
      <c r="A43" s="29" t="s">
        <v>61</v>
      </c>
      <c r="B43" s="60">
        <v>0</v>
      </c>
      <c r="C43" s="63"/>
      <c r="D43" s="116">
        <f t="shared" si="5"/>
        <v>0</v>
      </c>
      <c r="E43" s="116"/>
      <c r="F43" s="60">
        <v>0</v>
      </c>
      <c r="G43" s="136">
        <f t="shared" si="6"/>
        <v>0</v>
      </c>
      <c r="H43" s="127"/>
    </row>
    <row r="44" spans="1:8">
      <c r="A44" s="29" t="s">
        <v>62</v>
      </c>
      <c r="B44" s="60">
        <v>0</v>
      </c>
      <c r="C44" s="63"/>
      <c r="D44" s="116">
        <f t="shared" si="5"/>
        <v>0</v>
      </c>
      <c r="E44" s="116"/>
      <c r="F44" s="60">
        <v>0</v>
      </c>
      <c r="G44" s="136">
        <f t="shared" si="6"/>
        <v>0</v>
      </c>
      <c r="H44" s="127"/>
    </row>
    <row r="47" spans="1:8">
      <c r="F47" s="3">
        <v>2020</v>
      </c>
      <c r="G47" s="12">
        <f>SUMIF(H$7:H$45, "2020", G$7:G$45)</f>
        <v>0</v>
      </c>
    </row>
    <row r="48" spans="1:8">
      <c r="F48" s="3">
        <f t="shared" ref="F48:F77" si="7">F47+1</f>
        <v>2021</v>
      </c>
      <c r="G48" s="12">
        <f>SUMIF(H$7:H$45, "2021", G$7:G$45)</f>
        <v>0</v>
      </c>
    </row>
    <row r="49" spans="6:7">
      <c r="F49" s="3">
        <f t="shared" si="7"/>
        <v>2022</v>
      </c>
      <c r="G49" s="12">
        <f>SUMIF(H$7:H$45, "2022", G$7:G$45)</f>
        <v>0</v>
      </c>
    </row>
    <row r="50" spans="6:7">
      <c r="F50" s="3">
        <f t="shared" si="7"/>
        <v>2023</v>
      </c>
      <c r="G50" s="12">
        <f>SUMIF(H$7:H$45, "2023", G$7:G$45)</f>
        <v>0</v>
      </c>
    </row>
    <row r="51" spans="6:7">
      <c r="F51" s="3">
        <f t="shared" si="7"/>
        <v>2024</v>
      </c>
      <c r="G51" s="12">
        <f>SUMIF(H$7:H$45, "2024", G$7:G$45)</f>
        <v>0</v>
      </c>
    </row>
    <row r="52" spans="6:7">
      <c r="F52" s="3">
        <f t="shared" si="7"/>
        <v>2025</v>
      </c>
      <c r="G52" s="12">
        <f>SUMIF(H$7:H$45, "2025", G$7:G$45)</f>
        <v>0</v>
      </c>
    </row>
    <row r="53" spans="6:7">
      <c r="F53" s="3">
        <f t="shared" si="7"/>
        <v>2026</v>
      </c>
      <c r="G53" s="12">
        <f>SUMIF(H$7:H$45, "2026", G$7:G$45)</f>
        <v>0</v>
      </c>
    </row>
    <row r="54" spans="6:7">
      <c r="F54" s="3">
        <f t="shared" si="7"/>
        <v>2027</v>
      </c>
      <c r="G54" s="12">
        <f>SUMIF(H$7:H$45, "2027", G$7:G$45)</f>
        <v>0</v>
      </c>
    </row>
    <row r="55" spans="6:7">
      <c r="F55" s="3">
        <f t="shared" si="7"/>
        <v>2028</v>
      </c>
      <c r="G55" s="12">
        <f>SUMIF(H$7:H$45, "2028", G$7:G$45)</f>
        <v>0</v>
      </c>
    </row>
    <row r="56" spans="6:7">
      <c r="F56" s="3">
        <f t="shared" si="7"/>
        <v>2029</v>
      </c>
      <c r="G56" s="12">
        <f>SUMIF(H$7:H$45, "2029", G$7:G$45)</f>
        <v>0</v>
      </c>
    </row>
    <row r="57" spans="6:7">
      <c r="F57" s="3">
        <f t="shared" si="7"/>
        <v>2030</v>
      </c>
      <c r="G57" s="12">
        <f>SUMIF(H$7:H$45, "2030", G$7:G$45)</f>
        <v>0</v>
      </c>
    </row>
    <row r="58" spans="6:7">
      <c r="F58" s="3">
        <f t="shared" si="7"/>
        <v>2031</v>
      </c>
      <c r="G58" s="12">
        <f>SUMIF(H$7:H$45, "2031", G$7:G$45)</f>
        <v>0</v>
      </c>
    </row>
    <row r="59" spans="6:7">
      <c r="F59" s="3">
        <f t="shared" si="7"/>
        <v>2032</v>
      </c>
      <c r="G59" s="12">
        <f>SUMIF(H$7:H$45, "2032", G$7:G$45)</f>
        <v>0</v>
      </c>
    </row>
    <row r="60" spans="6:7">
      <c r="F60" s="3">
        <f t="shared" si="7"/>
        <v>2033</v>
      </c>
      <c r="G60" s="12">
        <f>SUMIF(H$7:H$45, "2033", G$7:G$45)</f>
        <v>0</v>
      </c>
    </row>
    <row r="61" spans="6:7">
      <c r="F61" s="3">
        <f t="shared" si="7"/>
        <v>2034</v>
      </c>
      <c r="G61" s="12">
        <f>SUMIF(H$7:H$45, "2034", G$7:G$45)</f>
        <v>0</v>
      </c>
    </row>
    <row r="62" spans="6:7">
      <c r="F62" s="3">
        <f t="shared" si="7"/>
        <v>2035</v>
      </c>
      <c r="G62" s="12">
        <f>SUMIF(H$7:H$45, "2035", G$7:G$45)</f>
        <v>0</v>
      </c>
    </row>
    <row r="63" spans="6:7">
      <c r="F63" s="3">
        <f t="shared" si="7"/>
        <v>2036</v>
      </c>
      <c r="G63" s="12">
        <f>SUMIF(H$7:H$45, "2036", G$7:G$45)</f>
        <v>0</v>
      </c>
    </row>
    <row r="64" spans="6:7">
      <c r="F64" s="3">
        <f t="shared" si="7"/>
        <v>2037</v>
      </c>
      <c r="G64" s="12">
        <f>SUMIF(H$7:H$45, "2037", G$7:G$45)</f>
        <v>0</v>
      </c>
    </row>
    <row r="65" spans="6:7">
      <c r="F65" s="3">
        <f t="shared" si="7"/>
        <v>2038</v>
      </c>
      <c r="G65" s="12">
        <f>SUMIF(H$7:H$45, "2038", G$7:G$45)</f>
        <v>0</v>
      </c>
    </row>
    <row r="66" spans="6:7">
      <c r="F66" s="3">
        <f t="shared" si="7"/>
        <v>2039</v>
      </c>
      <c r="G66" s="12">
        <f>SUMIF(H$7:H$45, "2039", G$7:G$45)</f>
        <v>0</v>
      </c>
    </row>
    <row r="67" spans="6:7">
      <c r="F67" s="3">
        <f t="shared" si="7"/>
        <v>2040</v>
      </c>
      <c r="G67" s="12">
        <f>SUMIF(H$7:H$45, "2040", G$7:G$45)</f>
        <v>0</v>
      </c>
    </row>
    <row r="68" spans="6:7">
      <c r="F68" s="3">
        <f t="shared" si="7"/>
        <v>2041</v>
      </c>
      <c r="G68" s="12">
        <f>SUMIF(H$7:H$45, "2041", G$7:G$45)</f>
        <v>0</v>
      </c>
    </row>
    <row r="69" spans="6:7">
      <c r="F69" s="3">
        <f t="shared" si="7"/>
        <v>2042</v>
      </c>
      <c r="G69" s="12">
        <f>SUMIF(H$7:H$45, "2042", G$7:G$45)</f>
        <v>0</v>
      </c>
    </row>
    <row r="70" spans="6:7">
      <c r="F70" s="3">
        <f t="shared" si="7"/>
        <v>2043</v>
      </c>
      <c r="G70" s="12">
        <f>SUMIF(H$7:H$45, "2043", G$7:G$45)</f>
        <v>0</v>
      </c>
    </row>
    <row r="71" spans="6:7">
      <c r="F71" s="3">
        <f t="shared" si="7"/>
        <v>2044</v>
      </c>
      <c r="G71" s="12">
        <f>SUMIF(H$7:H$45, "2044", G$7:G$45)</f>
        <v>0</v>
      </c>
    </row>
    <row r="72" spans="6:7">
      <c r="F72" s="3">
        <f t="shared" si="7"/>
        <v>2045</v>
      </c>
      <c r="G72" s="12">
        <f>SUMIF(H$7:H$45, "2045", G$7:G$45)</f>
        <v>0</v>
      </c>
    </row>
    <row r="73" spans="6:7">
      <c r="F73" s="3">
        <f t="shared" si="7"/>
        <v>2046</v>
      </c>
      <c r="G73" s="12">
        <f>SUMIF(H$7:H$45, "2046", G$7:G$45)</f>
        <v>0</v>
      </c>
    </row>
    <row r="74" spans="6:7">
      <c r="F74" s="3">
        <f t="shared" si="7"/>
        <v>2047</v>
      </c>
      <c r="G74" s="12">
        <f>SUMIF(H$7:H$45, "2047", G$7:G$45)</f>
        <v>0</v>
      </c>
    </row>
    <row r="75" spans="6:7">
      <c r="F75" s="3">
        <f t="shared" si="7"/>
        <v>2048</v>
      </c>
      <c r="G75" s="12">
        <f>SUMIF(H$7:H$45, "2048", G$7:G$45)</f>
        <v>0</v>
      </c>
    </row>
    <row r="76" spans="6:7">
      <c r="F76" s="3">
        <f t="shared" si="7"/>
        <v>2049</v>
      </c>
      <c r="G76" s="12">
        <f>SUMIF(H$7:H$45, "2049", G$7:G$45)</f>
        <v>0</v>
      </c>
    </row>
    <row r="77" spans="6:7">
      <c r="F77" s="3">
        <f t="shared" si="7"/>
        <v>2050</v>
      </c>
      <c r="G77" s="12">
        <f>SUMIF(H$7:H$45, "2050", G$7:G$45)</f>
        <v>0</v>
      </c>
    </row>
  </sheetData>
  <dataConsolidate/>
  <mergeCells count="4">
    <mergeCell ref="A5:H5"/>
    <mergeCell ref="A2:H2"/>
    <mergeCell ref="G3:H3"/>
    <mergeCell ref="C3:D3"/>
  </mergeCells>
  <hyperlinks>
    <hyperlink ref="I5" r:id="rId1" xr:uid="{B50F19C8-F751-4C6D-B7BF-4F7C157102D1}"/>
    <hyperlink ref="A1" location="NavigationPage!A1" display="Return" xr:uid="{CF0D6D61-DF95-4E55-9EF3-E46171EAE167}"/>
  </hyperlinks>
  <pageMargins left="0.2" right="0.2" top="0.75" bottom="0.75" header="0.3" footer="0.3"/>
  <pageSetup fitToHeight="7" orientation="landscape" r:id="rId2"/>
  <headerFooter>
    <oddHeader>&amp;L&amp;G</oddHeader>
    <oddFooter>&amp;L&amp;"-,Bold"&amp;K00B050Greener by Design, LLC&amp;"-,Regular"&amp;K01+000
732.253.7717&amp;C94 Church Street, Suite 402
&amp;K00B050www.gbdtoday.com &amp;RNew Brunswick, NJ 08901
fax 732.253.7719</oddFooter>
  </headerFooter>
  <legacyDrawing r:id="rId3"/>
  <legacyDrawingHF r:id="rId4"/>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B1C23-A23D-4BDA-A192-7C0D5A3EB0D6}">
  <dimension ref="A1:J121"/>
  <sheetViews>
    <sheetView zoomScaleNormal="100" workbookViewId="0">
      <pane ySplit="1" topLeftCell="A88" activePane="bottomLeft" state="frozen"/>
      <selection pane="bottomLeft"/>
    </sheetView>
  </sheetViews>
  <sheetFormatPr defaultColWidth="6.5703125" defaultRowHeight="15"/>
  <cols>
    <col min="1" max="1" width="37.28515625" customWidth="1"/>
    <col min="2" max="2" width="11.7109375" style="3" customWidth="1"/>
    <col min="3" max="5" width="11.7109375" style="58" customWidth="1"/>
    <col min="6" max="8" width="11.7109375" style="3" customWidth="1"/>
    <col min="9" max="9" width="13.7109375" customWidth="1"/>
    <col min="10" max="10" width="60.7109375" customWidth="1"/>
  </cols>
  <sheetData>
    <row r="1" spans="1:10">
      <c r="A1" s="5" t="s">
        <v>9124</v>
      </c>
      <c r="B1" s="14"/>
      <c r="C1" s="57"/>
      <c r="D1" s="57"/>
      <c r="E1" s="57"/>
      <c r="F1" s="9"/>
    </row>
    <row r="2" spans="1:10" ht="21">
      <c r="A2" s="182" t="s">
        <v>35</v>
      </c>
      <c r="B2" s="182"/>
      <c r="C2" s="182"/>
      <c r="D2" s="182"/>
      <c r="E2" s="182"/>
      <c r="F2" s="182"/>
      <c r="G2" s="182"/>
      <c r="H2" s="182"/>
      <c r="I2" s="66" t="s">
        <v>8810</v>
      </c>
    </row>
    <row r="3" spans="1:10" ht="18" customHeight="1">
      <c r="B3" s="132"/>
      <c r="C3" s="183" t="s">
        <v>0</v>
      </c>
      <c r="D3" s="183"/>
      <c r="E3" s="133"/>
      <c r="F3" s="132"/>
      <c r="G3" s="183" t="s">
        <v>8775</v>
      </c>
      <c r="H3" s="183"/>
      <c r="I3" s="102">
        <f>'P-inv-COJ'!I3</f>
        <v>0.03</v>
      </c>
    </row>
    <row r="4" spans="1:10" ht="19.5" thickBot="1">
      <c r="A4" s="56" t="s">
        <v>8803</v>
      </c>
      <c r="B4" s="128" t="s">
        <v>8773</v>
      </c>
      <c r="C4" s="129" t="s">
        <v>1</v>
      </c>
      <c r="D4" s="129" t="s">
        <v>32</v>
      </c>
      <c r="E4" s="129" t="s">
        <v>8774</v>
      </c>
      <c r="F4" s="128" t="s">
        <v>36</v>
      </c>
      <c r="G4" s="128" t="s">
        <v>0</v>
      </c>
      <c r="H4" s="128" t="s">
        <v>32</v>
      </c>
      <c r="J4" s="3" t="s">
        <v>84</v>
      </c>
    </row>
    <row r="5" spans="1:10" ht="16.5" thickTop="1">
      <c r="A5" s="191" t="s">
        <v>9042</v>
      </c>
      <c r="B5" s="191"/>
      <c r="C5" s="191"/>
      <c r="D5" s="191"/>
      <c r="E5" s="191"/>
      <c r="F5" s="191"/>
      <c r="G5" s="191"/>
      <c r="H5" s="191"/>
      <c r="I5" s="5" t="s">
        <v>8838</v>
      </c>
    </row>
    <row r="6" spans="1:10">
      <c r="A6" s="84" t="s">
        <v>45</v>
      </c>
      <c r="B6" s="87"/>
      <c r="C6" s="86"/>
      <c r="D6" s="86"/>
      <c r="E6" s="87"/>
      <c r="F6" s="87"/>
      <c r="G6" s="87"/>
      <c r="H6" s="115" t="s">
        <v>9043</v>
      </c>
      <c r="J6" s="147" t="s">
        <v>9111</v>
      </c>
    </row>
    <row r="7" spans="1:10">
      <c r="A7" s="29" t="s">
        <v>8843</v>
      </c>
      <c r="B7" s="123">
        <f>1800*6</f>
        <v>10800</v>
      </c>
      <c r="C7" s="148">
        <v>1.5</v>
      </c>
      <c r="D7" s="116">
        <v>2020</v>
      </c>
      <c r="E7" s="116">
        <v>2015</v>
      </c>
      <c r="F7" s="60">
        <v>15</v>
      </c>
      <c r="G7" s="136">
        <f>-FV($I$3,H7-D7,0,C7,0)*B7</f>
        <v>16200</v>
      </c>
      <c r="H7" s="152">
        <v>2020</v>
      </c>
      <c r="J7" s="147" t="s">
        <v>9112</v>
      </c>
    </row>
    <row r="8" spans="1:10">
      <c r="A8" s="29" t="s">
        <v>8812</v>
      </c>
      <c r="B8" s="123">
        <v>1500</v>
      </c>
      <c r="C8" s="148">
        <v>60</v>
      </c>
      <c r="D8" s="116">
        <v>2020</v>
      </c>
      <c r="E8" s="116">
        <v>2015</v>
      </c>
      <c r="F8" s="60">
        <v>10</v>
      </c>
      <c r="G8" s="136">
        <f t="shared" ref="G8:G15" si="0">-FV($I$3,H8-D8,0,C8,0)*B8</f>
        <v>104334.66668699998</v>
      </c>
      <c r="H8" s="152">
        <v>2025</v>
      </c>
      <c r="J8" s="147" t="s">
        <v>9113</v>
      </c>
    </row>
    <row r="9" spans="1:10">
      <c r="A9" s="29" t="s">
        <v>8796</v>
      </c>
      <c r="B9" s="60">
        <v>0</v>
      </c>
      <c r="C9" s="125">
        <v>1</v>
      </c>
      <c r="D9" s="116">
        <v>2020</v>
      </c>
      <c r="E9" s="116"/>
      <c r="F9" s="60">
        <v>10</v>
      </c>
      <c r="G9" s="136">
        <f t="shared" si="0"/>
        <v>0</v>
      </c>
      <c r="H9" s="152"/>
    </row>
    <row r="10" spans="1:10">
      <c r="A10" s="29" t="s">
        <v>8842</v>
      </c>
      <c r="B10" s="60">
        <v>1</v>
      </c>
      <c r="C10" s="148">
        <v>150000</v>
      </c>
      <c r="D10" s="116">
        <v>2020</v>
      </c>
      <c r="E10" s="124">
        <v>2015</v>
      </c>
      <c r="F10" s="60">
        <v>30</v>
      </c>
      <c r="G10" s="136">
        <f t="shared" si="0"/>
        <v>314066.68944813206</v>
      </c>
      <c r="H10" s="152">
        <v>2045</v>
      </c>
      <c r="J10" s="47" t="s">
        <v>9109</v>
      </c>
    </row>
    <row r="11" spans="1:10">
      <c r="A11" s="29" t="s">
        <v>8839</v>
      </c>
      <c r="B11" s="60">
        <v>1</v>
      </c>
      <c r="C11" s="148">
        <v>50000</v>
      </c>
      <c r="D11" s="116">
        <v>2020</v>
      </c>
      <c r="E11" s="124">
        <v>2009</v>
      </c>
      <c r="F11" s="60">
        <v>30</v>
      </c>
      <c r="G11" s="136">
        <f t="shared" si="0"/>
        <v>87675.302653855018</v>
      </c>
      <c r="H11" s="152">
        <v>2039</v>
      </c>
    </row>
    <row r="12" spans="1:10">
      <c r="A12" s="29" t="s">
        <v>8841</v>
      </c>
      <c r="B12" s="60">
        <v>1</v>
      </c>
      <c r="C12" s="148">
        <v>40000</v>
      </c>
      <c r="D12" s="116">
        <v>2020</v>
      </c>
      <c r="E12" s="124">
        <v>2009</v>
      </c>
      <c r="F12" s="60">
        <v>30</v>
      </c>
      <c r="G12" s="136">
        <f t="shared" si="0"/>
        <v>70140.242123084012</v>
      </c>
      <c r="H12" s="152">
        <v>2039</v>
      </c>
    </row>
    <row r="13" spans="1:10">
      <c r="A13" s="29" t="s">
        <v>46</v>
      </c>
      <c r="B13" s="60">
        <v>1</v>
      </c>
      <c r="C13" s="148">
        <v>1500</v>
      </c>
      <c r="D13" s="116">
        <v>2020</v>
      </c>
      <c r="E13" s="124">
        <v>2009</v>
      </c>
      <c r="F13" s="60">
        <v>15</v>
      </c>
      <c r="G13" s="136">
        <f t="shared" si="0"/>
        <v>1688.2632149999999</v>
      </c>
      <c r="H13" s="152">
        <v>2024</v>
      </c>
    </row>
    <row r="14" spans="1:10">
      <c r="A14" s="29" t="s">
        <v>47</v>
      </c>
      <c r="B14" s="60">
        <v>3</v>
      </c>
      <c r="C14" s="148">
        <v>100</v>
      </c>
      <c r="D14" s="116">
        <v>2020</v>
      </c>
      <c r="E14" s="124">
        <v>2009</v>
      </c>
      <c r="F14" s="60">
        <v>10</v>
      </c>
      <c r="G14" s="136">
        <f t="shared" si="0"/>
        <v>291.26213592233012</v>
      </c>
      <c r="H14" s="152">
        <v>2019</v>
      </c>
    </row>
    <row r="15" spans="1:10">
      <c r="A15" s="29" t="s">
        <v>54</v>
      </c>
      <c r="B15" s="60">
        <v>3</v>
      </c>
      <c r="C15" s="148">
        <v>184</v>
      </c>
      <c r="D15" s="116">
        <v>2020</v>
      </c>
      <c r="E15" s="124">
        <v>2015</v>
      </c>
      <c r="F15" s="60">
        <v>10</v>
      </c>
      <c r="G15" s="136">
        <f t="shared" si="0"/>
        <v>639.91928901359984</v>
      </c>
      <c r="H15" s="152">
        <v>2025</v>
      </c>
    </row>
    <row r="16" spans="1:10">
      <c r="C16" s="98"/>
      <c r="D16" s="64"/>
      <c r="E16" s="119"/>
      <c r="H16" s="99"/>
    </row>
    <row r="17" spans="1:8" ht="15.75">
      <c r="A17" s="191" t="s">
        <v>8941</v>
      </c>
      <c r="B17" s="191"/>
      <c r="C17" s="191"/>
      <c r="D17" s="191"/>
      <c r="E17" s="191"/>
      <c r="F17" s="191"/>
      <c r="G17" s="191"/>
      <c r="H17" s="191"/>
    </row>
    <row r="18" spans="1:8">
      <c r="A18" s="84" t="s">
        <v>45</v>
      </c>
      <c r="B18" s="87"/>
      <c r="C18" s="86"/>
      <c r="D18" s="86"/>
      <c r="E18" s="87"/>
      <c r="F18" s="87"/>
      <c r="G18" s="87"/>
      <c r="H18" s="115" t="s">
        <v>9043</v>
      </c>
    </row>
    <row r="19" spans="1:8">
      <c r="A19" s="29" t="s">
        <v>8843</v>
      </c>
      <c r="B19" s="60">
        <v>0</v>
      </c>
      <c r="C19" s="59">
        <v>1.5</v>
      </c>
      <c r="D19" s="116">
        <v>2020</v>
      </c>
      <c r="E19" s="116">
        <v>0</v>
      </c>
      <c r="F19" s="60">
        <v>15</v>
      </c>
      <c r="G19" s="136">
        <f t="shared" ref="G19:G27" si="1">-FV($I$3,H19-D19,0,C19,0)*B19</f>
        <v>0</v>
      </c>
      <c r="H19" s="152"/>
    </row>
    <row r="20" spans="1:8">
      <c r="A20" s="29" t="s">
        <v>8812</v>
      </c>
      <c r="B20" s="60">
        <v>0</v>
      </c>
      <c r="C20" s="81">
        <v>60</v>
      </c>
      <c r="D20" s="116">
        <v>2020</v>
      </c>
      <c r="E20" s="116">
        <v>0</v>
      </c>
      <c r="F20" s="60">
        <v>10</v>
      </c>
      <c r="G20" s="136">
        <f t="shared" si="1"/>
        <v>0</v>
      </c>
      <c r="H20" s="152"/>
    </row>
    <row r="21" spans="1:8">
      <c r="A21" s="29" t="s">
        <v>8796</v>
      </c>
      <c r="B21" s="123">
        <f>1.6*5280</f>
        <v>8448</v>
      </c>
      <c r="C21" s="125">
        <v>1</v>
      </c>
      <c r="D21" s="116">
        <v>2020</v>
      </c>
      <c r="E21" s="116">
        <v>2015</v>
      </c>
      <c r="F21" s="60">
        <v>10</v>
      </c>
      <c r="G21" s="136">
        <f t="shared" si="1"/>
        <v>9793.5473796863989</v>
      </c>
      <c r="H21" s="152">
        <v>2025</v>
      </c>
    </row>
    <row r="22" spans="1:8">
      <c r="A22" s="29" t="s">
        <v>8879</v>
      </c>
      <c r="B22" s="60">
        <v>0</v>
      </c>
      <c r="C22" s="81">
        <v>150000</v>
      </c>
      <c r="D22" s="116">
        <v>2020</v>
      </c>
      <c r="E22" s="116">
        <v>0</v>
      </c>
      <c r="F22" s="60">
        <v>30</v>
      </c>
      <c r="G22" s="136">
        <f t="shared" si="1"/>
        <v>0</v>
      </c>
      <c r="H22" s="152"/>
    </row>
    <row r="23" spans="1:8">
      <c r="A23" s="29" t="s">
        <v>8880</v>
      </c>
      <c r="B23" s="60">
        <v>0</v>
      </c>
      <c r="C23" s="81">
        <v>50000</v>
      </c>
      <c r="D23" s="116">
        <v>2020</v>
      </c>
      <c r="E23" s="116">
        <v>0</v>
      </c>
      <c r="F23" s="60">
        <v>30</v>
      </c>
      <c r="G23" s="136">
        <f t="shared" si="1"/>
        <v>0</v>
      </c>
      <c r="H23" s="152"/>
    </row>
    <row r="24" spans="1:8">
      <c r="A24" s="29" t="s">
        <v>8881</v>
      </c>
      <c r="B24" s="60">
        <v>0</v>
      </c>
      <c r="C24" s="81">
        <v>40000</v>
      </c>
      <c r="D24" s="116">
        <v>2020</v>
      </c>
      <c r="E24" s="116">
        <v>0</v>
      </c>
      <c r="F24" s="60">
        <v>30</v>
      </c>
      <c r="G24" s="136">
        <f t="shared" si="1"/>
        <v>0</v>
      </c>
      <c r="H24" s="152"/>
    </row>
    <row r="25" spans="1:8">
      <c r="A25" s="29" t="s">
        <v>46</v>
      </c>
      <c r="B25" s="60">
        <v>0</v>
      </c>
      <c r="C25" s="81">
        <v>1500</v>
      </c>
      <c r="D25" s="116">
        <v>2020</v>
      </c>
      <c r="E25" s="116">
        <v>0</v>
      </c>
      <c r="F25" s="60">
        <v>15</v>
      </c>
      <c r="G25" s="136">
        <f t="shared" si="1"/>
        <v>0</v>
      </c>
      <c r="H25" s="152"/>
    </row>
    <row r="26" spans="1:8">
      <c r="A26" s="29" t="s">
        <v>47</v>
      </c>
      <c r="B26" s="60">
        <v>0</v>
      </c>
      <c r="C26" s="81">
        <v>100</v>
      </c>
      <c r="D26" s="116">
        <v>2020</v>
      </c>
      <c r="E26" s="116">
        <v>0</v>
      </c>
      <c r="F26" s="60">
        <v>10</v>
      </c>
      <c r="G26" s="136">
        <f t="shared" si="1"/>
        <v>0</v>
      </c>
      <c r="H26" s="152"/>
    </row>
    <row r="27" spans="1:8">
      <c r="A27" s="29" t="s">
        <v>54</v>
      </c>
      <c r="B27" s="60">
        <v>0</v>
      </c>
      <c r="C27" s="81">
        <v>184</v>
      </c>
      <c r="D27" s="116">
        <v>2020</v>
      </c>
      <c r="E27" s="116">
        <v>0</v>
      </c>
      <c r="F27" s="60">
        <v>10</v>
      </c>
      <c r="G27" s="136">
        <f t="shared" si="1"/>
        <v>0</v>
      </c>
      <c r="H27" s="152"/>
    </row>
    <row r="28" spans="1:8">
      <c r="C28" s="98"/>
      <c r="D28" s="64"/>
      <c r="E28" s="119"/>
      <c r="H28" s="99"/>
    </row>
    <row r="29" spans="1:8" ht="15.75">
      <c r="A29" s="191" t="s">
        <v>8939</v>
      </c>
      <c r="B29" s="191"/>
      <c r="C29" s="191"/>
      <c r="D29" s="191"/>
      <c r="E29" s="191"/>
      <c r="F29" s="191"/>
      <c r="G29" s="191"/>
      <c r="H29" s="191"/>
    </row>
    <row r="30" spans="1:8">
      <c r="A30" s="84" t="s">
        <v>45</v>
      </c>
      <c r="B30" s="87"/>
      <c r="C30" s="86"/>
      <c r="D30" s="86"/>
      <c r="E30" s="87"/>
      <c r="F30" s="87"/>
      <c r="G30" s="87"/>
      <c r="H30" s="115" t="s">
        <v>9043</v>
      </c>
    </row>
    <row r="31" spans="1:8">
      <c r="A31" s="29" t="s">
        <v>8843</v>
      </c>
      <c r="B31" s="60">
        <v>0</v>
      </c>
      <c r="C31" s="59">
        <v>1.5</v>
      </c>
      <c r="D31" s="116">
        <v>2020</v>
      </c>
      <c r="E31" s="116"/>
      <c r="F31" s="60">
        <v>15</v>
      </c>
      <c r="G31" s="136">
        <f t="shared" ref="G31:G39" si="2">-FV($I$3,H31-D31,0,C31,0)*B31</f>
        <v>0</v>
      </c>
      <c r="H31" s="152"/>
    </row>
    <row r="32" spans="1:8">
      <c r="A32" s="29" t="s">
        <v>8812</v>
      </c>
      <c r="B32" s="60">
        <v>0</v>
      </c>
      <c r="C32" s="81">
        <v>60</v>
      </c>
      <c r="D32" s="116">
        <v>2020</v>
      </c>
      <c r="E32" s="116"/>
      <c r="F32" s="60">
        <v>10</v>
      </c>
      <c r="G32" s="136">
        <f t="shared" si="2"/>
        <v>0</v>
      </c>
      <c r="H32" s="152"/>
    </row>
    <row r="33" spans="1:10">
      <c r="A33" s="29" t="s">
        <v>8796</v>
      </c>
      <c r="B33" s="123">
        <f>0.2*5280</f>
        <v>1056</v>
      </c>
      <c r="C33" s="125">
        <v>1</v>
      </c>
      <c r="D33" s="116">
        <v>2020</v>
      </c>
      <c r="E33" s="116">
        <v>2015</v>
      </c>
      <c r="F33" s="60">
        <v>10</v>
      </c>
      <c r="G33" s="136">
        <f t="shared" si="2"/>
        <v>1224.1934224607999</v>
      </c>
      <c r="H33" s="152">
        <v>2025</v>
      </c>
    </row>
    <row r="34" spans="1:10">
      <c r="A34" s="29" t="s">
        <v>8879</v>
      </c>
      <c r="B34" s="60">
        <v>1</v>
      </c>
      <c r="C34" s="81">
        <v>2000</v>
      </c>
      <c r="D34" s="116">
        <v>2020</v>
      </c>
      <c r="E34" s="116">
        <v>2010</v>
      </c>
      <c r="F34" s="60">
        <v>15</v>
      </c>
      <c r="G34" s="136">
        <f t="shared" si="2"/>
        <v>3612.2224693388266</v>
      </c>
      <c r="H34" s="152">
        <v>2040</v>
      </c>
      <c r="J34" t="s">
        <v>9110</v>
      </c>
    </row>
    <row r="35" spans="1:10">
      <c r="A35" s="29" t="s">
        <v>8880</v>
      </c>
      <c r="B35" s="60">
        <v>0</v>
      </c>
      <c r="C35" s="81">
        <v>50000</v>
      </c>
      <c r="D35" s="116">
        <v>2020</v>
      </c>
      <c r="E35" s="116"/>
      <c r="F35" s="60">
        <v>30</v>
      </c>
      <c r="G35" s="136">
        <f t="shared" si="2"/>
        <v>0</v>
      </c>
      <c r="H35" s="152"/>
    </row>
    <row r="36" spans="1:10">
      <c r="A36" s="29" t="s">
        <v>8881</v>
      </c>
      <c r="B36" s="60">
        <v>0</v>
      </c>
      <c r="C36" s="81">
        <v>40000</v>
      </c>
      <c r="D36" s="116">
        <v>2020</v>
      </c>
      <c r="E36" s="116"/>
      <c r="F36" s="60">
        <v>30</v>
      </c>
      <c r="G36" s="136">
        <f t="shared" si="2"/>
        <v>0</v>
      </c>
      <c r="H36" s="152"/>
    </row>
    <row r="37" spans="1:10">
      <c r="A37" s="29" t="s">
        <v>46</v>
      </c>
      <c r="B37" s="60">
        <v>0</v>
      </c>
      <c r="C37" s="81">
        <v>1500</v>
      </c>
      <c r="D37" s="116">
        <v>2020</v>
      </c>
      <c r="E37" s="116"/>
      <c r="F37" s="60">
        <v>15</v>
      </c>
      <c r="G37" s="136">
        <f t="shared" si="2"/>
        <v>0</v>
      </c>
      <c r="H37" s="152"/>
    </row>
    <row r="38" spans="1:10">
      <c r="A38" s="29" t="s">
        <v>47</v>
      </c>
      <c r="B38" s="60">
        <v>1</v>
      </c>
      <c r="C38" s="81">
        <v>100</v>
      </c>
      <c r="D38" s="116">
        <v>2020</v>
      </c>
      <c r="E38" s="116">
        <v>2015</v>
      </c>
      <c r="F38" s="60">
        <v>10</v>
      </c>
      <c r="G38" s="136">
        <f t="shared" si="2"/>
        <v>115.92740742999999</v>
      </c>
      <c r="H38" s="152">
        <v>2025</v>
      </c>
    </row>
    <row r="39" spans="1:10">
      <c r="A39" s="29" t="s">
        <v>54</v>
      </c>
      <c r="B39" s="60">
        <v>0</v>
      </c>
      <c r="C39" s="81">
        <v>184</v>
      </c>
      <c r="D39" s="116">
        <v>2020</v>
      </c>
      <c r="E39" s="116"/>
      <c r="F39" s="60">
        <v>10</v>
      </c>
      <c r="G39" s="136">
        <f t="shared" si="2"/>
        <v>0</v>
      </c>
      <c r="H39" s="152"/>
    </row>
    <row r="40" spans="1:10">
      <c r="C40" s="98"/>
      <c r="D40" s="64"/>
      <c r="E40" s="119"/>
      <c r="H40" s="153"/>
    </row>
    <row r="41" spans="1:10" ht="15.75">
      <c r="A41" s="191" t="s">
        <v>82</v>
      </c>
      <c r="B41" s="191"/>
      <c r="C41" s="191"/>
      <c r="D41" s="191"/>
      <c r="E41" s="191"/>
      <c r="F41" s="191"/>
      <c r="G41" s="191"/>
      <c r="H41" s="191"/>
    </row>
    <row r="42" spans="1:10">
      <c r="A42" s="84" t="s">
        <v>45</v>
      </c>
      <c r="B42" s="87"/>
      <c r="C42" s="86"/>
      <c r="D42" s="86"/>
      <c r="E42" s="87"/>
      <c r="F42" s="87"/>
      <c r="G42" s="87"/>
      <c r="H42" s="115" t="s">
        <v>9043</v>
      </c>
    </row>
    <row r="43" spans="1:10">
      <c r="A43" s="29" t="s">
        <v>8843</v>
      </c>
      <c r="B43" s="60">
        <v>0</v>
      </c>
      <c r="C43" s="59">
        <v>1.5</v>
      </c>
      <c r="D43" s="116">
        <v>2020</v>
      </c>
      <c r="E43" s="116"/>
      <c r="F43" s="60">
        <v>15</v>
      </c>
      <c r="G43" s="136">
        <f t="shared" ref="G43:G51" si="3">-FV($I$3,H43-D43,0,C43,0)*B43</f>
        <v>0</v>
      </c>
      <c r="H43" s="152"/>
    </row>
    <row r="44" spans="1:10">
      <c r="A44" s="29" t="s">
        <v>8812</v>
      </c>
      <c r="B44" s="60">
        <v>0</v>
      </c>
      <c r="C44" s="81">
        <v>60</v>
      </c>
      <c r="D44" s="116">
        <v>2020</v>
      </c>
      <c r="E44" s="116"/>
      <c r="F44" s="60">
        <v>10</v>
      </c>
      <c r="G44" s="136">
        <f t="shared" si="3"/>
        <v>0</v>
      </c>
      <c r="H44" s="152"/>
    </row>
    <row r="45" spans="1:10">
      <c r="A45" s="29" t="s">
        <v>8796</v>
      </c>
      <c r="B45" s="60">
        <v>5280</v>
      </c>
      <c r="C45" s="125">
        <v>1</v>
      </c>
      <c r="D45" s="116">
        <v>2020</v>
      </c>
      <c r="E45" s="124"/>
      <c r="F45" s="60">
        <v>10</v>
      </c>
      <c r="G45" s="136">
        <f t="shared" si="3"/>
        <v>6.1864287874339506E-23</v>
      </c>
      <c r="H45" s="152"/>
    </row>
    <row r="46" spans="1:10">
      <c r="A46" s="29" t="s">
        <v>8879</v>
      </c>
      <c r="B46" s="149">
        <v>0</v>
      </c>
      <c r="C46" s="81">
        <v>150000</v>
      </c>
      <c r="D46" s="116">
        <v>2020</v>
      </c>
      <c r="E46" s="124"/>
      <c r="F46" s="60">
        <v>30</v>
      </c>
      <c r="G46" s="136">
        <f t="shared" si="3"/>
        <v>0</v>
      </c>
      <c r="H46" s="152"/>
    </row>
    <row r="47" spans="1:10">
      <c r="A47" s="29" t="s">
        <v>8880</v>
      </c>
      <c r="B47" s="149">
        <v>0</v>
      </c>
      <c r="C47" s="81">
        <v>50000</v>
      </c>
      <c r="D47" s="116">
        <v>2020</v>
      </c>
      <c r="E47" s="124"/>
      <c r="F47" s="60">
        <v>30</v>
      </c>
      <c r="G47" s="136">
        <f t="shared" si="3"/>
        <v>0</v>
      </c>
      <c r="H47" s="152"/>
    </row>
    <row r="48" spans="1:10">
      <c r="A48" s="29" t="s">
        <v>8881</v>
      </c>
      <c r="B48" s="149">
        <v>0</v>
      </c>
      <c r="C48" s="81">
        <v>40000</v>
      </c>
      <c r="D48" s="116">
        <v>2020</v>
      </c>
      <c r="E48" s="124"/>
      <c r="F48" s="60">
        <v>30</v>
      </c>
      <c r="G48" s="136">
        <f t="shared" si="3"/>
        <v>0</v>
      </c>
      <c r="H48" s="152"/>
    </row>
    <row r="49" spans="1:10">
      <c r="A49" s="29" t="s">
        <v>46</v>
      </c>
      <c r="B49" s="149">
        <v>0</v>
      </c>
      <c r="C49" s="81">
        <v>1500</v>
      </c>
      <c r="D49" s="116">
        <v>2020</v>
      </c>
      <c r="E49" s="124"/>
      <c r="F49" s="60">
        <v>15</v>
      </c>
      <c r="G49" s="136">
        <f t="shared" si="3"/>
        <v>0</v>
      </c>
      <c r="H49" s="152"/>
    </row>
    <row r="50" spans="1:10">
      <c r="A50" s="29" t="s">
        <v>47</v>
      </c>
      <c r="B50" s="149">
        <v>0</v>
      </c>
      <c r="C50" s="81">
        <v>100</v>
      </c>
      <c r="D50" s="116">
        <v>2020</v>
      </c>
      <c r="E50" s="124"/>
      <c r="F50" s="60">
        <v>10</v>
      </c>
      <c r="G50" s="136">
        <f t="shared" si="3"/>
        <v>0</v>
      </c>
      <c r="H50" s="152"/>
    </row>
    <row r="51" spans="1:10">
      <c r="A51" s="29" t="s">
        <v>54</v>
      </c>
      <c r="B51" s="149">
        <v>0</v>
      </c>
      <c r="C51" s="81">
        <v>184</v>
      </c>
      <c r="D51" s="116">
        <v>2020</v>
      </c>
      <c r="E51" s="124"/>
      <c r="F51" s="60">
        <v>10</v>
      </c>
      <c r="G51" s="136">
        <f t="shared" si="3"/>
        <v>0</v>
      </c>
      <c r="H51" s="152"/>
    </row>
    <row r="52" spans="1:10">
      <c r="C52" s="98"/>
      <c r="D52" s="64"/>
      <c r="E52" s="119"/>
      <c r="H52" s="99"/>
    </row>
    <row r="53" spans="1:10" ht="15.75">
      <c r="A53" s="191" t="s">
        <v>8940</v>
      </c>
      <c r="B53" s="191"/>
      <c r="C53" s="191"/>
      <c r="D53" s="191"/>
      <c r="E53" s="191"/>
      <c r="F53" s="191"/>
      <c r="G53" s="191"/>
      <c r="H53" s="191"/>
    </row>
    <row r="54" spans="1:10">
      <c r="A54" s="84" t="s">
        <v>45</v>
      </c>
      <c r="B54" s="87"/>
      <c r="C54" s="86"/>
      <c r="D54" s="86"/>
      <c r="E54" s="87"/>
      <c r="F54" s="87"/>
      <c r="G54" s="115"/>
      <c r="H54" s="115" t="s">
        <v>9043</v>
      </c>
    </row>
    <row r="55" spans="1:10">
      <c r="A55" s="29" t="s">
        <v>8843</v>
      </c>
      <c r="B55" s="60">
        <v>0</v>
      </c>
      <c r="C55" s="59">
        <v>1.5</v>
      </c>
      <c r="D55" s="116">
        <v>2020</v>
      </c>
      <c r="E55" s="116"/>
      <c r="F55" s="60">
        <v>15</v>
      </c>
      <c r="G55" s="136">
        <f t="shared" ref="G55:G63" si="4">-FV($I$3,H55-D55,0,C55,0)*B55</f>
        <v>0</v>
      </c>
      <c r="H55" s="152"/>
    </row>
    <row r="56" spans="1:10">
      <c r="A56" s="29" t="s">
        <v>8812</v>
      </c>
      <c r="B56" s="123">
        <f>1.4*5280</f>
        <v>7391.9999999999991</v>
      </c>
      <c r="C56" s="81">
        <v>60</v>
      </c>
      <c r="D56" s="116">
        <v>2020</v>
      </c>
      <c r="E56" s="124"/>
      <c r="F56" s="60">
        <v>10</v>
      </c>
      <c r="G56" s="136">
        <f t="shared" si="4"/>
        <v>5.1966001814445181E-21</v>
      </c>
      <c r="H56" s="152"/>
      <c r="J56" s="47" t="s">
        <v>9044</v>
      </c>
    </row>
    <row r="57" spans="1:10">
      <c r="A57" s="29" t="s">
        <v>8796</v>
      </c>
      <c r="B57" s="149">
        <v>0</v>
      </c>
      <c r="C57" s="125">
        <v>1</v>
      </c>
      <c r="D57" s="116">
        <v>2020</v>
      </c>
      <c r="E57" s="124"/>
      <c r="F57" s="60">
        <v>10</v>
      </c>
      <c r="G57" s="136">
        <f t="shared" si="4"/>
        <v>0</v>
      </c>
      <c r="H57" s="152"/>
      <c r="J57" s="47" t="s">
        <v>9046</v>
      </c>
    </row>
    <row r="58" spans="1:10">
      <c r="A58" s="29" t="s">
        <v>8879</v>
      </c>
      <c r="B58" s="149">
        <v>0</v>
      </c>
      <c r="C58" s="81">
        <v>150000</v>
      </c>
      <c r="D58" s="116">
        <v>2020</v>
      </c>
      <c r="E58" s="124"/>
      <c r="F58" s="60">
        <v>30</v>
      </c>
      <c r="G58" s="136">
        <f t="shared" si="4"/>
        <v>0</v>
      </c>
      <c r="H58" s="152"/>
    </row>
    <row r="59" spans="1:10">
      <c r="A59" s="29" t="s">
        <v>8880</v>
      </c>
      <c r="B59" s="149">
        <v>0</v>
      </c>
      <c r="C59" s="81">
        <v>50000</v>
      </c>
      <c r="D59" s="116">
        <v>2020</v>
      </c>
      <c r="E59" s="124"/>
      <c r="F59" s="60">
        <v>30</v>
      </c>
      <c r="G59" s="136">
        <f t="shared" si="4"/>
        <v>0</v>
      </c>
      <c r="H59" s="152"/>
    </row>
    <row r="60" spans="1:10">
      <c r="A60" s="29" t="s">
        <v>8881</v>
      </c>
      <c r="B60" s="149">
        <v>0</v>
      </c>
      <c r="C60" s="81">
        <v>40000</v>
      </c>
      <c r="D60" s="116">
        <v>2020</v>
      </c>
      <c r="E60" s="124"/>
      <c r="F60" s="60">
        <v>30</v>
      </c>
      <c r="G60" s="136">
        <f t="shared" si="4"/>
        <v>0</v>
      </c>
      <c r="H60" s="152"/>
    </row>
    <row r="61" spans="1:10">
      <c r="A61" s="29" t="s">
        <v>46</v>
      </c>
      <c r="B61" s="149">
        <v>0</v>
      </c>
      <c r="C61" s="81">
        <v>1500</v>
      </c>
      <c r="D61" s="116">
        <v>2020</v>
      </c>
      <c r="E61" s="124"/>
      <c r="F61" s="60">
        <v>15</v>
      </c>
      <c r="G61" s="136">
        <f t="shared" si="4"/>
        <v>0</v>
      </c>
      <c r="H61" s="152"/>
    </row>
    <row r="62" spans="1:10">
      <c r="A62" s="29" t="s">
        <v>47</v>
      </c>
      <c r="B62" s="149">
        <v>0</v>
      </c>
      <c r="C62" s="81">
        <v>100</v>
      </c>
      <c r="D62" s="116">
        <v>2020</v>
      </c>
      <c r="E62" s="124"/>
      <c r="F62" s="60">
        <v>10</v>
      </c>
      <c r="G62" s="136">
        <f t="shared" si="4"/>
        <v>0</v>
      </c>
      <c r="H62" s="152"/>
    </row>
    <row r="63" spans="1:10">
      <c r="A63" s="29" t="s">
        <v>54</v>
      </c>
      <c r="B63" s="149">
        <v>0</v>
      </c>
      <c r="C63" s="81">
        <v>184</v>
      </c>
      <c r="D63" s="116">
        <v>2020</v>
      </c>
      <c r="E63" s="124"/>
      <c r="F63" s="60">
        <v>10</v>
      </c>
      <c r="G63" s="136">
        <f t="shared" si="4"/>
        <v>0</v>
      </c>
      <c r="H63" s="152"/>
      <c r="J63" s="47" t="s">
        <v>9045</v>
      </c>
    </row>
    <row r="64" spans="1:10">
      <c r="C64" s="98"/>
      <c r="D64" s="64"/>
      <c r="E64" s="119"/>
      <c r="H64" s="99"/>
    </row>
    <row r="65" spans="1:8" ht="15.75">
      <c r="A65" s="191" t="s">
        <v>8942</v>
      </c>
      <c r="B65" s="191"/>
      <c r="C65" s="191"/>
      <c r="D65" s="191"/>
      <c r="E65" s="191"/>
      <c r="F65" s="191"/>
      <c r="G65" s="191"/>
      <c r="H65" s="191"/>
    </row>
    <row r="66" spans="1:8">
      <c r="A66" s="84" t="s">
        <v>45</v>
      </c>
      <c r="B66" s="87"/>
      <c r="C66" s="86"/>
      <c r="D66" s="86"/>
      <c r="E66" s="87"/>
      <c r="F66" s="87"/>
      <c r="G66" s="87"/>
      <c r="H66" s="115" t="s">
        <v>9043</v>
      </c>
    </row>
    <row r="67" spans="1:8">
      <c r="A67" s="29" t="s">
        <v>8843</v>
      </c>
      <c r="B67" s="60">
        <v>0</v>
      </c>
      <c r="C67" s="59">
        <v>1.5</v>
      </c>
      <c r="D67" s="116">
        <v>2020</v>
      </c>
      <c r="E67" s="116"/>
      <c r="F67" s="60">
        <v>15</v>
      </c>
      <c r="G67" s="136">
        <f t="shared" ref="G67:G75" si="5">-FV($I$3,H67-D67,0,C67,0)*B67</f>
        <v>0</v>
      </c>
      <c r="H67" s="152"/>
    </row>
    <row r="68" spans="1:8">
      <c r="A68" s="29" t="s">
        <v>8812</v>
      </c>
      <c r="B68" s="60">
        <v>0</v>
      </c>
      <c r="C68" s="81">
        <v>60</v>
      </c>
      <c r="D68" s="116">
        <v>2020</v>
      </c>
      <c r="E68" s="116"/>
      <c r="F68" s="60">
        <v>10</v>
      </c>
      <c r="G68" s="136">
        <f t="shared" si="5"/>
        <v>0</v>
      </c>
      <c r="H68" s="152"/>
    </row>
    <row r="69" spans="1:8">
      <c r="A69" s="29" t="s">
        <v>8796</v>
      </c>
      <c r="B69" s="123">
        <f>1.3*5280</f>
        <v>6864</v>
      </c>
      <c r="C69" s="125">
        <v>1</v>
      </c>
      <c r="D69" s="116">
        <v>2020</v>
      </c>
      <c r="E69" s="116">
        <v>2015</v>
      </c>
      <c r="F69" s="60">
        <v>10</v>
      </c>
      <c r="G69" s="136">
        <f t="shared" si="5"/>
        <v>7957.2572459951989</v>
      </c>
      <c r="H69" s="152">
        <v>2025</v>
      </c>
    </row>
    <row r="70" spans="1:8">
      <c r="A70" s="29" t="s">
        <v>8879</v>
      </c>
      <c r="B70" s="60">
        <v>0</v>
      </c>
      <c r="C70" s="81">
        <v>150000</v>
      </c>
      <c r="D70" s="116">
        <v>2020</v>
      </c>
      <c r="E70" s="116"/>
      <c r="F70" s="60">
        <v>30</v>
      </c>
      <c r="G70" s="136">
        <f t="shared" si="5"/>
        <v>0</v>
      </c>
      <c r="H70" s="152"/>
    </row>
    <row r="71" spans="1:8">
      <c r="A71" s="29" t="s">
        <v>8880</v>
      </c>
      <c r="B71" s="60">
        <v>0</v>
      </c>
      <c r="C71" s="81">
        <v>50000</v>
      </c>
      <c r="D71" s="116">
        <v>2020</v>
      </c>
      <c r="E71" s="116"/>
      <c r="F71" s="60">
        <v>30</v>
      </c>
      <c r="G71" s="136">
        <f t="shared" si="5"/>
        <v>0</v>
      </c>
      <c r="H71" s="152"/>
    </row>
    <row r="72" spans="1:8">
      <c r="A72" s="29" t="s">
        <v>8881</v>
      </c>
      <c r="B72" s="60">
        <v>0</v>
      </c>
      <c r="C72" s="81">
        <v>40000</v>
      </c>
      <c r="D72" s="116">
        <v>2020</v>
      </c>
      <c r="E72" s="116"/>
      <c r="F72" s="60">
        <v>30</v>
      </c>
      <c r="G72" s="136">
        <f t="shared" si="5"/>
        <v>0</v>
      </c>
      <c r="H72" s="152"/>
    </row>
    <row r="73" spans="1:8">
      <c r="A73" s="29" t="s">
        <v>46</v>
      </c>
      <c r="B73" s="60">
        <v>0</v>
      </c>
      <c r="C73" s="81">
        <v>1500</v>
      </c>
      <c r="D73" s="116">
        <v>2020</v>
      </c>
      <c r="E73" s="116"/>
      <c r="F73" s="60">
        <v>15</v>
      </c>
      <c r="G73" s="136">
        <f t="shared" si="5"/>
        <v>0</v>
      </c>
      <c r="H73" s="152"/>
    </row>
    <row r="74" spans="1:8">
      <c r="A74" s="29" t="s">
        <v>47</v>
      </c>
      <c r="B74" s="60">
        <v>1</v>
      </c>
      <c r="C74" s="81">
        <v>100</v>
      </c>
      <c r="D74" s="116">
        <v>2020</v>
      </c>
      <c r="E74" s="116">
        <v>2015</v>
      </c>
      <c r="F74" s="60">
        <v>10</v>
      </c>
      <c r="G74" s="136">
        <f t="shared" si="5"/>
        <v>115.92740742999999</v>
      </c>
      <c r="H74" s="152">
        <v>2025</v>
      </c>
    </row>
    <row r="75" spans="1:8">
      <c r="A75" s="29" t="s">
        <v>54</v>
      </c>
      <c r="B75" s="60">
        <v>0</v>
      </c>
      <c r="C75" s="81">
        <v>184</v>
      </c>
      <c r="D75" s="116">
        <v>2020</v>
      </c>
      <c r="E75" s="116"/>
      <c r="F75" s="60">
        <v>10</v>
      </c>
      <c r="G75" s="136">
        <f t="shared" si="5"/>
        <v>0</v>
      </c>
      <c r="H75" s="152"/>
    </row>
    <row r="76" spans="1:8">
      <c r="C76" s="98"/>
      <c r="D76" s="64"/>
      <c r="E76" s="119"/>
      <c r="H76" s="99"/>
    </row>
    <row r="77" spans="1:8" ht="15.75">
      <c r="A77" s="191" t="s">
        <v>8943</v>
      </c>
      <c r="B77" s="191"/>
      <c r="C77" s="191"/>
      <c r="D77" s="191"/>
      <c r="E77" s="191"/>
      <c r="F77" s="191"/>
      <c r="G77" s="191"/>
      <c r="H77" s="191"/>
    </row>
    <row r="78" spans="1:8">
      <c r="A78" s="84" t="s">
        <v>45</v>
      </c>
      <c r="B78" s="87"/>
      <c r="C78" s="86"/>
      <c r="D78" s="86"/>
      <c r="E78" s="87"/>
      <c r="F78" s="87"/>
      <c r="G78" s="87"/>
      <c r="H78" s="115" t="s">
        <v>9043</v>
      </c>
    </row>
    <row r="79" spans="1:8">
      <c r="A79" s="29" t="s">
        <v>8843</v>
      </c>
      <c r="B79" s="60">
        <v>0</v>
      </c>
      <c r="C79" s="59">
        <v>1.5</v>
      </c>
      <c r="D79" s="116">
        <v>2020</v>
      </c>
      <c r="E79" s="116"/>
      <c r="F79" s="60">
        <v>15</v>
      </c>
      <c r="G79" s="136">
        <f t="shared" ref="G79:G87" si="6">-FV($I$3,H79-D79,0,C79,0)*B79</f>
        <v>0</v>
      </c>
      <c r="H79" s="152"/>
    </row>
    <row r="80" spans="1:8">
      <c r="A80" s="29" t="s">
        <v>8812</v>
      </c>
      <c r="B80" s="60">
        <v>0</v>
      </c>
      <c r="C80" s="81">
        <v>60</v>
      </c>
      <c r="D80" s="116">
        <v>2020</v>
      </c>
      <c r="E80" s="116"/>
      <c r="F80" s="60">
        <v>10</v>
      </c>
      <c r="G80" s="136">
        <f t="shared" si="6"/>
        <v>0</v>
      </c>
      <c r="H80" s="152"/>
    </row>
    <row r="81" spans="1:8">
      <c r="A81" s="29" t="s">
        <v>8796</v>
      </c>
      <c r="B81" s="123">
        <f>(1+1.5)*5280</f>
        <v>13200</v>
      </c>
      <c r="C81" s="125">
        <v>1</v>
      </c>
      <c r="D81" s="116">
        <v>2020</v>
      </c>
      <c r="E81" s="116">
        <v>2018</v>
      </c>
      <c r="F81" s="60">
        <v>10</v>
      </c>
      <c r="G81" s="136">
        <f t="shared" si="6"/>
        <v>16721.365074316531</v>
      </c>
      <c r="H81" s="152">
        <v>2028</v>
      </c>
    </row>
    <row r="82" spans="1:8">
      <c r="A82" s="29" t="s">
        <v>8879</v>
      </c>
      <c r="B82" s="60">
        <v>0</v>
      </c>
      <c r="C82" s="81">
        <v>150000</v>
      </c>
      <c r="D82" s="116">
        <v>2020</v>
      </c>
      <c r="E82" s="116"/>
      <c r="F82" s="60">
        <v>30</v>
      </c>
      <c r="G82" s="136">
        <f t="shared" si="6"/>
        <v>0</v>
      </c>
      <c r="H82" s="152"/>
    </row>
    <row r="83" spans="1:8">
      <c r="A83" s="29" t="s">
        <v>8880</v>
      </c>
      <c r="B83" s="60">
        <v>0</v>
      </c>
      <c r="C83" s="81">
        <v>50000</v>
      </c>
      <c r="D83" s="116">
        <v>2020</v>
      </c>
      <c r="E83" s="116"/>
      <c r="F83" s="60">
        <v>30</v>
      </c>
      <c r="G83" s="136">
        <f t="shared" si="6"/>
        <v>0</v>
      </c>
      <c r="H83" s="152"/>
    </row>
    <row r="84" spans="1:8">
      <c r="A84" s="29" t="s">
        <v>8881</v>
      </c>
      <c r="B84" s="60">
        <v>0</v>
      </c>
      <c r="C84" s="81">
        <v>40000</v>
      </c>
      <c r="D84" s="116">
        <v>2020</v>
      </c>
      <c r="E84" s="116"/>
      <c r="F84" s="60">
        <v>30</v>
      </c>
      <c r="G84" s="136">
        <f t="shared" si="6"/>
        <v>0</v>
      </c>
      <c r="H84" s="152"/>
    </row>
    <row r="85" spans="1:8">
      <c r="A85" s="29" t="s">
        <v>46</v>
      </c>
      <c r="B85" s="60">
        <v>0</v>
      </c>
      <c r="C85" s="81">
        <v>1500</v>
      </c>
      <c r="D85" s="116">
        <v>2020</v>
      </c>
      <c r="E85" s="116"/>
      <c r="F85" s="60">
        <v>15</v>
      </c>
      <c r="G85" s="136">
        <f t="shared" si="6"/>
        <v>0</v>
      </c>
      <c r="H85" s="152"/>
    </row>
    <row r="86" spans="1:8">
      <c r="A86" s="29" t="s">
        <v>47</v>
      </c>
      <c r="B86" s="60">
        <v>2</v>
      </c>
      <c r="C86" s="81">
        <v>100</v>
      </c>
      <c r="D86" s="116">
        <v>2020</v>
      </c>
      <c r="E86" s="116">
        <v>2018</v>
      </c>
      <c r="F86" s="60">
        <v>10</v>
      </c>
      <c r="G86" s="136">
        <f t="shared" si="6"/>
        <v>253.35401627752319</v>
      </c>
      <c r="H86" s="152">
        <v>2028</v>
      </c>
    </row>
    <row r="87" spans="1:8">
      <c r="A87" s="29" t="s">
        <v>54</v>
      </c>
      <c r="B87" s="60">
        <v>0</v>
      </c>
      <c r="C87" s="81">
        <v>184</v>
      </c>
      <c r="D87" s="116">
        <v>2020</v>
      </c>
      <c r="E87" s="116"/>
      <c r="F87" s="60">
        <v>10</v>
      </c>
      <c r="G87" s="136">
        <f t="shared" si="6"/>
        <v>0</v>
      </c>
      <c r="H87" s="152"/>
    </row>
    <row r="88" spans="1:8">
      <c r="C88" s="98"/>
      <c r="D88" s="64"/>
      <c r="E88" s="64"/>
      <c r="H88" s="99"/>
    </row>
    <row r="89" spans="1:8">
      <c r="C89" s="98"/>
      <c r="D89" s="64"/>
      <c r="E89" s="64"/>
      <c r="H89" s="99"/>
    </row>
    <row r="91" spans="1:8">
      <c r="F91" s="3">
        <v>2020</v>
      </c>
      <c r="G91" s="12">
        <f>SUMIF(H$7:H$87, "2020", G$7:G$87)</f>
        <v>16200</v>
      </c>
    </row>
    <row r="92" spans="1:8">
      <c r="F92" s="3">
        <f t="shared" ref="F92:F121" si="7">F91+1</f>
        <v>2021</v>
      </c>
      <c r="G92" s="12">
        <f>SUMIF(H$7:H$87, "2021", G$7:G$87)</f>
        <v>0</v>
      </c>
    </row>
    <row r="93" spans="1:8">
      <c r="F93" s="3">
        <f t="shared" si="7"/>
        <v>2022</v>
      </c>
      <c r="G93" s="12">
        <f>SUMIF(H$7:H$87, "2022", G$7:G$87)</f>
        <v>0</v>
      </c>
    </row>
    <row r="94" spans="1:8">
      <c r="F94" s="3">
        <f t="shared" si="7"/>
        <v>2023</v>
      </c>
      <c r="G94" s="12">
        <f>SUMIF(H$7:H$87, "2023", G$7:G$87)</f>
        <v>0</v>
      </c>
    </row>
    <row r="95" spans="1:8">
      <c r="F95" s="3">
        <f t="shared" si="7"/>
        <v>2024</v>
      </c>
      <c r="G95" s="12">
        <f>SUMIF(H$7:H$87, "2024", G$7:G$87)</f>
        <v>1688.2632149999999</v>
      </c>
    </row>
    <row r="96" spans="1:8">
      <c r="F96" s="3">
        <f t="shared" si="7"/>
        <v>2025</v>
      </c>
      <c r="G96" s="12">
        <f>SUMIF(H$7:H$87, "2025", G$7:G$87)</f>
        <v>124181.43883901597</v>
      </c>
    </row>
    <row r="97" spans="6:7">
      <c r="F97" s="3">
        <f t="shared" si="7"/>
        <v>2026</v>
      </c>
      <c r="G97" s="12">
        <f>SUMIF(H$7:H$87, "2026", G$7:G$87)</f>
        <v>0</v>
      </c>
    </row>
    <row r="98" spans="6:7">
      <c r="F98" s="3">
        <f t="shared" si="7"/>
        <v>2027</v>
      </c>
      <c r="G98" s="12">
        <f>SUMIF(H$7:H$87, "2027", G$7:G$87)</f>
        <v>0</v>
      </c>
    </row>
    <row r="99" spans="6:7">
      <c r="F99" s="3">
        <f t="shared" si="7"/>
        <v>2028</v>
      </c>
      <c r="G99" s="12">
        <f>SUMIF(H$7:H$87, "2028", G$7:G$87)</f>
        <v>16974.719090594055</v>
      </c>
    </row>
    <row r="100" spans="6:7">
      <c r="F100" s="3">
        <f t="shared" si="7"/>
        <v>2029</v>
      </c>
      <c r="G100" s="12">
        <f>SUMIF(H$7:H$87, "2029", G$7:G$87)</f>
        <v>0</v>
      </c>
    </row>
    <row r="101" spans="6:7">
      <c r="F101" s="3">
        <f t="shared" si="7"/>
        <v>2030</v>
      </c>
      <c r="G101" s="12">
        <f>SUMIF(H$7:H$87, "2030", G$7:G$87)</f>
        <v>0</v>
      </c>
    </row>
    <row r="102" spans="6:7">
      <c r="F102" s="3">
        <f t="shared" si="7"/>
        <v>2031</v>
      </c>
      <c r="G102" s="12">
        <f>SUMIF(H$7:H$87, "2031", G$7:G$87)</f>
        <v>0</v>
      </c>
    </row>
    <row r="103" spans="6:7">
      <c r="F103" s="3">
        <f t="shared" si="7"/>
        <v>2032</v>
      </c>
      <c r="G103" s="12">
        <f>SUMIF(H$7:H$87, "2032", G$7:G$87)</f>
        <v>0</v>
      </c>
    </row>
    <row r="104" spans="6:7">
      <c r="F104" s="3">
        <f t="shared" si="7"/>
        <v>2033</v>
      </c>
      <c r="G104" s="12">
        <f>SUMIF(H$7:H$87, "2033", G$7:G$87)</f>
        <v>0</v>
      </c>
    </row>
    <row r="105" spans="6:7">
      <c r="F105" s="3">
        <f t="shared" si="7"/>
        <v>2034</v>
      </c>
      <c r="G105" s="12">
        <f>SUMIF(H$7:H$87, "2034", G$7:G$87)</f>
        <v>0</v>
      </c>
    </row>
    <row r="106" spans="6:7">
      <c r="F106" s="3">
        <f t="shared" si="7"/>
        <v>2035</v>
      </c>
      <c r="G106" s="12">
        <f>SUMIF(H$7:H$87, "2035", G$7:G$87)</f>
        <v>0</v>
      </c>
    </row>
    <row r="107" spans="6:7">
      <c r="F107" s="3">
        <f t="shared" si="7"/>
        <v>2036</v>
      </c>
      <c r="G107" s="12">
        <f>SUMIF(H$7:H$87, "2036", G$7:G$87)</f>
        <v>0</v>
      </c>
    </row>
    <row r="108" spans="6:7">
      <c r="F108" s="3">
        <f t="shared" si="7"/>
        <v>2037</v>
      </c>
      <c r="G108" s="12">
        <f>SUMIF(H$7:H$87, "2037", G$7:G$87)</f>
        <v>0</v>
      </c>
    </row>
    <row r="109" spans="6:7">
      <c r="F109" s="3">
        <f t="shared" si="7"/>
        <v>2038</v>
      </c>
      <c r="G109" s="12">
        <f>SUMIF(H$7:H$87, "2038", G$7:G$87)</f>
        <v>0</v>
      </c>
    </row>
    <row r="110" spans="6:7">
      <c r="F110" s="3">
        <f t="shared" si="7"/>
        <v>2039</v>
      </c>
      <c r="G110" s="12">
        <f>SUMIF(H$7:H$87, "2039", G$7:G$87)</f>
        <v>157815.54477693903</v>
      </c>
    </row>
    <row r="111" spans="6:7">
      <c r="F111" s="3">
        <f t="shared" si="7"/>
        <v>2040</v>
      </c>
      <c r="G111" s="12">
        <f>SUMIF(H$7:H$87, "2040", G$7:G$87)</f>
        <v>3612.2224693388266</v>
      </c>
    </row>
    <row r="112" spans="6:7">
      <c r="F112" s="3">
        <f t="shared" si="7"/>
        <v>2041</v>
      </c>
      <c r="G112" s="12">
        <f>SUMIF(H$7:H$87, "2041", G$7:G$87)</f>
        <v>0</v>
      </c>
    </row>
    <row r="113" spans="6:7">
      <c r="F113" s="3">
        <f t="shared" si="7"/>
        <v>2042</v>
      </c>
      <c r="G113" s="12">
        <f>SUMIF(H$7:H$87, "2042", G$7:G$87)</f>
        <v>0</v>
      </c>
    </row>
    <row r="114" spans="6:7">
      <c r="F114" s="3">
        <f t="shared" si="7"/>
        <v>2043</v>
      </c>
      <c r="G114" s="12">
        <f>SUMIF(H$7:H$87, "2043", G$7:G$87)</f>
        <v>0</v>
      </c>
    </row>
    <row r="115" spans="6:7">
      <c r="F115" s="3">
        <f t="shared" si="7"/>
        <v>2044</v>
      </c>
      <c r="G115" s="12">
        <f>SUMIF(H$7:H$87, "2044", G$7:G$87)</f>
        <v>0</v>
      </c>
    </row>
    <row r="116" spans="6:7">
      <c r="F116" s="3">
        <f t="shared" si="7"/>
        <v>2045</v>
      </c>
      <c r="G116" s="12">
        <f>SUMIF(H$7:H$87, "2045", G$7:G$87)</f>
        <v>314066.68944813206</v>
      </c>
    </row>
    <row r="117" spans="6:7">
      <c r="F117" s="3">
        <f t="shared" si="7"/>
        <v>2046</v>
      </c>
      <c r="G117" s="12">
        <f>SUMIF(H$7:H$87, "2046", G$7:G$87)</f>
        <v>0</v>
      </c>
    </row>
    <row r="118" spans="6:7">
      <c r="F118" s="3">
        <f t="shared" si="7"/>
        <v>2047</v>
      </c>
      <c r="G118" s="12">
        <f>SUMIF(H$7:H$87, "2047", G$7:G$87)</f>
        <v>0</v>
      </c>
    </row>
    <row r="119" spans="6:7">
      <c r="F119" s="3">
        <f t="shared" si="7"/>
        <v>2048</v>
      </c>
      <c r="G119" s="12">
        <f>SUMIF(H$7:H$87, "2048", G$7:G$87)</f>
        <v>0</v>
      </c>
    </row>
    <row r="120" spans="6:7">
      <c r="F120" s="3">
        <f t="shared" si="7"/>
        <v>2049</v>
      </c>
      <c r="G120" s="12">
        <f>SUMIF(H$7:H$87, "2049", G$7:G$87)</f>
        <v>0</v>
      </c>
    </row>
    <row r="121" spans="6:7">
      <c r="F121" s="3">
        <f t="shared" si="7"/>
        <v>2050</v>
      </c>
      <c r="G121" s="12">
        <f>SUMIF(H$7:H$87, "2050", G$7:G$87)</f>
        <v>0</v>
      </c>
    </row>
  </sheetData>
  <dataConsolidate/>
  <mergeCells count="10">
    <mergeCell ref="A65:H65"/>
    <mergeCell ref="A77:H77"/>
    <mergeCell ref="A41:H41"/>
    <mergeCell ref="A5:H5"/>
    <mergeCell ref="A2:H2"/>
    <mergeCell ref="A29:H29"/>
    <mergeCell ref="A17:H17"/>
    <mergeCell ref="A53:H53"/>
    <mergeCell ref="C3:D3"/>
    <mergeCell ref="G3:H3"/>
  </mergeCells>
  <hyperlinks>
    <hyperlink ref="I5" r:id="rId1" xr:uid="{CB7BC948-F347-4A0A-B1C8-529AB65BA019}"/>
    <hyperlink ref="H78" r:id="rId2" xr:uid="{AEECDB56-0CEA-4D89-97FC-98C6F51472E3}"/>
    <hyperlink ref="H30" r:id="rId3" xr:uid="{52324263-796E-46A3-A67B-3B6CDF561F26}"/>
    <hyperlink ref="H66" r:id="rId4" xr:uid="{E9285D9E-F2FA-4635-AE89-5A191AC24FF9}"/>
    <hyperlink ref="H6" r:id="rId5" xr:uid="{8AEE8701-5751-42B2-ADDD-14A09616953D}"/>
    <hyperlink ref="H18" r:id="rId6" xr:uid="{2902E566-D885-4085-B03E-CDB9CB3025F7}"/>
    <hyperlink ref="H42" r:id="rId7" xr:uid="{0927A157-2C54-4A02-95D8-5AF65ACD4323}"/>
    <hyperlink ref="H54" r:id="rId8" xr:uid="{A5B115BE-E31A-4CDB-95B6-A1DFCA8C4FF1}"/>
    <hyperlink ref="A1" location="NavigationPage!A1" display="Return" xr:uid="{DE632957-4D10-4842-B944-A1232B4C3E56}"/>
  </hyperlinks>
  <pageMargins left="0.2" right="0.2" top="0.75" bottom="0.75" header="0.3" footer="0.3"/>
  <pageSetup fitToHeight="7" orientation="landscape" r:id="rId9"/>
  <headerFooter>
    <oddHeader>&amp;L&amp;G</oddHeader>
    <oddFooter>&amp;L&amp;"-,Bold"&amp;K00B050Greener by Design, LLC&amp;"-,Regular"&amp;K01+000
732.253.7717&amp;C94 Church Street, Suite 402
&amp;K00B050www.gbdtoday.com &amp;RNew Brunswick, NJ 08901
fax 732.253.7719</oddFooter>
  </headerFooter>
  <legacyDrawing r:id="rId10"/>
  <legacyDrawingHF r:id="rId1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32"/>
  <sheetViews>
    <sheetView zoomScale="80" zoomScaleNormal="80" zoomScalePageLayoutView="110" workbookViewId="0">
      <pane xSplit="1" ySplit="4" topLeftCell="B5" activePane="bottomRight" state="frozen"/>
      <selection pane="topRight"/>
      <selection pane="bottomLeft"/>
      <selection pane="bottomRight"/>
    </sheetView>
  </sheetViews>
  <sheetFormatPr defaultRowHeight="15"/>
  <cols>
    <col min="1" max="1" width="13.140625" style="9" customWidth="1"/>
    <col min="2" max="2" width="34.7109375" style="9" customWidth="1"/>
    <col min="3" max="3" width="45" style="9" customWidth="1"/>
    <col min="4" max="4" width="58.5703125" style="9" customWidth="1"/>
    <col min="5" max="5" width="0" hidden="1" customWidth="1"/>
    <col min="6" max="6" width="16.85546875" hidden="1" customWidth="1"/>
    <col min="7" max="7" width="10.5703125" customWidth="1"/>
    <col min="8" max="8" width="14.140625" customWidth="1"/>
    <col min="9" max="9" width="19.5703125" customWidth="1"/>
    <col min="10" max="10" width="18.7109375" customWidth="1"/>
    <col min="11" max="11" width="24.42578125" customWidth="1"/>
    <col min="12" max="12" width="31" customWidth="1"/>
  </cols>
  <sheetData>
    <row r="1" spans="1:12" ht="28.15" customHeight="1">
      <c r="A1" s="151" t="s">
        <v>9124</v>
      </c>
    </row>
    <row r="2" spans="1:12" ht="27" customHeight="1">
      <c r="A2" s="14"/>
      <c r="D2" s="165" t="s">
        <v>8924</v>
      </c>
    </row>
    <row r="3" spans="1:12" ht="27" customHeight="1">
      <c r="A3" s="14"/>
      <c r="D3" s="165"/>
    </row>
    <row r="4" spans="1:12" ht="37.5">
      <c r="A4" s="24" t="s">
        <v>65</v>
      </c>
      <c r="B4" s="25" t="s">
        <v>9</v>
      </c>
      <c r="C4" s="25" t="s">
        <v>10</v>
      </c>
      <c r="D4" s="25" t="s">
        <v>9139</v>
      </c>
      <c r="E4" s="2" t="s">
        <v>11</v>
      </c>
      <c r="F4" s="2" t="s">
        <v>12</v>
      </c>
      <c r="G4" s="24" t="s">
        <v>13</v>
      </c>
      <c r="H4" s="25" t="s">
        <v>32</v>
      </c>
      <c r="I4" s="25" t="s">
        <v>9138</v>
      </c>
      <c r="J4" s="25" t="s">
        <v>14</v>
      </c>
      <c r="K4" s="25"/>
    </row>
    <row r="5" spans="1:12" s="9" customFormat="1" ht="45">
      <c r="A5" s="154">
        <v>1</v>
      </c>
      <c r="B5" s="31" t="s">
        <v>68</v>
      </c>
      <c r="C5" s="156" t="s">
        <v>9125</v>
      </c>
      <c r="D5" s="18" t="s">
        <v>9146</v>
      </c>
      <c r="E5" s="18"/>
      <c r="F5" s="18" t="s">
        <v>15</v>
      </c>
      <c r="G5" s="30" t="s">
        <v>8917</v>
      </c>
      <c r="H5" s="21">
        <v>2022</v>
      </c>
      <c r="I5" s="160" t="s">
        <v>9140</v>
      </c>
      <c r="J5" s="21" t="s">
        <v>8918</v>
      </c>
      <c r="K5" s="21"/>
    </row>
    <row r="6" spans="1:12" s="3" customFormat="1" ht="45">
      <c r="A6" s="154">
        <v>2</v>
      </c>
      <c r="B6" s="31" t="s">
        <v>68</v>
      </c>
      <c r="C6" s="27" t="s">
        <v>9126</v>
      </c>
      <c r="D6" s="163" t="s">
        <v>9143</v>
      </c>
      <c r="E6" s="18"/>
      <c r="F6" s="18"/>
      <c r="G6" s="30" t="s">
        <v>8877</v>
      </c>
      <c r="H6" s="21"/>
      <c r="I6" s="161"/>
      <c r="J6" s="21"/>
      <c r="K6" s="21"/>
    </row>
    <row r="7" spans="1:12" s="9" customFormat="1" ht="21">
      <c r="A7" s="154">
        <v>3</v>
      </c>
      <c r="B7" s="156" t="s">
        <v>9127</v>
      </c>
      <c r="C7" s="156" t="s">
        <v>9128</v>
      </c>
      <c r="D7" s="163" t="s">
        <v>9148</v>
      </c>
      <c r="E7" s="19"/>
      <c r="F7" s="19"/>
      <c r="G7" s="30" t="s">
        <v>8925</v>
      </c>
      <c r="H7" s="23"/>
      <c r="I7" s="162" t="s">
        <v>9147</v>
      </c>
      <c r="J7" s="23"/>
      <c r="K7" s="23"/>
    </row>
    <row r="8" spans="1:12" s="9" customFormat="1" ht="42">
      <c r="A8" s="154">
        <v>4</v>
      </c>
      <c r="B8" s="31" t="s">
        <v>68</v>
      </c>
      <c r="C8" s="27" t="s">
        <v>9130</v>
      </c>
      <c r="D8" s="163" t="s">
        <v>9152</v>
      </c>
      <c r="E8" s="19"/>
      <c r="F8" s="19"/>
      <c r="G8" s="30" t="s">
        <v>8917</v>
      </c>
      <c r="H8" s="23"/>
      <c r="I8" s="162" t="s">
        <v>9153</v>
      </c>
      <c r="J8" s="23"/>
      <c r="K8" s="23"/>
    </row>
    <row r="9" spans="1:12" ht="60">
      <c r="A9" s="154">
        <v>5</v>
      </c>
      <c r="B9" s="31" t="s">
        <v>68</v>
      </c>
      <c r="C9" s="156" t="s">
        <v>9131</v>
      </c>
      <c r="D9" s="163" t="s">
        <v>9158</v>
      </c>
      <c r="E9" s="19"/>
      <c r="F9" s="19"/>
      <c r="G9" s="30" t="s">
        <v>8877</v>
      </c>
      <c r="H9" s="23"/>
      <c r="I9" s="162">
        <v>5</v>
      </c>
      <c r="J9" s="23"/>
      <c r="K9" s="23"/>
    </row>
    <row r="10" spans="1:12" ht="60.6" customHeight="1">
      <c r="A10" s="154">
        <v>6</v>
      </c>
      <c r="B10" s="156" t="s">
        <v>9132</v>
      </c>
      <c r="C10" s="156" t="s">
        <v>9133</v>
      </c>
      <c r="D10" s="163" t="s">
        <v>9159</v>
      </c>
      <c r="E10" s="19"/>
      <c r="F10" s="19"/>
      <c r="G10" s="30" t="s">
        <v>8917</v>
      </c>
      <c r="H10" s="23"/>
      <c r="I10" s="162">
        <v>6</v>
      </c>
      <c r="J10" s="21"/>
      <c r="K10" s="21"/>
    </row>
    <row r="11" spans="1:12" ht="30" customHeight="1">
      <c r="A11" s="34">
        <v>7</v>
      </c>
      <c r="B11" s="31" t="s">
        <v>69</v>
      </c>
      <c r="C11" s="156" t="s">
        <v>9134</v>
      </c>
      <c r="D11" s="163" t="s">
        <v>9164</v>
      </c>
      <c r="E11" s="19"/>
      <c r="F11" s="19"/>
      <c r="G11" s="30" t="s">
        <v>8877</v>
      </c>
      <c r="H11" s="23"/>
      <c r="I11" s="162" t="s">
        <v>9163</v>
      </c>
      <c r="J11" s="23"/>
      <c r="K11" s="23"/>
    </row>
    <row r="12" spans="1:12" ht="45">
      <c r="A12" s="34">
        <v>8</v>
      </c>
      <c r="B12" s="156" t="s">
        <v>9127</v>
      </c>
      <c r="C12" s="27" t="s">
        <v>9135</v>
      </c>
      <c r="D12" s="163" t="s">
        <v>9167</v>
      </c>
      <c r="E12" s="19"/>
      <c r="F12" s="19"/>
      <c r="G12" s="30" t="s">
        <v>8877</v>
      </c>
      <c r="H12" s="21"/>
      <c r="I12" s="161">
        <v>8</v>
      </c>
      <c r="J12" s="21"/>
      <c r="K12" s="21"/>
    </row>
    <row r="13" spans="1:12" ht="44.45" customHeight="1">
      <c r="A13" s="35">
        <v>9</v>
      </c>
      <c r="B13" s="31" t="s">
        <v>296</v>
      </c>
      <c r="C13" s="27" t="s">
        <v>9136</v>
      </c>
      <c r="D13" s="163" t="s">
        <v>9168</v>
      </c>
      <c r="E13" s="19"/>
      <c r="F13" s="19"/>
      <c r="G13" s="30" t="s">
        <v>8877</v>
      </c>
      <c r="H13" s="21"/>
      <c r="I13" s="161">
        <v>9</v>
      </c>
      <c r="J13" s="21"/>
      <c r="K13" s="21"/>
    </row>
    <row r="14" spans="1:12" ht="45">
      <c r="A14" s="35">
        <v>10</v>
      </c>
      <c r="B14" s="156" t="s">
        <v>9132</v>
      </c>
      <c r="C14" s="156" t="s">
        <v>9137</v>
      </c>
      <c r="D14" s="163" t="s">
        <v>9171</v>
      </c>
      <c r="E14" s="19"/>
      <c r="F14" s="19"/>
      <c r="G14" s="30" t="s">
        <v>8877</v>
      </c>
      <c r="H14" s="21"/>
      <c r="I14" s="161">
        <v>10</v>
      </c>
      <c r="J14" s="23"/>
      <c r="K14" s="30"/>
      <c r="L14" s="166" t="s">
        <v>8918</v>
      </c>
    </row>
    <row r="15" spans="1:12" ht="30" customHeight="1">
      <c r="A15" s="164">
        <v>11</v>
      </c>
      <c r="B15" s="31" t="s">
        <v>68</v>
      </c>
      <c r="C15" s="27" t="s">
        <v>9151</v>
      </c>
      <c r="D15" s="163" t="s">
        <v>9174</v>
      </c>
      <c r="E15" s="19"/>
      <c r="F15" s="19"/>
      <c r="G15" s="30" t="s">
        <v>8877</v>
      </c>
      <c r="H15" s="21"/>
      <c r="I15" s="161">
        <v>11</v>
      </c>
      <c r="J15" s="23"/>
      <c r="K15" s="9"/>
      <c r="L15" s="167" t="s">
        <v>8919</v>
      </c>
    </row>
    <row r="16" spans="1:12" ht="30" customHeight="1">
      <c r="A16"/>
      <c r="B16" s="32"/>
      <c r="C16" s="27"/>
      <c r="D16"/>
      <c r="J16" s="23"/>
      <c r="K16" s="30"/>
      <c r="L16" s="166" t="s">
        <v>8920</v>
      </c>
    </row>
    <row r="17" spans="1:12" ht="30" customHeight="1">
      <c r="A17"/>
      <c r="B17" s="23"/>
      <c r="C17" s="27"/>
      <c r="D17"/>
      <c r="J17" s="23"/>
      <c r="K17" s="30"/>
      <c r="L17" s="166" t="s">
        <v>8921</v>
      </c>
    </row>
    <row r="18" spans="1:12" ht="30" customHeight="1">
      <c r="A18"/>
      <c r="B18" s="31"/>
      <c r="C18" s="157"/>
      <c r="D18" s="18"/>
      <c r="J18" s="23"/>
      <c r="K18" s="3"/>
      <c r="L18" s="168" t="s">
        <v>8923</v>
      </c>
    </row>
    <row r="19" spans="1:12" ht="30" customHeight="1">
      <c r="A19"/>
      <c r="B19" s="23"/>
      <c r="C19" s="155"/>
      <c r="D19" s="18"/>
      <c r="J19" s="23"/>
      <c r="K19" s="9"/>
      <c r="L19" s="167" t="s">
        <v>8922</v>
      </c>
    </row>
    <row r="20" spans="1:12" ht="30" customHeight="1">
      <c r="A20"/>
      <c r="B20" s="31"/>
      <c r="C20" s="27"/>
      <c r="D20" s="18"/>
    </row>
    <row r="21" spans="1:12" ht="30" customHeight="1">
      <c r="A21"/>
      <c r="B21"/>
      <c r="C21"/>
      <c r="D21"/>
    </row>
    <row r="22" spans="1:12" ht="30" customHeight="1">
      <c r="A22"/>
      <c r="B22"/>
      <c r="C22"/>
      <c r="D22"/>
    </row>
    <row r="23" spans="1:12" s="9" customFormat="1"/>
    <row r="25" spans="1:12">
      <c r="A25"/>
      <c r="B25"/>
      <c r="C25"/>
      <c r="D25"/>
    </row>
    <row r="26" spans="1:12">
      <c r="A26"/>
      <c r="B26"/>
      <c r="C26"/>
      <c r="D26"/>
    </row>
    <row r="27" spans="1:12">
      <c r="A27"/>
      <c r="B27"/>
      <c r="C27"/>
      <c r="D27"/>
    </row>
    <row r="28" spans="1:12">
      <c r="A28"/>
      <c r="B28"/>
      <c r="C28"/>
      <c r="D28"/>
    </row>
    <row r="29" spans="1:12">
      <c r="A29"/>
      <c r="B29"/>
      <c r="C29"/>
      <c r="D29"/>
    </row>
    <row r="30" spans="1:12">
      <c r="A30"/>
      <c r="B30"/>
      <c r="C30"/>
      <c r="D30"/>
    </row>
    <row r="31" spans="1:12">
      <c r="A31"/>
      <c r="B31"/>
      <c r="C31"/>
      <c r="D31"/>
    </row>
    <row r="32" spans="1:12">
      <c r="A32"/>
      <c r="B32"/>
      <c r="C32"/>
      <c r="D32"/>
    </row>
  </sheetData>
  <hyperlinks>
    <hyperlink ref="A5" location="'P1'!A1" display="'P1'!A1" xr:uid="{21DE333C-6349-44EE-BA33-D488CB8B4EB3}"/>
    <hyperlink ref="A6" location="'P2'!A1" display="'P2'!A1" xr:uid="{2A61E5EC-4EC9-425B-9E2F-02522F53ED4F}"/>
    <hyperlink ref="A7" location="'P3'!A1" display="'P3'!A1" xr:uid="{5F2C410B-41A1-4656-8F37-534B4E4DE784}"/>
    <hyperlink ref="A8" location="'P4'!A1" display="'P4'!A1" xr:uid="{8D04A643-BD9A-44D0-8EA5-FF57F2AB0E1C}"/>
    <hyperlink ref="A9" location="'P5'!A1" display="'P5'!A1" xr:uid="{EBDEE432-DC68-413A-BFC0-E4E17EAF42D3}"/>
    <hyperlink ref="A10" location="'P7'!A1" display="'P7'!A1" xr:uid="{7D08B0BF-BBB9-47D9-BF35-A4F6E0FF437E}"/>
    <hyperlink ref="A11" location="'P7'!A1" display="'P7'!A1" xr:uid="{BE8D1BDD-FE1D-4422-9817-560BDB25A92D}"/>
    <hyperlink ref="A1" location="NavigationPage!A1" display="Return" xr:uid="{2D1D02B6-384E-4BBD-9FFC-C7AAF65B6D0C}"/>
    <hyperlink ref="A12" location="'P8'!A1" display="'P8'!A1" xr:uid="{C0E228F8-7C1E-403F-BFF6-D204C70C1DF4}"/>
    <hyperlink ref="A13" location="'P9'!A1" display="'P9'!A1" xr:uid="{686336BC-0CC0-4084-AC4B-408A090C2E70}"/>
    <hyperlink ref="A14" location="'P10'!A1" display="'P10'!A1" xr:uid="{751859B4-4E8F-471F-A0C7-BE1845D3E05D}"/>
  </hyperlinks>
  <pageMargins left="0.25" right="0.25" top="0.75" bottom="0.75" header="0.3" footer="0.3"/>
  <pageSetup scale="62" fitToHeight="0" orientation="landscape" r:id="rId1"/>
  <headerFooter>
    <oddHeader>&amp;L&amp;G</oddHeader>
    <oddFooter>&amp;L&amp;"-,Bold"&amp;K00B050Greener by Design, LLC&amp;"-,Regular"&amp;K01+000
732.253.7717&amp;C94 Church Street, Suite 402
&amp;K00B050www.gbdtoday.com &amp;RNew Brunswick, NJ 08901
fax 732.253.7719</oddFooter>
  </headerFooter>
  <legacyDrawingHF r:id="rId2"/>
  <tableParts count="1">
    <tablePart r:id="rId3"/>
  </tablePart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
  <sheetViews>
    <sheetView zoomScaleNormal="100" workbookViewId="0"/>
  </sheetViews>
  <sheetFormatPr defaultRowHeight="15"/>
  <cols>
    <col min="1" max="1" width="65.5703125" customWidth="1"/>
    <col min="2" max="2" width="2.5703125" customWidth="1"/>
    <col min="3" max="3" width="22.5703125" customWidth="1"/>
    <col min="4" max="4" width="12.5703125" customWidth="1"/>
    <col min="5" max="5" width="23.5703125" customWidth="1"/>
  </cols>
  <sheetData>
    <row r="1" spans="1:6" ht="18.75">
      <c r="A1" s="151" t="s">
        <v>9124</v>
      </c>
      <c r="B1" s="5"/>
      <c r="C1" s="5" t="s">
        <v>81</v>
      </c>
      <c r="D1" s="5"/>
      <c r="E1" s="5"/>
    </row>
    <row r="2" spans="1:6" ht="47.1" customHeight="1">
      <c r="A2" s="2" t="s">
        <v>66</v>
      </c>
      <c r="B2" s="2"/>
      <c r="C2" s="192" t="str">
        <f>FnlRptListParks!C5</f>
        <v>Artificial Turf &amp; Lights</v>
      </c>
      <c r="D2" s="192"/>
      <c r="E2" s="192"/>
    </row>
    <row r="3" spans="1:6">
      <c r="A3" s="1" t="s">
        <v>67</v>
      </c>
      <c r="B3" s="1"/>
      <c r="C3" t="s">
        <v>9129</v>
      </c>
      <c r="D3" s="159">
        <f>FnlRptListParks!A5</f>
        <v>1</v>
      </c>
    </row>
    <row r="4" spans="1:6">
      <c r="A4" s="6"/>
      <c r="B4" s="6"/>
      <c r="E4" s="6"/>
    </row>
    <row r="5" spans="1:6" ht="15.75">
      <c r="A5" s="194"/>
      <c r="B5" s="6"/>
      <c r="C5" t="s">
        <v>17</v>
      </c>
      <c r="D5" s="195" t="str">
        <f>FnlRptListParks!B8</f>
        <v>C.O. Johnson</v>
      </c>
      <c r="E5" s="195"/>
    </row>
    <row r="6" spans="1:6">
      <c r="A6" s="194"/>
      <c r="B6" s="6"/>
      <c r="D6" s="16"/>
      <c r="E6" s="16"/>
    </row>
    <row r="7" spans="1:6">
      <c r="A7" s="194"/>
      <c r="B7" s="6"/>
      <c r="C7" t="s">
        <v>18</v>
      </c>
      <c r="D7" s="3" t="str">
        <f>FnlRptListParks!G5</f>
        <v>A</v>
      </c>
    </row>
    <row r="8" spans="1:6">
      <c r="A8" s="194"/>
      <c r="B8" s="6"/>
      <c r="F8" s="8"/>
    </row>
    <row r="9" spans="1:6">
      <c r="A9" s="194"/>
      <c r="B9" s="6"/>
      <c r="C9" t="s">
        <v>19</v>
      </c>
      <c r="D9" s="3">
        <f>FnlRptListParks!H5</f>
        <v>2022</v>
      </c>
      <c r="E9" s="3" t="str">
        <f>FnlRptListParks!J5</f>
        <v>0 - 3 Years</v>
      </c>
    </row>
    <row r="10" spans="1:6">
      <c r="A10" s="194"/>
      <c r="B10" s="6"/>
    </row>
    <row r="11" spans="1:6">
      <c r="A11" s="194"/>
      <c r="B11" s="6"/>
      <c r="C11" t="s">
        <v>20</v>
      </c>
      <c r="D11" s="193" t="str">
        <f>FnlRptListParks!I5</f>
        <v>$1.5 million</v>
      </c>
      <c r="E11" s="193"/>
    </row>
    <row r="12" spans="1:6">
      <c r="A12" s="194"/>
      <c r="B12" s="6"/>
    </row>
    <row r="13" spans="1:6">
      <c r="A13" s="194"/>
      <c r="B13" s="6"/>
      <c r="D13" s="7"/>
    </row>
    <row r="14" spans="1:6">
      <c r="A14" s="194"/>
      <c r="B14" s="6"/>
    </row>
    <row r="15" spans="1:6">
      <c r="A15" s="194"/>
      <c r="B15" s="6"/>
      <c r="C15" t="s">
        <v>22</v>
      </c>
    </row>
    <row r="16" spans="1:6" ht="42" customHeight="1">
      <c r="A16" s="194"/>
      <c r="B16" s="6"/>
      <c r="C16" s="196" t="s">
        <v>9142</v>
      </c>
      <c r="D16" s="196"/>
      <c r="E16" s="196"/>
    </row>
    <row r="17" spans="1:5">
      <c r="A17" s="194"/>
      <c r="B17" s="6"/>
      <c r="C17" s="15"/>
      <c r="D17" s="15"/>
      <c r="E17" s="15"/>
    </row>
    <row r="18" spans="1:5" ht="14.45" customHeight="1">
      <c r="A18" s="194"/>
      <c r="B18" s="6"/>
      <c r="C18" t="s">
        <v>23</v>
      </c>
      <c r="D18" s="8"/>
      <c r="E18" s="8"/>
    </row>
    <row r="19" spans="1:5" ht="42" customHeight="1">
      <c r="A19" s="194"/>
      <c r="B19" s="6"/>
      <c r="C19" s="196" t="s">
        <v>9141</v>
      </c>
      <c r="D19" s="196"/>
      <c r="E19" s="196"/>
    </row>
    <row r="20" spans="1:5" ht="15.6" customHeight="1">
      <c r="A20" s="194"/>
      <c r="B20" s="6"/>
      <c r="C20" s="15"/>
      <c r="D20" s="15"/>
      <c r="E20" s="15"/>
    </row>
    <row r="21" spans="1:5">
      <c r="A21" s="194"/>
      <c r="B21" s="6"/>
      <c r="C21" s="13" t="s">
        <v>21</v>
      </c>
      <c r="D21" s="13"/>
      <c r="E21" s="13"/>
    </row>
    <row r="22" spans="1:5" ht="42" customHeight="1">
      <c r="A22" s="194"/>
      <c r="B22" s="6"/>
      <c r="C22" s="196" t="str">
        <f>FnlRptListParks!D5</f>
        <v>Costs for a single turf field w/lighting at Roxbury = $1.5 million +/-.  Majority of $'s is site preparation. Exact costs at C.O.J. is dependent upon the specific site conditions.</v>
      </c>
      <c r="D22" s="196"/>
      <c r="E22" s="196"/>
    </row>
    <row r="23" spans="1:5">
      <c r="C23" s="15"/>
      <c r="D23" s="15"/>
      <c r="E23" s="15"/>
    </row>
  </sheetData>
  <mergeCells count="7">
    <mergeCell ref="C2:E2"/>
    <mergeCell ref="D11:E11"/>
    <mergeCell ref="A5:A22"/>
    <mergeCell ref="D5:E5"/>
    <mergeCell ref="C22:E22"/>
    <mergeCell ref="C16:E16"/>
    <mergeCell ref="C19:E19"/>
  </mergeCells>
  <hyperlinks>
    <hyperlink ref="C1" location="FnlRptListParks!A1" display="Final Report List" xr:uid="{21CE34AB-24C6-45ED-927B-D0B66094D87D}"/>
    <hyperlink ref="A1" location="NavigationPage!A1" display="Return" xr:uid="{B4EC7820-3287-493F-AB14-718A3EA292F0}"/>
  </hyperlinks>
  <pageMargins left="0.3" right="0.3" top="1" bottom="0.75" header="0.3" footer="0.3"/>
  <pageSetup orientation="landscape" r:id="rId1"/>
  <headerFooter>
    <oddHeader>&amp;L&amp;G</oddHeader>
    <oddFooter>&amp;L&amp;"-,Bold"&amp;K00B050Greener by Design, LLC&amp;"-,Regular"&amp;K01+000
732.253.7717&amp;C94 Church Street, Suite 402
&amp;K00B050www.gbdtoday.com &amp;RNew Brunswick, NJ 08901
fax 732.253.7719</oddFooter>
  </headerFooter>
  <legacyDrawing r:id="rId2"/>
  <legacyDrawingHF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E77B-367E-40DC-8966-A6A890DD007B}">
  <dimension ref="A1:F23"/>
  <sheetViews>
    <sheetView zoomScaleNormal="100" workbookViewId="0"/>
  </sheetViews>
  <sheetFormatPr defaultRowHeight="15"/>
  <cols>
    <col min="1" max="1" width="65.5703125" customWidth="1"/>
    <col min="2" max="2" width="2.5703125" customWidth="1"/>
    <col min="3" max="3" width="22.5703125" customWidth="1"/>
    <col min="4" max="4" width="12.5703125" customWidth="1"/>
    <col min="5" max="5" width="23.5703125" customWidth="1"/>
  </cols>
  <sheetData>
    <row r="1" spans="1:6" ht="18.75">
      <c r="A1" s="151" t="s">
        <v>9124</v>
      </c>
      <c r="B1" s="5"/>
      <c r="C1" s="5" t="s">
        <v>81</v>
      </c>
      <c r="D1" s="5"/>
      <c r="E1" s="5"/>
    </row>
    <row r="2" spans="1:6" ht="47.1" customHeight="1">
      <c r="A2" s="2" t="s">
        <v>66</v>
      </c>
      <c r="B2" s="2"/>
      <c r="C2" s="192" t="str">
        <f>FnlRptListParks!C6</f>
        <v>Walking Paths: Expansion/Improvement</v>
      </c>
      <c r="D2" s="192"/>
      <c r="E2" s="192"/>
    </row>
    <row r="3" spans="1:6">
      <c r="A3" s="1" t="s">
        <v>67</v>
      </c>
      <c r="B3" s="1"/>
      <c r="C3" t="s">
        <v>9129</v>
      </c>
      <c r="D3" s="158">
        <f>FnlRptListParks!A6</f>
        <v>2</v>
      </c>
    </row>
    <row r="4" spans="1:6">
      <c r="A4" s="6"/>
      <c r="B4" s="6"/>
      <c r="E4" s="6"/>
    </row>
    <row r="5" spans="1:6" ht="15.75">
      <c r="A5" s="194"/>
      <c r="B5" s="6"/>
      <c r="C5" t="s">
        <v>17</v>
      </c>
      <c r="D5" s="195" t="str">
        <f>FnlRptListParks!B6</f>
        <v>C.O. Johnson</v>
      </c>
      <c r="E5" s="195"/>
    </row>
    <row r="6" spans="1:6">
      <c r="A6" s="194"/>
      <c r="B6" s="6"/>
      <c r="D6" s="16"/>
      <c r="E6" s="16"/>
    </row>
    <row r="7" spans="1:6">
      <c r="A7" s="194"/>
      <c r="B7" s="6"/>
      <c r="C7" t="s">
        <v>18</v>
      </c>
      <c r="D7" s="3" t="str">
        <f>FnlRptListParks!G6</f>
        <v>C</v>
      </c>
    </row>
    <row r="8" spans="1:6">
      <c r="A8" s="194"/>
      <c r="B8" s="6"/>
      <c r="F8" s="8"/>
    </row>
    <row r="9" spans="1:6">
      <c r="A9" s="194"/>
      <c r="B9" s="6"/>
      <c r="C9" t="s">
        <v>19</v>
      </c>
      <c r="D9" s="3">
        <f>FnlRptListParks!H6</f>
        <v>0</v>
      </c>
      <c r="E9" s="3">
        <f>FnlRptListParks!J6</f>
        <v>0</v>
      </c>
    </row>
    <row r="10" spans="1:6">
      <c r="A10" s="194"/>
      <c r="B10" s="6"/>
    </row>
    <row r="11" spans="1:6">
      <c r="A11" s="194"/>
      <c r="B11" s="6"/>
      <c r="C11" t="s">
        <v>20</v>
      </c>
      <c r="D11" s="193">
        <f>FnlRptListParks!I6</f>
        <v>0</v>
      </c>
      <c r="E11" s="193"/>
    </row>
    <row r="12" spans="1:6">
      <c r="A12" s="194"/>
      <c r="B12" s="6"/>
    </row>
    <row r="13" spans="1:6">
      <c r="A13" s="194"/>
      <c r="B13" s="6"/>
      <c r="D13" s="7"/>
    </row>
    <row r="14" spans="1:6">
      <c r="A14" s="194"/>
      <c r="B14" s="6"/>
    </row>
    <row r="15" spans="1:6">
      <c r="A15" s="194"/>
      <c r="B15" s="6"/>
      <c r="C15" t="s">
        <v>22</v>
      </c>
    </row>
    <row r="16" spans="1:6" ht="42" customHeight="1">
      <c r="A16" s="194"/>
      <c r="B16" s="6"/>
      <c r="C16" s="196" t="s">
        <v>9144</v>
      </c>
      <c r="D16" s="196"/>
      <c r="E16" s="196"/>
    </row>
    <row r="17" spans="1:5">
      <c r="A17" s="194"/>
      <c r="B17" s="6"/>
      <c r="C17" s="15"/>
      <c r="D17" s="15"/>
      <c r="E17" s="15"/>
    </row>
    <row r="18" spans="1:5" ht="14.45" customHeight="1">
      <c r="A18" s="194"/>
      <c r="B18" s="6"/>
      <c r="C18" t="s">
        <v>23</v>
      </c>
      <c r="D18" s="8"/>
      <c r="E18" s="8"/>
    </row>
    <row r="19" spans="1:5" ht="42" customHeight="1">
      <c r="A19" s="194"/>
      <c r="B19" s="6"/>
      <c r="C19" s="196" t="s">
        <v>9145</v>
      </c>
      <c r="D19" s="196"/>
      <c r="E19" s="196"/>
    </row>
    <row r="20" spans="1:5" ht="15.6" customHeight="1">
      <c r="A20" s="194"/>
      <c r="B20" s="6"/>
      <c r="C20" s="15"/>
      <c r="D20" s="15"/>
      <c r="E20" s="15"/>
    </row>
    <row r="21" spans="1:5">
      <c r="A21" s="194"/>
      <c r="B21" s="6"/>
      <c r="C21" s="13" t="s">
        <v>21</v>
      </c>
      <c r="D21" s="13"/>
      <c r="E21" s="13"/>
    </row>
    <row r="22" spans="1:5" ht="42" customHeight="1">
      <c r="A22" s="194"/>
      <c r="B22" s="6"/>
      <c r="C22" s="196" t="str">
        <f>FnlRptListParks!D6</f>
        <v xml:space="preserve">Additional paved paths would likely be permitted under the “linear development” exemption of the Highlands Act, but this would need to be confirmed. </v>
      </c>
      <c r="D22" s="196"/>
      <c r="E22" s="196"/>
    </row>
    <row r="23" spans="1:5">
      <c r="C23" s="15"/>
      <c r="D23" s="15"/>
      <c r="E23" s="15"/>
    </row>
  </sheetData>
  <mergeCells count="7">
    <mergeCell ref="C2:E2"/>
    <mergeCell ref="D11:E11"/>
    <mergeCell ref="A5:A22"/>
    <mergeCell ref="D5:E5"/>
    <mergeCell ref="C16:E16"/>
    <mergeCell ref="C19:E19"/>
    <mergeCell ref="C22:E22"/>
  </mergeCells>
  <hyperlinks>
    <hyperlink ref="D3" location="FinalReportList!A1" display="FinalReportList!A1" xr:uid="{AF34CFE4-C649-4912-B03C-B84C7E636725}"/>
    <hyperlink ref="C1" location="FnlRptListParks!A1" display="Final Report List" xr:uid="{17F97511-889B-4A93-BF8A-5C0CF23DE285}"/>
    <hyperlink ref="A1" location="NavigationPage!A1" display="Return" xr:uid="{8E921962-0A48-480A-8501-26435280E1B1}"/>
  </hyperlinks>
  <pageMargins left="0.3" right="0.3" top="1" bottom="0.75" header="0.3" footer="0.3"/>
  <pageSetup orientation="landscape" r:id="rId1"/>
  <headerFooter>
    <oddHeader>&amp;L&amp;G</oddHeader>
    <oddFooter>&amp;L&amp;"-,Bold"&amp;K00B050Greener by Design, LLC&amp;"-,Regular"&amp;K01+000
732.253.7717&amp;C94 Church Street, Suite 402
&amp;K00B050www.gbdtoday.com &amp;RNew Brunswick, NJ 08901
fax 732.253.7719</oddFooter>
  </headerFooter>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7312"/>
  <sheetViews>
    <sheetView zoomScaleNormal="100" workbookViewId="0">
      <pane xSplit="1" ySplit="3" topLeftCell="B4" activePane="bottomRight" state="frozen"/>
      <selection pane="topRight"/>
      <selection pane="bottomLeft"/>
      <selection pane="bottomRight"/>
    </sheetView>
  </sheetViews>
  <sheetFormatPr defaultRowHeight="15"/>
  <cols>
    <col min="1" max="1" width="16.85546875" style="3" bestFit="1" customWidth="1"/>
    <col min="2" max="2" width="23.5703125" style="3" bestFit="1" customWidth="1"/>
    <col min="3" max="3" width="33.85546875" bestFit="1" customWidth="1"/>
    <col min="4" max="4" width="13.7109375" customWidth="1"/>
    <col min="5" max="5" width="14.7109375" customWidth="1"/>
  </cols>
  <sheetData>
    <row r="1" spans="1:5">
      <c r="A1" s="5" t="s">
        <v>9124</v>
      </c>
      <c r="B1" s="5"/>
      <c r="C1" s="37"/>
      <c r="D1" s="37"/>
      <c r="E1" s="37"/>
    </row>
    <row r="2" spans="1:5" ht="31.5">
      <c r="A2" s="45" t="s">
        <v>303</v>
      </c>
      <c r="B2" s="5"/>
      <c r="C2" s="37"/>
      <c r="D2" s="37"/>
      <c r="E2" s="37"/>
    </row>
    <row r="3" spans="1:5">
      <c r="A3" s="49" t="s">
        <v>8947</v>
      </c>
      <c r="B3" s="49" t="s">
        <v>64</v>
      </c>
      <c r="C3" s="49" t="s">
        <v>25</v>
      </c>
      <c r="D3" s="49" t="s">
        <v>26</v>
      </c>
      <c r="E3" s="49" t="s">
        <v>27</v>
      </c>
    </row>
    <row r="4" spans="1:5" ht="35.25" customHeight="1">
      <c r="A4" s="38">
        <v>1</v>
      </c>
      <c r="B4" t="s">
        <v>83</v>
      </c>
      <c r="C4" s="37" t="s">
        <v>76</v>
      </c>
      <c r="D4" s="39">
        <v>351</v>
      </c>
      <c r="E4" s="39">
        <v>1</v>
      </c>
    </row>
    <row r="5" spans="1:5" ht="51.75" customHeight="1">
      <c r="A5" s="41">
        <v>2</v>
      </c>
      <c r="B5" s="37" t="s">
        <v>69</v>
      </c>
      <c r="C5" s="37" t="s">
        <v>70</v>
      </c>
      <c r="D5" s="39">
        <v>360</v>
      </c>
      <c r="E5" s="52" t="s">
        <v>295</v>
      </c>
    </row>
    <row r="6" spans="1:5" ht="51.75" customHeight="1">
      <c r="A6" s="41">
        <v>2</v>
      </c>
      <c r="B6" s="37" t="s">
        <v>69</v>
      </c>
      <c r="C6" s="37" t="s">
        <v>70</v>
      </c>
      <c r="D6" s="39">
        <v>360</v>
      </c>
      <c r="E6" s="52">
        <v>39.03</v>
      </c>
    </row>
    <row r="7" spans="1:5" ht="51.75" customHeight="1">
      <c r="A7" s="41">
        <v>2</v>
      </c>
      <c r="B7" s="37" t="s">
        <v>69</v>
      </c>
      <c r="C7" s="37" t="s">
        <v>70</v>
      </c>
      <c r="D7" s="39">
        <v>360</v>
      </c>
      <c r="E7" s="52">
        <v>42.05</v>
      </c>
    </row>
    <row r="8" spans="1:5" ht="64.5" customHeight="1">
      <c r="A8" s="41">
        <v>3</v>
      </c>
      <c r="B8" s="51" t="s">
        <v>8946</v>
      </c>
      <c r="C8" s="51" t="s">
        <v>78</v>
      </c>
      <c r="D8" s="39">
        <v>337.07</v>
      </c>
      <c r="E8" s="50">
        <v>7</v>
      </c>
    </row>
    <row r="9" spans="1:5" ht="39" customHeight="1">
      <c r="A9" s="41">
        <v>4</v>
      </c>
      <c r="B9" t="s">
        <v>8760</v>
      </c>
      <c r="C9" s="40" t="s">
        <v>74</v>
      </c>
      <c r="D9" s="39">
        <v>364</v>
      </c>
      <c r="E9" s="42">
        <v>4</v>
      </c>
    </row>
    <row r="10" spans="1:5" ht="39" customHeight="1">
      <c r="A10" s="41">
        <v>4</v>
      </c>
      <c r="B10" t="s">
        <v>8760</v>
      </c>
      <c r="C10" s="40" t="s">
        <v>74</v>
      </c>
      <c r="D10" s="39">
        <v>365</v>
      </c>
      <c r="E10" s="42">
        <v>21</v>
      </c>
    </row>
    <row r="11" spans="1:5" ht="48" customHeight="1">
      <c r="A11" s="41">
        <v>5</v>
      </c>
      <c r="B11" s="51" t="s">
        <v>298</v>
      </c>
      <c r="C11" s="37" t="s">
        <v>71</v>
      </c>
      <c r="D11" s="39">
        <v>40</v>
      </c>
      <c r="E11" s="42">
        <v>19</v>
      </c>
    </row>
    <row r="12" spans="1:5" ht="43.5" customHeight="1">
      <c r="A12" s="41">
        <v>6</v>
      </c>
      <c r="B12" s="37" t="s">
        <v>75</v>
      </c>
      <c r="C12" s="40" t="s">
        <v>79</v>
      </c>
      <c r="D12" s="39">
        <v>22</v>
      </c>
      <c r="E12" s="52" t="s">
        <v>8949</v>
      </c>
    </row>
    <row r="13" spans="1:5" ht="43.5" customHeight="1">
      <c r="A13" s="41">
        <v>7</v>
      </c>
      <c r="B13" s="37" t="s">
        <v>72</v>
      </c>
      <c r="C13" s="40" t="s">
        <v>73</v>
      </c>
      <c r="D13" s="39">
        <v>342.03</v>
      </c>
      <c r="E13" s="42">
        <v>13</v>
      </c>
    </row>
    <row r="14" spans="1:5" ht="15.75">
      <c r="A14" s="43"/>
      <c r="B14" s="43"/>
      <c r="C14" s="43"/>
      <c r="D14" s="43"/>
      <c r="E14" s="44"/>
    </row>
    <row r="15" spans="1:5" ht="15.75">
      <c r="A15" s="43"/>
      <c r="B15" s="43"/>
      <c r="C15" s="43"/>
      <c r="D15" s="43"/>
      <c r="E15" s="44"/>
    </row>
    <row r="16" spans="1:5">
      <c r="A16"/>
      <c r="B16"/>
      <c r="E16" s="33"/>
    </row>
    <row r="17" spans="1:5">
      <c r="A17"/>
      <c r="B17"/>
      <c r="E17" s="33"/>
    </row>
    <row r="18" spans="1:5">
      <c r="A18"/>
      <c r="B18"/>
      <c r="E18" s="33"/>
    </row>
    <row r="19" spans="1:5">
      <c r="A19"/>
      <c r="B19"/>
      <c r="E19" s="33"/>
    </row>
    <row r="20" spans="1:5">
      <c r="A20"/>
      <c r="B20"/>
    </row>
    <row r="21" spans="1:5">
      <c r="A21"/>
      <c r="B21"/>
    </row>
    <row r="22" spans="1:5">
      <c r="A22"/>
      <c r="B22"/>
    </row>
    <row r="23" spans="1:5">
      <c r="A23"/>
      <c r="B23"/>
    </row>
    <row r="24" spans="1:5">
      <c r="A24"/>
      <c r="B24"/>
    </row>
    <row r="25" spans="1:5">
      <c r="A25"/>
      <c r="B25"/>
    </row>
    <row r="26" spans="1:5">
      <c r="A26"/>
      <c r="B26"/>
    </row>
    <row r="27" spans="1:5">
      <c r="A27"/>
      <c r="B27"/>
    </row>
    <row r="28" spans="1:5">
      <c r="A28"/>
      <c r="B28"/>
    </row>
    <row r="29" spans="1:5">
      <c r="A29"/>
      <c r="B29"/>
    </row>
    <row r="30" spans="1:5">
      <c r="A30"/>
      <c r="B30"/>
    </row>
    <row r="31" spans="1:5">
      <c r="A31"/>
      <c r="B31"/>
    </row>
    <row r="32" spans="1:5">
      <c r="A32"/>
      <c r="B32"/>
    </row>
    <row r="33" spans="1:2">
      <c r="A33"/>
      <c r="B33"/>
    </row>
    <row r="34" spans="1:2">
      <c r="A34"/>
      <c r="B34"/>
    </row>
    <row r="35" spans="1:2">
      <c r="A35"/>
      <c r="B35"/>
    </row>
    <row r="36" spans="1:2">
      <c r="A36"/>
      <c r="B36"/>
    </row>
    <row r="37" spans="1:2">
      <c r="A37"/>
      <c r="B37"/>
    </row>
    <row r="38" spans="1:2">
      <c r="A38"/>
      <c r="B38"/>
    </row>
    <row r="39" spans="1:2">
      <c r="A39"/>
      <c r="B39"/>
    </row>
    <row r="40" spans="1:2">
      <c r="A40"/>
      <c r="B40"/>
    </row>
    <row r="41" spans="1:2">
      <c r="A41"/>
      <c r="B41"/>
    </row>
    <row r="42" spans="1:2">
      <c r="A42"/>
      <c r="B42"/>
    </row>
    <row r="43" spans="1:2">
      <c r="A43"/>
      <c r="B43"/>
    </row>
    <row r="44" spans="1:2">
      <c r="A44"/>
      <c r="B44"/>
    </row>
    <row r="45" spans="1:2">
      <c r="A45"/>
      <c r="B45"/>
    </row>
    <row r="46" spans="1:2">
      <c r="A46"/>
      <c r="B46"/>
    </row>
    <row r="47" spans="1:2">
      <c r="A47"/>
      <c r="B47"/>
    </row>
    <row r="48" spans="1:2">
      <c r="A48"/>
      <c r="B48"/>
    </row>
    <row r="49" spans="1:2">
      <c r="A49"/>
      <c r="B49"/>
    </row>
    <row r="50" spans="1:2">
      <c r="A50"/>
      <c r="B50"/>
    </row>
    <row r="51" spans="1:2">
      <c r="A51"/>
      <c r="B51"/>
    </row>
    <row r="52" spans="1:2">
      <c r="A52"/>
      <c r="B52"/>
    </row>
    <row r="53" spans="1:2">
      <c r="A53"/>
      <c r="B53"/>
    </row>
    <row r="54" spans="1:2">
      <c r="A54"/>
      <c r="B54"/>
    </row>
    <row r="55" spans="1:2">
      <c r="A55"/>
      <c r="B55"/>
    </row>
    <row r="56" spans="1:2">
      <c r="A56"/>
      <c r="B56"/>
    </row>
    <row r="57" spans="1:2">
      <c r="A57"/>
      <c r="B57"/>
    </row>
    <row r="58" spans="1:2">
      <c r="A58"/>
      <c r="B58"/>
    </row>
    <row r="59" spans="1:2">
      <c r="A59"/>
      <c r="B59"/>
    </row>
    <row r="60" spans="1:2">
      <c r="A60"/>
      <c r="B60"/>
    </row>
    <row r="61" spans="1:2">
      <c r="A61"/>
      <c r="B61"/>
    </row>
    <row r="62" spans="1:2">
      <c r="A62"/>
      <c r="B62"/>
    </row>
    <row r="63" spans="1:2">
      <c r="A63"/>
      <c r="B63"/>
    </row>
    <row r="64" spans="1:2">
      <c r="A64"/>
      <c r="B64"/>
    </row>
    <row r="65" spans="1:2">
      <c r="A65"/>
      <c r="B65"/>
    </row>
    <row r="66" spans="1:2">
      <c r="A66"/>
      <c r="B66"/>
    </row>
    <row r="67" spans="1:2">
      <c r="A67"/>
      <c r="B67"/>
    </row>
    <row r="68" spans="1:2">
      <c r="A68"/>
      <c r="B68"/>
    </row>
    <row r="69" spans="1:2">
      <c r="A69"/>
      <c r="B69"/>
    </row>
    <row r="70" spans="1:2">
      <c r="A70"/>
      <c r="B70"/>
    </row>
    <row r="71" spans="1:2">
      <c r="A71"/>
      <c r="B71"/>
    </row>
    <row r="72" spans="1:2">
      <c r="A72"/>
      <c r="B72"/>
    </row>
    <row r="73" spans="1:2">
      <c r="A73"/>
      <c r="B73"/>
    </row>
    <row r="74" spans="1:2">
      <c r="A74"/>
      <c r="B74"/>
    </row>
    <row r="75" spans="1:2">
      <c r="A75"/>
      <c r="B75"/>
    </row>
    <row r="76" spans="1:2">
      <c r="A76"/>
      <c r="B76"/>
    </row>
    <row r="77" spans="1:2">
      <c r="A77"/>
      <c r="B77"/>
    </row>
    <row r="78" spans="1:2">
      <c r="A78"/>
      <c r="B78"/>
    </row>
    <row r="79" spans="1:2">
      <c r="A79"/>
      <c r="B79"/>
    </row>
    <row r="80" spans="1:2">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2" spans="1:2">
      <c r="A92"/>
      <c r="B92"/>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row r="108" spans="1:2">
      <c r="A108"/>
      <c r="B108"/>
    </row>
    <row r="109" spans="1:2">
      <c r="A109"/>
      <c r="B109"/>
    </row>
    <row r="110" spans="1:2">
      <c r="A110"/>
      <c r="B110"/>
    </row>
    <row r="111" spans="1:2">
      <c r="A111"/>
      <c r="B111"/>
    </row>
    <row r="112" spans="1:2">
      <c r="A112"/>
      <c r="B112"/>
    </row>
    <row r="113" spans="1:2">
      <c r="A113"/>
      <c r="B113"/>
    </row>
    <row r="114" spans="1:2">
      <c r="A114"/>
      <c r="B114"/>
    </row>
    <row r="115" spans="1:2">
      <c r="A115"/>
      <c r="B115"/>
    </row>
    <row r="116" spans="1:2">
      <c r="A116"/>
      <c r="B116"/>
    </row>
    <row r="117" spans="1:2">
      <c r="A117"/>
      <c r="B117"/>
    </row>
    <row r="118" spans="1:2">
      <c r="A118"/>
      <c r="B118"/>
    </row>
    <row r="119" spans="1:2">
      <c r="A119"/>
      <c r="B119"/>
    </row>
    <row r="120" spans="1:2">
      <c r="A120"/>
      <c r="B120"/>
    </row>
    <row r="121" spans="1:2">
      <c r="A121"/>
      <c r="B121"/>
    </row>
    <row r="122" spans="1:2">
      <c r="A122"/>
      <c r="B122"/>
    </row>
    <row r="123" spans="1:2">
      <c r="A123"/>
      <c r="B123"/>
    </row>
    <row r="124" spans="1:2">
      <c r="A124"/>
      <c r="B124"/>
    </row>
    <row r="125" spans="1:2">
      <c r="A125"/>
      <c r="B125"/>
    </row>
    <row r="126" spans="1:2">
      <c r="A126"/>
      <c r="B126"/>
    </row>
    <row r="127" spans="1:2">
      <c r="A127"/>
      <c r="B127"/>
    </row>
    <row r="128" spans="1:2">
      <c r="A128"/>
      <c r="B128"/>
    </row>
    <row r="129" spans="1:2">
      <c r="A129"/>
      <c r="B129"/>
    </row>
    <row r="130" spans="1:2">
      <c r="A130"/>
      <c r="B130"/>
    </row>
    <row r="131" spans="1:2">
      <c r="A131"/>
      <c r="B131"/>
    </row>
    <row r="132" spans="1:2">
      <c r="A132"/>
      <c r="B132"/>
    </row>
    <row r="133" spans="1:2">
      <c r="A133"/>
      <c r="B133"/>
    </row>
    <row r="134" spans="1:2">
      <c r="A134"/>
      <c r="B134"/>
    </row>
    <row r="135" spans="1:2">
      <c r="A135"/>
      <c r="B135"/>
    </row>
    <row r="136" spans="1:2">
      <c r="A136"/>
      <c r="B136"/>
    </row>
    <row r="137" spans="1:2">
      <c r="A137"/>
      <c r="B137"/>
    </row>
    <row r="138" spans="1:2">
      <c r="A138"/>
      <c r="B138"/>
    </row>
    <row r="139" spans="1:2">
      <c r="A139"/>
      <c r="B139"/>
    </row>
    <row r="140" spans="1:2">
      <c r="A140"/>
      <c r="B140"/>
    </row>
    <row r="141" spans="1:2">
      <c r="A141"/>
      <c r="B141"/>
    </row>
    <row r="142" spans="1:2">
      <c r="A142"/>
      <c r="B142"/>
    </row>
    <row r="143" spans="1:2">
      <c r="A143"/>
      <c r="B143"/>
    </row>
    <row r="144" spans="1:2">
      <c r="A144"/>
      <c r="B144"/>
    </row>
    <row r="145" spans="1:2">
      <c r="A145"/>
      <c r="B145"/>
    </row>
    <row r="146" spans="1:2">
      <c r="A146"/>
      <c r="B146"/>
    </row>
    <row r="147" spans="1:2">
      <c r="A147"/>
      <c r="B147"/>
    </row>
    <row r="148" spans="1:2">
      <c r="A148"/>
      <c r="B148"/>
    </row>
    <row r="149" spans="1:2">
      <c r="A149"/>
      <c r="B149"/>
    </row>
    <row r="150" spans="1:2">
      <c r="A150"/>
      <c r="B150"/>
    </row>
    <row r="151" spans="1:2">
      <c r="A151"/>
      <c r="B151"/>
    </row>
    <row r="152" spans="1:2">
      <c r="A152"/>
      <c r="B152"/>
    </row>
    <row r="153" spans="1:2">
      <c r="A153"/>
      <c r="B153"/>
    </row>
    <row r="154" spans="1:2">
      <c r="A154"/>
      <c r="B154"/>
    </row>
    <row r="155" spans="1:2">
      <c r="A155"/>
      <c r="B155"/>
    </row>
    <row r="156" spans="1:2">
      <c r="A156"/>
      <c r="B156"/>
    </row>
    <row r="157" spans="1:2">
      <c r="A157"/>
      <c r="B157"/>
    </row>
    <row r="158" spans="1:2">
      <c r="A158"/>
      <c r="B158"/>
    </row>
    <row r="159" spans="1:2">
      <c r="A159"/>
      <c r="B159"/>
    </row>
    <row r="160" spans="1:2">
      <c r="A160"/>
      <c r="B160"/>
    </row>
    <row r="161" spans="1:2">
      <c r="A161"/>
      <c r="B161"/>
    </row>
    <row r="162" spans="1:2">
      <c r="A162"/>
      <c r="B162"/>
    </row>
    <row r="163" spans="1:2">
      <c r="A163"/>
      <c r="B163"/>
    </row>
    <row r="164" spans="1:2">
      <c r="A164"/>
      <c r="B164"/>
    </row>
    <row r="165" spans="1:2">
      <c r="A165"/>
      <c r="B165"/>
    </row>
    <row r="166" spans="1:2">
      <c r="A166"/>
      <c r="B166"/>
    </row>
    <row r="167" spans="1:2">
      <c r="A167"/>
      <c r="B167"/>
    </row>
    <row r="168" spans="1:2">
      <c r="A168"/>
      <c r="B168"/>
    </row>
    <row r="169" spans="1:2">
      <c r="A169"/>
      <c r="B169"/>
    </row>
    <row r="170" spans="1:2">
      <c r="A170"/>
      <c r="B170"/>
    </row>
    <row r="171" spans="1:2">
      <c r="A171"/>
      <c r="B171"/>
    </row>
    <row r="172" spans="1:2">
      <c r="A172"/>
      <c r="B172"/>
    </row>
    <row r="173" spans="1:2">
      <c r="A173"/>
      <c r="B173"/>
    </row>
    <row r="174" spans="1:2">
      <c r="A174"/>
      <c r="B174"/>
    </row>
    <row r="175" spans="1:2">
      <c r="A175"/>
      <c r="B175"/>
    </row>
    <row r="176" spans="1:2">
      <c r="A176"/>
      <c r="B176"/>
    </row>
    <row r="177" spans="1:2">
      <c r="A177"/>
      <c r="B177"/>
    </row>
    <row r="178" spans="1:2">
      <c r="A178"/>
      <c r="B178"/>
    </row>
    <row r="179" spans="1:2">
      <c r="A179"/>
      <c r="B179"/>
    </row>
    <row r="180" spans="1:2">
      <c r="A180"/>
      <c r="B180"/>
    </row>
    <row r="181" spans="1:2">
      <c r="A181"/>
      <c r="B181"/>
    </row>
    <row r="182" spans="1:2">
      <c r="A182"/>
      <c r="B182"/>
    </row>
    <row r="183" spans="1:2">
      <c r="A183"/>
      <c r="B183"/>
    </row>
    <row r="184" spans="1:2">
      <c r="A184"/>
      <c r="B184"/>
    </row>
    <row r="185" spans="1:2">
      <c r="A185"/>
      <c r="B185"/>
    </row>
    <row r="186" spans="1:2">
      <c r="A186"/>
      <c r="B186"/>
    </row>
    <row r="187" spans="1:2">
      <c r="A187"/>
      <c r="B187"/>
    </row>
    <row r="188" spans="1:2">
      <c r="A188"/>
      <c r="B188"/>
    </row>
    <row r="189" spans="1:2">
      <c r="A189"/>
      <c r="B189"/>
    </row>
    <row r="190" spans="1:2">
      <c r="A190"/>
      <c r="B190"/>
    </row>
    <row r="191" spans="1:2">
      <c r="A191"/>
      <c r="B191"/>
    </row>
    <row r="192" spans="1:2">
      <c r="A192"/>
      <c r="B192"/>
    </row>
    <row r="193" spans="1:2">
      <c r="A193"/>
      <c r="B193"/>
    </row>
    <row r="194" spans="1:2">
      <c r="A194"/>
      <c r="B194"/>
    </row>
    <row r="195" spans="1:2">
      <c r="A195"/>
      <c r="B195"/>
    </row>
    <row r="196" spans="1:2">
      <c r="A196"/>
      <c r="B196"/>
    </row>
    <row r="197" spans="1:2">
      <c r="A197"/>
      <c r="B197"/>
    </row>
    <row r="198" spans="1:2">
      <c r="A198"/>
      <c r="B198"/>
    </row>
    <row r="199" spans="1:2">
      <c r="A199"/>
      <c r="B199"/>
    </row>
    <row r="200" spans="1:2">
      <c r="A200"/>
      <c r="B200"/>
    </row>
    <row r="201" spans="1:2">
      <c r="A201"/>
      <c r="B201"/>
    </row>
    <row r="202" spans="1:2">
      <c r="A202"/>
      <c r="B202"/>
    </row>
    <row r="203" spans="1:2">
      <c r="A203"/>
      <c r="B203"/>
    </row>
    <row r="204" spans="1:2">
      <c r="A204"/>
      <c r="B204"/>
    </row>
    <row r="205" spans="1:2">
      <c r="A205"/>
      <c r="B205"/>
    </row>
    <row r="206" spans="1:2">
      <c r="A206"/>
      <c r="B206"/>
    </row>
    <row r="207" spans="1:2">
      <c r="A207"/>
      <c r="B207"/>
    </row>
    <row r="208" spans="1:2">
      <c r="A208"/>
      <c r="B208"/>
    </row>
    <row r="209" spans="1:2">
      <c r="A209"/>
      <c r="B209"/>
    </row>
    <row r="210" spans="1:2">
      <c r="A210"/>
      <c r="B210"/>
    </row>
    <row r="211" spans="1:2">
      <c r="A211"/>
      <c r="B211"/>
    </row>
    <row r="212" spans="1:2">
      <c r="A212"/>
      <c r="B212"/>
    </row>
    <row r="213" spans="1:2">
      <c r="A213"/>
      <c r="B213"/>
    </row>
    <row r="214" spans="1:2">
      <c r="A214"/>
      <c r="B214"/>
    </row>
    <row r="215" spans="1:2">
      <c r="A215"/>
      <c r="B215"/>
    </row>
    <row r="216" spans="1:2">
      <c r="A216"/>
      <c r="B216"/>
    </row>
    <row r="217" spans="1:2">
      <c r="A217"/>
      <c r="B217"/>
    </row>
    <row r="218" spans="1:2">
      <c r="A218"/>
      <c r="B218"/>
    </row>
    <row r="219" spans="1:2">
      <c r="A219"/>
      <c r="B219"/>
    </row>
    <row r="220" spans="1:2">
      <c r="A220"/>
      <c r="B220"/>
    </row>
    <row r="221" spans="1:2">
      <c r="A221"/>
      <c r="B221"/>
    </row>
    <row r="222" spans="1:2">
      <c r="A222"/>
      <c r="B222"/>
    </row>
    <row r="223" spans="1:2">
      <c r="A223"/>
      <c r="B223"/>
    </row>
    <row r="224" spans="1:2">
      <c r="A224"/>
      <c r="B224"/>
    </row>
    <row r="225" spans="1:2">
      <c r="A225"/>
      <c r="B225"/>
    </row>
    <row r="226" spans="1:2">
      <c r="A226"/>
      <c r="B226"/>
    </row>
    <row r="227" spans="1:2">
      <c r="A227"/>
      <c r="B227"/>
    </row>
    <row r="228" spans="1:2">
      <c r="A228"/>
      <c r="B228"/>
    </row>
    <row r="229" spans="1:2">
      <c r="A229"/>
      <c r="B229"/>
    </row>
    <row r="230" spans="1:2">
      <c r="A230"/>
      <c r="B230"/>
    </row>
    <row r="231" spans="1:2">
      <c r="A231"/>
      <c r="B231"/>
    </row>
    <row r="232" spans="1:2">
      <c r="A232"/>
      <c r="B232"/>
    </row>
    <row r="233" spans="1:2">
      <c r="A233"/>
      <c r="B233"/>
    </row>
    <row r="234" spans="1:2">
      <c r="A234"/>
      <c r="B234"/>
    </row>
    <row r="235" spans="1:2">
      <c r="A235"/>
      <c r="B235"/>
    </row>
    <row r="236" spans="1:2">
      <c r="A236"/>
      <c r="B236"/>
    </row>
    <row r="237" spans="1:2">
      <c r="A237"/>
      <c r="B237"/>
    </row>
    <row r="238" spans="1:2">
      <c r="A238"/>
      <c r="B238"/>
    </row>
    <row r="239" spans="1:2">
      <c r="A239"/>
      <c r="B239"/>
    </row>
    <row r="240" spans="1:2">
      <c r="A240"/>
      <c r="B240"/>
    </row>
    <row r="241" spans="1:2">
      <c r="A241"/>
      <c r="B241"/>
    </row>
    <row r="242" spans="1:2">
      <c r="A242"/>
      <c r="B242"/>
    </row>
    <row r="243" spans="1:2">
      <c r="A243"/>
      <c r="B243"/>
    </row>
    <row r="244" spans="1:2">
      <c r="A244"/>
      <c r="B244"/>
    </row>
    <row r="245" spans="1:2">
      <c r="A245"/>
      <c r="B245"/>
    </row>
    <row r="246" spans="1:2">
      <c r="A246"/>
      <c r="B246"/>
    </row>
    <row r="247" spans="1:2">
      <c r="A247"/>
      <c r="B247"/>
    </row>
    <row r="248" spans="1:2">
      <c r="A248"/>
      <c r="B248"/>
    </row>
    <row r="249" spans="1:2">
      <c r="A249"/>
      <c r="B249"/>
    </row>
    <row r="250" spans="1:2">
      <c r="A250"/>
      <c r="B250"/>
    </row>
    <row r="251" spans="1:2">
      <c r="A251"/>
      <c r="B251"/>
    </row>
    <row r="252" spans="1:2">
      <c r="A252"/>
      <c r="B252"/>
    </row>
    <row r="253" spans="1:2">
      <c r="A253"/>
      <c r="B253"/>
    </row>
    <row r="254" spans="1:2">
      <c r="A254"/>
      <c r="B254"/>
    </row>
    <row r="255" spans="1:2">
      <c r="A255"/>
      <c r="B255"/>
    </row>
    <row r="256" spans="1:2">
      <c r="A256"/>
      <c r="B256"/>
    </row>
    <row r="257" spans="1:2">
      <c r="A257"/>
      <c r="B257"/>
    </row>
    <row r="258" spans="1:2">
      <c r="A258"/>
      <c r="B258"/>
    </row>
    <row r="259" spans="1:2">
      <c r="A259"/>
      <c r="B259"/>
    </row>
    <row r="260" spans="1:2">
      <c r="A260"/>
      <c r="B260"/>
    </row>
    <row r="261" spans="1:2">
      <c r="A261"/>
      <c r="B261"/>
    </row>
    <row r="262" spans="1:2">
      <c r="A262"/>
      <c r="B262"/>
    </row>
    <row r="263" spans="1:2">
      <c r="A263"/>
      <c r="B263"/>
    </row>
    <row r="264" spans="1:2">
      <c r="A264"/>
      <c r="B264"/>
    </row>
    <row r="265" spans="1:2">
      <c r="A265"/>
      <c r="B265"/>
    </row>
    <row r="266" spans="1:2">
      <c r="A266"/>
      <c r="B266"/>
    </row>
    <row r="267" spans="1:2">
      <c r="A267"/>
      <c r="B267"/>
    </row>
    <row r="268" spans="1:2">
      <c r="A268"/>
      <c r="B268"/>
    </row>
    <row r="269" spans="1:2">
      <c r="A269"/>
      <c r="B269"/>
    </row>
    <row r="270" spans="1:2">
      <c r="A270"/>
      <c r="B270"/>
    </row>
    <row r="271" spans="1:2">
      <c r="A271"/>
      <c r="B271"/>
    </row>
    <row r="272" spans="1:2">
      <c r="A272"/>
      <c r="B272"/>
    </row>
    <row r="273" spans="1:2">
      <c r="A273"/>
      <c r="B273"/>
    </row>
    <row r="274" spans="1:2">
      <c r="A274"/>
      <c r="B274"/>
    </row>
    <row r="275" spans="1:2">
      <c r="A275"/>
      <c r="B275"/>
    </row>
    <row r="276" spans="1:2">
      <c r="A276"/>
      <c r="B276"/>
    </row>
    <row r="277" spans="1:2">
      <c r="A277"/>
      <c r="B277"/>
    </row>
    <row r="278" spans="1:2">
      <c r="A278"/>
      <c r="B278"/>
    </row>
    <row r="279" spans="1:2">
      <c r="A279"/>
      <c r="B279"/>
    </row>
    <row r="280" spans="1:2">
      <c r="A280"/>
      <c r="B280"/>
    </row>
    <row r="281" spans="1:2">
      <c r="A281"/>
      <c r="B281"/>
    </row>
    <row r="282" spans="1:2">
      <c r="A282"/>
      <c r="B282"/>
    </row>
    <row r="283" spans="1:2">
      <c r="A283"/>
      <c r="B283"/>
    </row>
    <row r="284" spans="1:2">
      <c r="A284"/>
      <c r="B284"/>
    </row>
    <row r="285" spans="1:2">
      <c r="A285"/>
      <c r="B285"/>
    </row>
    <row r="286" spans="1:2">
      <c r="A286"/>
      <c r="B286"/>
    </row>
    <row r="287" spans="1:2">
      <c r="A287"/>
      <c r="B287"/>
    </row>
    <row r="288" spans="1:2">
      <c r="A288"/>
      <c r="B288"/>
    </row>
    <row r="289" spans="1:2">
      <c r="A289"/>
      <c r="B289"/>
    </row>
    <row r="290" spans="1:2">
      <c r="A290"/>
      <c r="B290"/>
    </row>
    <row r="291" spans="1:2">
      <c r="A291"/>
      <c r="B291"/>
    </row>
    <row r="292" spans="1:2">
      <c r="A292"/>
      <c r="B292"/>
    </row>
    <row r="293" spans="1:2">
      <c r="A293"/>
      <c r="B293"/>
    </row>
    <row r="294" spans="1:2">
      <c r="A294"/>
      <c r="B294"/>
    </row>
    <row r="295" spans="1:2">
      <c r="A295"/>
      <c r="B295"/>
    </row>
    <row r="296" spans="1:2">
      <c r="A296"/>
      <c r="B296"/>
    </row>
    <row r="297" spans="1:2">
      <c r="A297"/>
      <c r="B297"/>
    </row>
    <row r="298" spans="1:2">
      <c r="A298"/>
      <c r="B298"/>
    </row>
    <row r="299" spans="1:2">
      <c r="A299"/>
      <c r="B299"/>
    </row>
    <row r="300" spans="1:2">
      <c r="A300"/>
      <c r="B300"/>
    </row>
    <row r="301" spans="1:2">
      <c r="A301"/>
      <c r="B301"/>
    </row>
    <row r="302" spans="1:2">
      <c r="A302"/>
      <c r="B302"/>
    </row>
    <row r="303" spans="1:2">
      <c r="A303"/>
      <c r="B303"/>
    </row>
    <row r="304" spans="1:2">
      <c r="A304"/>
      <c r="B304"/>
    </row>
    <row r="305" spans="1:2">
      <c r="A305"/>
      <c r="B305"/>
    </row>
    <row r="306" spans="1:2">
      <c r="A306"/>
      <c r="B306"/>
    </row>
    <row r="307" spans="1:2">
      <c r="A307"/>
      <c r="B307"/>
    </row>
    <row r="308" spans="1:2">
      <c r="A308"/>
      <c r="B308"/>
    </row>
    <row r="309" spans="1:2">
      <c r="A309"/>
      <c r="B309"/>
    </row>
    <row r="310" spans="1:2">
      <c r="A310"/>
      <c r="B310"/>
    </row>
    <row r="311" spans="1:2">
      <c r="A311"/>
      <c r="B311"/>
    </row>
    <row r="312" spans="1:2">
      <c r="A312"/>
      <c r="B312"/>
    </row>
    <row r="313" spans="1:2">
      <c r="A313"/>
      <c r="B313"/>
    </row>
    <row r="314" spans="1:2">
      <c r="A314"/>
      <c r="B314"/>
    </row>
    <row r="315" spans="1:2">
      <c r="A315"/>
      <c r="B315"/>
    </row>
    <row r="316" spans="1:2">
      <c r="A316"/>
      <c r="B316"/>
    </row>
    <row r="317" spans="1:2">
      <c r="A317"/>
      <c r="B317"/>
    </row>
    <row r="318" spans="1:2">
      <c r="A318"/>
      <c r="B318"/>
    </row>
    <row r="319" spans="1:2">
      <c r="A319"/>
      <c r="B319"/>
    </row>
    <row r="320" spans="1:2">
      <c r="A320"/>
      <c r="B320"/>
    </row>
    <row r="321" spans="1:2">
      <c r="A321"/>
      <c r="B321"/>
    </row>
    <row r="322" spans="1:2">
      <c r="A322"/>
      <c r="B322"/>
    </row>
    <row r="323" spans="1:2">
      <c r="A323"/>
      <c r="B323"/>
    </row>
    <row r="324" spans="1:2">
      <c r="A324"/>
      <c r="B324"/>
    </row>
    <row r="325" spans="1:2">
      <c r="A325"/>
      <c r="B325"/>
    </row>
    <row r="326" spans="1:2">
      <c r="A326"/>
      <c r="B326"/>
    </row>
    <row r="327" spans="1:2">
      <c r="A327"/>
      <c r="B327"/>
    </row>
    <row r="328" spans="1:2">
      <c r="A328"/>
      <c r="B328"/>
    </row>
    <row r="329" spans="1:2">
      <c r="A329"/>
      <c r="B329"/>
    </row>
    <row r="330" spans="1:2">
      <c r="A330"/>
      <c r="B330"/>
    </row>
    <row r="331" spans="1:2">
      <c r="A331"/>
      <c r="B331"/>
    </row>
    <row r="332" spans="1:2">
      <c r="A332"/>
      <c r="B332"/>
    </row>
    <row r="333" spans="1:2">
      <c r="A333"/>
      <c r="B333"/>
    </row>
    <row r="334" spans="1:2">
      <c r="A334"/>
      <c r="B334"/>
    </row>
    <row r="335" spans="1:2">
      <c r="A335"/>
      <c r="B335"/>
    </row>
    <row r="336" spans="1:2">
      <c r="A336"/>
      <c r="B336"/>
    </row>
    <row r="337" spans="1:2">
      <c r="A337"/>
      <c r="B337"/>
    </row>
    <row r="338" spans="1:2">
      <c r="A338"/>
      <c r="B338"/>
    </row>
    <row r="339" spans="1:2">
      <c r="A339"/>
      <c r="B339"/>
    </row>
    <row r="340" spans="1:2">
      <c r="A340"/>
      <c r="B340"/>
    </row>
    <row r="341" spans="1:2">
      <c r="A341"/>
      <c r="B341"/>
    </row>
    <row r="342" spans="1:2">
      <c r="A342"/>
      <c r="B342"/>
    </row>
    <row r="343" spans="1:2">
      <c r="A343"/>
      <c r="B343"/>
    </row>
    <row r="344" spans="1:2">
      <c r="A344"/>
      <c r="B344"/>
    </row>
    <row r="345" spans="1:2">
      <c r="A345"/>
      <c r="B345"/>
    </row>
    <row r="346" spans="1:2">
      <c r="A346"/>
      <c r="B346"/>
    </row>
    <row r="347" spans="1:2">
      <c r="A347"/>
      <c r="B347"/>
    </row>
    <row r="348" spans="1:2">
      <c r="A348"/>
      <c r="B348"/>
    </row>
    <row r="349" spans="1:2">
      <c r="A349"/>
      <c r="B349"/>
    </row>
    <row r="350" spans="1:2">
      <c r="A350"/>
      <c r="B350"/>
    </row>
    <row r="351" spans="1:2">
      <c r="A351"/>
      <c r="B351"/>
    </row>
    <row r="352" spans="1:2">
      <c r="A352"/>
      <c r="B352"/>
    </row>
    <row r="353" spans="1:2">
      <c r="A353"/>
      <c r="B353"/>
    </row>
    <row r="354" spans="1:2">
      <c r="A354"/>
      <c r="B354"/>
    </row>
    <row r="355" spans="1:2">
      <c r="A355"/>
      <c r="B355"/>
    </row>
    <row r="356" spans="1:2">
      <c r="A356"/>
      <c r="B356"/>
    </row>
    <row r="357" spans="1:2">
      <c r="A357"/>
      <c r="B357"/>
    </row>
    <row r="358" spans="1:2">
      <c r="A358"/>
      <c r="B358"/>
    </row>
    <row r="359" spans="1:2">
      <c r="A359"/>
      <c r="B359"/>
    </row>
    <row r="360" spans="1:2">
      <c r="A360"/>
      <c r="B360"/>
    </row>
    <row r="361" spans="1:2">
      <c r="A361"/>
      <c r="B361"/>
    </row>
    <row r="362" spans="1:2">
      <c r="A362"/>
      <c r="B362"/>
    </row>
    <row r="363" spans="1:2">
      <c r="A363"/>
      <c r="B363"/>
    </row>
    <row r="364" spans="1:2">
      <c r="A364"/>
      <c r="B364"/>
    </row>
    <row r="365" spans="1:2">
      <c r="A365"/>
      <c r="B365"/>
    </row>
    <row r="366" spans="1:2">
      <c r="A366"/>
      <c r="B366"/>
    </row>
    <row r="367" spans="1:2">
      <c r="A367"/>
      <c r="B367"/>
    </row>
    <row r="368" spans="1:2">
      <c r="A368"/>
      <c r="B368"/>
    </row>
    <row r="369" spans="1:2">
      <c r="A369"/>
      <c r="B369"/>
    </row>
    <row r="370" spans="1:2">
      <c r="A370"/>
      <c r="B370"/>
    </row>
    <row r="371" spans="1:2">
      <c r="A371"/>
      <c r="B371"/>
    </row>
    <row r="372" spans="1:2">
      <c r="A372"/>
      <c r="B372"/>
    </row>
    <row r="373" spans="1:2">
      <c r="A373"/>
      <c r="B373"/>
    </row>
    <row r="374" spans="1:2">
      <c r="A374"/>
      <c r="B374"/>
    </row>
    <row r="375" spans="1:2">
      <c r="A375"/>
      <c r="B375"/>
    </row>
    <row r="376" spans="1:2">
      <c r="A376"/>
      <c r="B376"/>
    </row>
    <row r="377" spans="1:2">
      <c r="A377"/>
      <c r="B377"/>
    </row>
    <row r="378" spans="1:2">
      <c r="A378"/>
      <c r="B378"/>
    </row>
    <row r="379" spans="1:2">
      <c r="A379"/>
      <c r="B379"/>
    </row>
    <row r="380" spans="1:2">
      <c r="A380"/>
      <c r="B380"/>
    </row>
    <row r="381" spans="1:2">
      <c r="A381"/>
      <c r="B381"/>
    </row>
    <row r="382" spans="1:2">
      <c r="A382"/>
      <c r="B382"/>
    </row>
    <row r="383" spans="1:2">
      <c r="A383"/>
      <c r="B383"/>
    </row>
    <row r="384" spans="1:2">
      <c r="A384"/>
      <c r="B384"/>
    </row>
    <row r="385" spans="1:2">
      <c r="A385"/>
      <c r="B385"/>
    </row>
    <row r="386" spans="1:2">
      <c r="A386"/>
      <c r="B386"/>
    </row>
    <row r="387" spans="1:2">
      <c r="A387"/>
      <c r="B387"/>
    </row>
    <row r="388" spans="1:2">
      <c r="A388"/>
      <c r="B388"/>
    </row>
    <row r="389" spans="1:2">
      <c r="A389"/>
      <c r="B389"/>
    </row>
    <row r="390" spans="1:2">
      <c r="A390"/>
      <c r="B390"/>
    </row>
    <row r="391" spans="1:2">
      <c r="A391"/>
      <c r="B391"/>
    </row>
    <row r="392" spans="1:2">
      <c r="A392"/>
      <c r="B392"/>
    </row>
    <row r="393" spans="1:2">
      <c r="A393"/>
      <c r="B393"/>
    </row>
    <row r="394" spans="1:2">
      <c r="A394"/>
      <c r="B394"/>
    </row>
    <row r="395" spans="1:2">
      <c r="A395"/>
      <c r="B395"/>
    </row>
    <row r="396" spans="1:2">
      <c r="A396"/>
      <c r="B396"/>
    </row>
    <row r="397" spans="1:2">
      <c r="A397"/>
      <c r="B397"/>
    </row>
    <row r="398" spans="1:2">
      <c r="A398"/>
      <c r="B398"/>
    </row>
    <row r="399" spans="1:2">
      <c r="A399"/>
      <c r="B399"/>
    </row>
    <row r="400" spans="1:2">
      <c r="A400"/>
      <c r="B400"/>
    </row>
    <row r="401" spans="1:2">
      <c r="A401"/>
      <c r="B401"/>
    </row>
    <row r="402" spans="1:2">
      <c r="A402"/>
      <c r="B402"/>
    </row>
    <row r="403" spans="1:2">
      <c r="A403"/>
      <c r="B403"/>
    </row>
    <row r="404" spans="1:2">
      <c r="A404"/>
      <c r="B404"/>
    </row>
    <row r="405" spans="1:2">
      <c r="A405"/>
      <c r="B405"/>
    </row>
    <row r="406" spans="1:2">
      <c r="A406"/>
      <c r="B406"/>
    </row>
    <row r="407" spans="1:2">
      <c r="A407"/>
      <c r="B407"/>
    </row>
    <row r="408" spans="1:2">
      <c r="A408"/>
      <c r="B408"/>
    </row>
    <row r="409" spans="1:2">
      <c r="A409"/>
      <c r="B409"/>
    </row>
    <row r="410" spans="1:2">
      <c r="A410"/>
      <c r="B410"/>
    </row>
    <row r="411" spans="1:2">
      <c r="A411"/>
      <c r="B411"/>
    </row>
    <row r="412" spans="1:2">
      <c r="A412"/>
      <c r="B412"/>
    </row>
    <row r="413" spans="1:2">
      <c r="A413"/>
      <c r="B413"/>
    </row>
    <row r="414" spans="1:2">
      <c r="A414"/>
      <c r="B414"/>
    </row>
    <row r="415" spans="1:2">
      <c r="A415"/>
      <c r="B415"/>
    </row>
    <row r="416" spans="1:2">
      <c r="A416"/>
      <c r="B416"/>
    </row>
    <row r="417" spans="1:2">
      <c r="A417"/>
      <c r="B417"/>
    </row>
    <row r="418" spans="1:2">
      <c r="A418"/>
      <c r="B418"/>
    </row>
    <row r="419" spans="1:2">
      <c r="A419"/>
      <c r="B419"/>
    </row>
    <row r="420" spans="1:2">
      <c r="A420"/>
      <c r="B420"/>
    </row>
    <row r="421" spans="1:2">
      <c r="A421"/>
      <c r="B421"/>
    </row>
    <row r="422" spans="1:2">
      <c r="A422"/>
      <c r="B422"/>
    </row>
    <row r="423" spans="1:2">
      <c r="A423"/>
      <c r="B423"/>
    </row>
    <row r="424" spans="1:2">
      <c r="A424"/>
      <c r="B424"/>
    </row>
    <row r="425" spans="1:2">
      <c r="A425"/>
      <c r="B425"/>
    </row>
    <row r="426" spans="1:2">
      <c r="A426"/>
      <c r="B426"/>
    </row>
    <row r="427" spans="1:2">
      <c r="A427"/>
      <c r="B427"/>
    </row>
    <row r="428" spans="1:2">
      <c r="A428"/>
      <c r="B428"/>
    </row>
    <row r="429" spans="1:2">
      <c r="A429"/>
      <c r="B429"/>
    </row>
    <row r="430" spans="1:2">
      <c r="A430"/>
      <c r="B430"/>
    </row>
    <row r="431" spans="1:2">
      <c r="A431"/>
      <c r="B431"/>
    </row>
    <row r="432" spans="1:2">
      <c r="A432"/>
      <c r="B432"/>
    </row>
    <row r="433" spans="1:2">
      <c r="A433"/>
      <c r="B433"/>
    </row>
    <row r="434" spans="1:2">
      <c r="A434"/>
      <c r="B434"/>
    </row>
    <row r="435" spans="1:2">
      <c r="A435"/>
      <c r="B435"/>
    </row>
    <row r="436" spans="1:2">
      <c r="A436"/>
      <c r="B436"/>
    </row>
    <row r="437" spans="1:2">
      <c r="A437"/>
      <c r="B437"/>
    </row>
    <row r="438" spans="1:2">
      <c r="A438"/>
      <c r="B438"/>
    </row>
    <row r="439" spans="1:2">
      <c r="A439"/>
      <c r="B439"/>
    </row>
    <row r="440" spans="1:2">
      <c r="A440"/>
      <c r="B440"/>
    </row>
    <row r="441" spans="1:2">
      <c r="A441"/>
      <c r="B441"/>
    </row>
    <row r="442" spans="1:2">
      <c r="A442"/>
      <c r="B442"/>
    </row>
    <row r="443" spans="1:2">
      <c r="A443"/>
      <c r="B443"/>
    </row>
    <row r="444" spans="1:2">
      <c r="A444"/>
      <c r="B444"/>
    </row>
    <row r="445" spans="1:2">
      <c r="A445"/>
      <c r="B445"/>
    </row>
    <row r="446" spans="1:2">
      <c r="A446"/>
      <c r="B446"/>
    </row>
    <row r="447" spans="1:2">
      <c r="A447"/>
      <c r="B447"/>
    </row>
    <row r="448" spans="1:2">
      <c r="A448"/>
      <c r="B448"/>
    </row>
    <row r="449" spans="1:2">
      <c r="A449"/>
      <c r="B449"/>
    </row>
    <row r="450" spans="1:2">
      <c r="A450"/>
      <c r="B450"/>
    </row>
    <row r="451" spans="1:2">
      <c r="A451"/>
      <c r="B451"/>
    </row>
    <row r="452" spans="1:2">
      <c r="A452"/>
      <c r="B452"/>
    </row>
    <row r="453" spans="1:2">
      <c r="A453"/>
      <c r="B453"/>
    </row>
    <row r="454" spans="1:2">
      <c r="A454"/>
      <c r="B454"/>
    </row>
    <row r="455" spans="1:2">
      <c r="A455"/>
      <c r="B455"/>
    </row>
    <row r="456" spans="1:2">
      <c r="A456"/>
      <c r="B456"/>
    </row>
    <row r="457" spans="1:2">
      <c r="A457"/>
      <c r="B457"/>
    </row>
    <row r="458" spans="1:2">
      <c r="A458"/>
      <c r="B458"/>
    </row>
    <row r="459" spans="1:2">
      <c r="A459"/>
      <c r="B459"/>
    </row>
    <row r="460" spans="1:2">
      <c r="A460"/>
      <c r="B460"/>
    </row>
    <row r="461" spans="1:2">
      <c r="A461"/>
      <c r="B461"/>
    </row>
    <row r="462" spans="1:2">
      <c r="A462"/>
      <c r="B462"/>
    </row>
    <row r="463" spans="1:2">
      <c r="A463"/>
      <c r="B463"/>
    </row>
    <row r="464" spans="1:2">
      <c r="A464"/>
      <c r="B464"/>
    </row>
    <row r="465" spans="1:2">
      <c r="A465"/>
      <c r="B465"/>
    </row>
    <row r="466" spans="1:2">
      <c r="A466"/>
      <c r="B466"/>
    </row>
    <row r="467" spans="1:2">
      <c r="A467"/>
      <c r="B467"/>
    </row>
    <row r="468" spans="1:2">
      <c r="A468"/>
      <c r="B468"/>
    </row>
    <row r="469" spans="1:2">
      <c r="A469"/>
      <c r="B469"/>
    </row>
    <row r="470" spans="1:2">
      <c r="A470"/>
      <c r="B470"/>
    </row>
    <row r="471" spans="1:2">
      <c r="A471"/>
      <c r="B471"/>
    </row>
    <row r="472" spans="1:2">
      <c r="A472"/>
      <c r="B472"/>
    </row>
    <row r="473" spans="1:2">
      <c r="A473"/>
      <c r="B473"/>
    </row>
    <row r="474" spans="1:2">
      <c r="A474"/>
      <c r="B474"/>
    </row>
    <row r="475" spans="1:2">
      <c r="A475"/>
      <c r="B475"/>
    </row>
    <row r="476" spans="1:2">
      <c r="A476"/>
      <c r="B476"/>
    </row>
    <row r="477" spans="1:2">
      <c r="A477"/>
      <c r="B477"/>
    </row>
    <row r="478" spans="1:2">
      <c r="A478"/>
      <c r="B478"/>
    </row>
    <row r="479" spans="1:2">
      <c r="A479"/>
      <c r="B479"/>
    </row>
    <row r="480" spans="1:2">
      <c r="A480"/>
      <c r="B480"/>
    </row>
    <row r="481" spans="1:2">
      <c r="A481"/>
      <c r="B481"/>
    </row>
    <row r="482" spans="1:2">
      <c r="A482"/>
      <c r="B482"/>
    </row>
    <row r="483" spans="1:2">
      <c r="A483"/>
      <c r="B483"/>
    </row>
    <row r="484" spans="1:2">
      <c r="A484"/>
      <c r="B484"/>
    </row>
    <row r="485" spans="1:2">
      <c r="A485"/>
      <c r="B485"/>
    </row>
    <row r="486" spans="1:2">
      <c r="A486"/>
      <c r="B486"/>
    </row>
    <row r="487" spans="1:2">
      <c r="A487"/>
      <c r="B487"/>
    </row>
    <row r="488" spans="1:2">
      <c r="A488"/>
      <c r="B488"/>
    </row>
    <row r="489" spans="1:2">
      <c r="A489"/>
      <c r="B489"/>
    </row>
    <row r="490" spans="1:2">
      <c r="A490"/>
      <c r="B490"/>
    </row>
    <row r="491" spans="1:2">
      <c r="A491"/>
      <c r="B491"/>
    </row>
    <row r="492" spans="1:2">
      <c r="A492"/>
      <c r="B492"/>
    </row>
    <row r="493" spans="1:2">
      <c r="A493"/>
      <c r="B493"/>
    </row>
    <row r="494" spans="1:2">
      <c r="A494"/>
      <c r="B494"/>
    </row>
    <row r="495" spans="1:2">
      <c r="A495"/>
      <c r="B495"/>
    </row>
    <row r="496" spans="1:2">
      <c r="A496"/>
      <c r="B496"/>
    </row>
    <row r="497" spans="1:2">
      <c r="A497"/>
      <c r="B497"/>
    </row>
    <row r="498" spans="1:2">
      <c r="A498"/>
      <c r="B498"/>
    </row>
    <row r="499" spans="1:2">
      <c r="A499"/>
      <c r="B499"/>
    </row>
    <row r="500" spans="1:2">
      <c r="A500"/>
      <c r="B500"/>
    </row>
    <row r="501" spans="1:2">
      <c r="A501"/>
      <c r="B501"/>
    </row>
    <row r="502" spans="1:2">
      <c r="A502"/>
      <c r="B502"/>
    </row>
    <row r="503" spans="1:2">
      <c r="A503"/>
      <c r="B503"/>
    </row>
    <row r="504" spans="1:2">
      <c r="A504"/>
      <c r="B504"/>
    </row>
    <row r="505" spans="1:2">
      <c r="A505"/>
      <c r="B505"/>
    </row>
    <row r="506" spans="1:2">
      <c r="A506"/>
      <c r="B506"/>
    </row>
    <row r="507" spans="1:2">
      <c r="A507"/>
      <c r="B507"/>
    </row>
    <row r="508" spans="1:2">
      <c r="A508"/>
      <c r="B508"/>
    </row>
    <row r="509" spans="1:2">
      <c r="A509"/>
      <c r="B509"/>
    </row>
    <row r="510" spans="1:2">
      <c r="A510"/>
      <c r="B510"/>
    </row>
    <row r="511" spans="1:2">
      <c r="A511"/>
      <c r="B511"/>
    </row>
    <row r="512" spans="1:2">
      <c r="A512"/>
      <c r="B512"/>
    </row>
    <row r="513" spans="1:2">
      <c r="A513"/>
      <c r="B513"/>
    </row>
    <row r="514" spans="1:2">
      <c r="A514"/>
      <c r="B514"/>
    </row>
    <row r="515" spans="1:2">
      <c r="A515"/>
      <c r="B515"/>
    </row>
    <row r="516" spans="1:2">
      <c r="A516"/>
      <c r="B516"/>
    </row>
    <row r="517" spans="1:2">
      <c r="A517"/>
      <c r="B517"/>
    </row>
    <row r="518" spans="1:2">
      <c r="A518"/>
      <c r="B518"/>
    </row>
    <row r="519" spans="1:2">
      <c r="A519"/>
      <c r="B519"/>
    </row>
    <row r="520" spans="1:2">
      <c r="A520"/>
      <c r="B520"/>
    </row>
    <row r="521" spans="1:2">
      <c r="A521"/>
      <c r="B521"/>
    </row>
    <row r="522" spans="1:2">
      <c r="A522"/>
      <c r="B522"/>
    </row>
    <row r="523" spans="1:2">
      <c r="A523"/>
      <c r="B523"/>
    </row>
    <row r="524" spans="1:2">
      <c r="A524"/>
      <c r="B524"/>
    </row>
    <row r="525" spans="1:2">
      <c r="A525"/>
      <c r="B525"/>
    </row>
    <row r="526" spans="1:2">
      <c r="A526"/>
      <c r="B526"/>
    </row>
    <row r="527" spans="1:2">
      <c r="A527"/>
      <c r="B527"/>
    </row>
    <row r="528" spans="1:2">
      <c r="A528"/>
      <c r="B528"/>
    </row>
    <row r="529" spans="1:2">
      <c r="A529"/>
      <c r="B529"/>
    </row>
    <row r="530" spans="1:2">
      <c r="A530"/>
      <c r="B530"/>
    </row>
    <row r="531" spans="1:2">
      <c r="A531"/>
      <c r="B531"/>
    </row>
    <row r="532" spans="1:2">
      <c r="A532"/>
      <c r="B532"/>
    </row>
    <row r="533" spans="1:2">
      <c r="A533"/>
      <c r="B533"/>
    </row>
    <row r="534" spans="1:2">
      <c r="A534"/>
      <c r="B534"/>
    </row>
    <row r="535" spans="1:2">
      <c r="A535"/>
      <c r="B535"/>
    </row>
    <row r="536" spans="1:2">
      <c r="A536"/>
      <c r="B536"/>
    </row>
    <row r="537" spans="1:2">
      <c r="A537"/>
      <c r="B537"/>
    </row>
    <row r="538" spans="1:2">
      <c r="A538"/>
      <c r="B538"/>
    </row>
    <row r="539" spans="1:2">
      <c r="A539"/>
      <c r="B539"/>
    </row>
    <row r="540" spans="1:2">
      <c r="A540"/>
      <c r="B540"/>
    </row>
    <row r="541" spans="1:2">
      <c r="A541"/>
      <c r="B541"/>
    </row>
    <row r="542" spans="1:2">
      <c r="A542"/>
      <c r="B542"/>
    </row>
    <row r="543" spans="1:2">
      <c r="A543"/>
      <c r="B543"/>
    </row>
    <row r="544" spans="1:2">
      <c r="A544"/>
      <c r="B544"/>
    </row>
    <row r="545" spans="1:2">
      <c r="A545"/>
      <c r="B545"/>
    </row>
    <row r="546" spans="1:2">
      <c r="A546"/>
      <c r="B546"/>
    </row>
    <row r="547" spans="1:2">
      <c r="A547"/>
      <c r="B547"/>
    </row>
    <row r="548" spans="1:2">
      <c r="A548"/>
      <c r="B548"/>
    </row>
    <row r="549" spans="1:2">
      <c r="A549"/>
      <c r="B549"/>
    </row>
    <row r="550" spans="1:2">
      <c r="A550"/>
      <c r="B550"/>
    </row>
    <row r="551" spans="1:2">
      <c r="A551"/>
      <c r="B551"/>
    </row>
    <row r="552" spans="1:2">
      <c r="A552"/>
      <c r="B552"/>
    </row>
    <row r="553" spans="1:2">
      <c r="A553"/>
      <c r="B553"/>
    </row>
    <row r="554" spans="1:2">
      <c r="A554"/>
      <c r="B554"/>
    </row>
    <row r="555" spans="1:2">
      <c r="A555"/>
      <c r="B555"/>
    </row>
    <row r="556" spans="1:2">
      <c r="A556"/>
      <c r="B556"/>
    </row>
    <row r="557" spans="1:2">
      <c r="A557"/>
      <c r="B557"/>
    </row>
    <row r="558" spans="1:2">
      <c r="A558"/>
      <c r="B558"/>
    </row>
    <row r="559" spans="1:2">
      <c r="A559"/>
      <c r="B559"/>
    </row>
    <row r="560" spans="1:2">
      <c r="A560"/>
      <c r="B560"/>
    </row>
    <row r="561" spans="1:2">
      <c r="A561"/>
      <c r="B561"/>
    </row>
    <row r="562" spans="1:2">
      <c r="A562"/>
      <c r="B562"/>
    </row>
    <row r="563" spans="1:2">
      <c r="A563"/>
      <c r="B563"/>
    </row>
    <row r="564" spans="1:2">
      <c r="A564"/>
      <c r="B564"/>
    </row>
    <row r="565" spans="1:2">
      <c r="A565"/>
      <c r="B565"/>
    </row>
    <row r="566" spans="1:2">
      <c r="A566"/>
      <c r="B566"/>
    </row>
    <row r="567" spans="1:2">
      <c r="A567"/>
      <c r="B567"/>
    </row>
    <row r="568" spans="1:2">
      <c r="A568"/>
      <c r="B568"/>
    </row>
    <row r="569" spans="1:2">
      <c r="A569"/>
      <c r="B569"/>
    </row>
    <row r="570" spans="1:2">
      <c r="A570"/>
      <c r="B570"/>
    </row>
    <row r="571" spans="1:2">
      <c r="A571"/>
      <c r="B571"/>
    </row>
    <row r="572" spans="1:2">
      <c r="A572"/>
      <c r="B572"/>
    </row>
    <row r="573" spans="1:2">
      <c r="A573"/>
      <c r="B573"/>
    </row>
    <row r="574" spans="1:2">
      <c r="A574"/>
      <c r="B574"/>
    </row>
    <row r="575" spans="1:2">
      <c r="A575"/>
      <c r="B575"/>
    </row>
    <row r="576" spans="1:2">
      <c r="A576"/>
      <c r="B576"/>
    </row>
    <row r="577" spans="1:2">
      <c r="A577"/>
      <c r="B577"/>
    </row>
    <row r="578" spans="1:2">
      <c r="A578"/>
      <c r="B578"/>
    </row>
    <row r="579" spans="1:2">
      <c r="A579"/>
      <c r="B579"/>
    </row>
    <row r="580" spans="1:2">
      <c r="A580"/>
      <c r="B580"/>
    </row>
    <row r="581" spans="1:2">
      <c r="A581"/>
      <c r="B581"/>
    </row>
    <row r="582" spans="1:2">
      <c r="A582"/>
      <c r="B582"/>
    </row>
    <row r="583" spans="1:2">
      <c r="A583"/>
      <c r="B583"/>
    </row>
    <row r="584" spans="1:2">
      <c r="A584"/>
      <c r="B584"/>
    </row>
    <row r="585" spans="1:2">
      <c r="A585"/>
      <c r="B585"/>
    </row>
    <row r="586" spans="1:2">
      <c r="A586"/>
      <c r="B586"/>
    </row>
    <row r="587" spans="1:2">
      <c r="A587"/>
      <c r="B587"/>
    </row>
    <row r="588" spans="1:2">
      <c r="A588"/>
      <c r="B588"/>
    </row>
    <row r="589" spans="1:2">
      <c r="A589"/>
      <c r="B589"/>
    </row>
    <row r="590" spans="1:2">
      <c r="A590"/>
      <c r="B590"/>
    </row>
    <row r="591" spans="1:2">
      <c r="A591"/>
      <c r="B591"/>
    </row>
    <row r="592" spans="1:2">
      <c r="A592"/>
      <c r="B592"/>
    </row>
    <row r="593" spans="1:2">
      <c r="A593"/>
      <c r="B593"/>
    </row>
    <row r="594" spans="1:2">
      <c r="A594"/>
      <c r="B594"/>
    </row>
    <row r="595" spans="1:2">
      <c r="A595"/>
      <c r="B595"/>
    </row>
    <row r="596" spans="1:2">
      <c r="A596"/>
      <c r="B596"/>
    </row>
    <row r="597" spans="1:2">
      <c r="A597"/>
      <c r="B597"/>
    </row>
    <row r="598" spans="1:2">
      <c r="A598"/>
      <c r="B598"/>
    </row>
    <row r="599" spans="1:2">
      <c r="A599"/>
      <c r="B599"/>
    </row>
    <row r="600" spans="1:2">
      <c r="A600"/>
      <c r="B600"/>
    </row>
    <row r="601" spans="1:2">
      <c r="A601"/>
      <c r="B601"/>
    </row>
    <row r="602" spans="1:2">
      <c r="A602"/>
      <c r="B602"/>
    </row>
    <row r="603" spans="1:2">
      <c r="A603"/>
      <c r="B603"/>
    </row>
    <row r="604" spans="1:2">
      <c r="A604"/>
      <c r="B604"/>
    </row>
    <row r="605" spans="1:2">
      <c r="A605"/>
      <c r="B605"/>
    </row>
    <row r="606" spans="1:2">
      <c r="A606"/>
      <c r="B606"/>
    </row>
    <row r="607" spans="1:2">
      <c r="A607"/>
      <c r="B607"/>
    </row>
    <row r="608" spans="1:2">
      <c r="A608"/>
      <c r="B608"/>
    </row>
    <row r="609" spans="1:2">
      <c r="A609"/>
      <c r="B609"/>
    </row>
    <row r="610" spans="1:2">
      <c r="A610"/>
      <c r="B610"/>
    </row>
    <row r="611" spans="1:2">
      <c r="A611"/>
      <c r="B611"/>
    </row>
    <row r="612" spans="1:2">
      <c r="A612"/>
      <c r="B612"/>
    </row>
    <row r="613" spans="1:2">
      <c r="A613"/>
      <c r="B613"/>
    </row>
    <row r="614" spans="1:2">
      <c r="A614"/>
      <c r="B614"/>
    </row>
    <row r="615" spans="1:2">
      <c r="A615"/>
      <c r="B615"/>
    </row>
    <row r="616" spans="1:2">
      <c r="A616"/>
      <c r="B616"/>
    </row>
    <row r="617" spans="1:2">
      <c r="A617"/>
      <c r="B617"/>
    </row>
    <row r="618" spans="1:2">
      <c r="A618"/>
      <c r="B618"/>
    </row>
    <row r="619" spans="1:2">
      <c r="A619"/>
      <c r="B619"/>
    </row>
    <row r="620" spans="1:2">
      <c r="A620"/>
      <c r="B620"/>
    </row>
    <row r="621" spans="1:2">
      <c r="A621"/>
      <c r="B621"/>
    </row>
    <row r="622" spans="1:2">
      <c r="A622"/>
      <c r="B622"/>
    </row>
    <row r="623" spans="1:2">
      <c r="A623"/>
      <c r="B623"/>
    </row>
    <row r="624" spans="1:2">
      <c r="A624"/>
      <c r="B624"/>
    </row>
    <row r="625" spans="1:2">
      <c r="A625"/>
      <c r="B625"/>
    </row>
    <row r="626" spans="1:2">
      <c r="A626"/>
      <c r="B626"/>
    </row>
    <row r="627" spans="1:2">
      <c r="A627"/>
      <c r="B627"/>
    </row>
    <row r="628" spans="1:2">
      <c r="A628"/>
      <c r="B628"/>
    </row>
    <row r="629" spans="1:2">
      <c r="A629"/>
      <c r="B629"/>
    </row>
    <row r="630" spans="1:2">
      <c r="A630"/>
      <c r="B630"/>
    </row>
    <row r="631" spans="1:2">
      <c r="A631"/>
      <c r="B631"/>
    </row>
    <row r="632" spans="1:2">
      <c r="A632"/>
      <c r="B632"/>
    </row>
    <row r="633" spans="1:2">
      <c r="A633"/>
      <c r="B633"/>
    </row>
    <row r="634" spans="1:2">
      <c r="A634"/>
      <c r="B634"/>
    </row>
    <row r="635" spans="1:2">
      <c r="A635"/>
      <c r="B635"/>
    </row>
    <row r="636" spans="1:2">
      <c r="A636"/>
      <c r="B636"/>
    </row>
    <row r="637" spans="1:2">
      <c r="A637"/>
      <c r="B637"/>
    </row>
    <row r="638" spans="1:2">
      <c r="A638"/>
      <c r="B638"/>
    </row>
    <row r="639" spans="1:2">
      <c r="A639"/>
      <c r="B639"/>
    </row>
    <row r="640" spans="1:2">
      <c r="A640"/>
      <c r="B640"/>
    </row>
    <row r="641" spans="1:2">
      <c r="A641"/>
      <c r="B641"/>
    </row>
    <row r="642" spans="1:2">
      <c r="A642"/>
      <c r="B642"/>
    </row>
    <row r="643" spans="1:2">
      <c r="A643"/>
      <c r="B643"/>
    </row>
    <row r="644" spans="1:2">
      <c r="A644"/>
      <c r="B644"/>
    </row>
    <row r="645" spans="1:2">
      <c r="A645"/>
      <c r="B645"/>
    </row>
    <row r="646" spans="1:2">
      <c r="A646"/>
      <c r="B646"/>
    </row>
    <row r="647" spans="1:2">
      <c r="A647"/>
      <c r="B647"/>
    </row>
    <row r="648" spans="1:2">
      <c r="A648"/>
      <c r="B648"/>
    </row>
    <row r="649" spans="1:2">
      <c r="A649"/>
      <c r="B649"/>
    </row>
    <row r="650" spans="1:2">
      <c r="A650"/>
      <c r="B650"/>
    </row>
    <row r="651" spans="1:2">
      <c r="A651"/>
      <c r="B651"/>
    </row>
    <row r="652" spans="1:2">
      <c r="A652"/>
      <c r="B652"/>
    </row>
    <row r="653" spans="1:2">
      <c r="A653"/>
      <c r="B653"/>
    </row>
    <row r="654" spans="1:2">
      <c r="A654"/>
      <c r="B654"/>
    </row>
    <row r="655" spans="1:2">
      <c r="A655"/>
      <c r="B655"/>
    </row>
    <row r="656" spans="1:2">
      <c r="A656"/>
      <c r="B656"/>
    </row>
    <row r="657" spans="1:2">
      <c r="A657"/>
      <c r="B657"/>
    </row>
    <row r="658" spans="1:2">
      <c r="A658"/>
      <c r="B658"/>
    </row>
    <row r="659" spans="1:2">
      <c r="A659"/>
      <c r="B659"/>
    </row>
    <row r="660" spans="1:2">
      <c r="A660"/>
      <c r="B660"/>
    </row>
    <row r="661" spans="1:2">
      <c r="A661"/>
      <c r="B661"/>
    </row>
    <row r="662" spans="1:2">
      <c r="A662"/>
      <c r="B662"/>
    </row>
    <row r="663" spans="1:2">
      <c r="A663"/>
      <c r="B663"/>
    </row>
    <row r="664" spans="1:2">
      <c r="A664"/>
      <c r="B664"/>
    </row>
    <row r="665" spans="1:2">
      <c r="A665"/>
      <c r="B665"/>
    </row>
    <row r="666" spans="1:2">
      <c r="A666"/>
      <c r="B666"/>
    </row>
    <row r="667" spans="1:2">
      <c r="A667"/>
      <c r="B667"/>
    </row>
    <row r="668" spans="1:2">
      <c r="A668"/>
      <c r="B668"/>
    </row>
    <row r="669" spans="1:2">
      <c r="A669"/>
      <c r="B669"/>
    </row>
    <row r="670" spans="1:2">
      <c r="A670"/>
      <c r="B670"/>
    </row>
    <row r="671" spans="1:2">
      <c r="A671"/>
      <c r="B671"/>
    </row>
    <row r="672" spans="1:2">
      <c r="A672"/>
      <c r="B672"/>
    </row>
    <row r="673" spans="1:2">
      <c r="A673"/>
      <c r="B673"/>
    </row>
    <row r="674" spans="1:2">
      <c r="A674"/>
      <c r="B674"/>
    </row>
    <row r="675" spans="1:2">
      <c r="A675"/>
      <c r="B675"/>
    </row>
    <row r="676" spans="1:2">
      <c r="A676"/>
      <c r="B676"/>
    </row>
    <row r="677" spans="1:2">
      <c r="A677"/>
      <c r="B677"/>
    </row>
    <row r="678" spans="1:2">
      <c r="A678"/>
      <c r="B678"/>
    </row>
    <row r="679" spans="1:2">
      <c r="A679"/>
      <c r="B679"/>
    </row>
    <row r="680" spans="1:2">
      <c r="A680"/>
      <c r="B680"/>
    </row>
    <row r="681" spans="1:2">
      <c r="A681"/>
      <c r="B681"/>
    </row>
    <row r="682" spans="1:2">
      <c r="A682"/>
      <c r="B682"/>
    </row>
    <row r="683" spans="1:2">
      <c r="A683"/>
      <c r="B683"/>
    </row>
    <row r="684" spans="1:2">
      <c r="A684"/>
      <c r="B684"/>
    </row>
    <row r="685" spans="1:2">
      <c r="A685"/>
      <c r="B685"/>
    </row>
    <row r="686" spans="1:2">
      <c r="A686"/>
      <c r="B686"/>
    </row>
    <row r="687" spans="1:2">
      <c r="A687"/>
      <c r="B687"/>
    </row>
    <row r="688" spans="1:2">
      <c r="A688"/>
      <c r="B688"/>
    </row>
    <row r="689" spans="1:2">
      <c r="A689"/>
      <c r="B689"/>
    </row>
    <row r="690" spans="1:2">
      <c r="A690"/>
      <c r="B690"/>
    </row>
    <row r="691" spans="1:2">
      <c r="A691"/>
      <c r="B691"/>
    </row>
    <row r="692" spans="1:2">
      <c r="A692"/>
      <c r="B692"/>
    </row>
    <row r="693" spans="1:2">
      <c r="A693"/>
      <c r="B693"/>
    </row>
    <row r="694" spans="1:2">
      <c r="A694"/>
      <c r="B694"/>
    </row>
    <row r="695" spans="1:2">
      <c r="A695"/>
      <c r="B695"/>
    </row>
    <row r="696" spans="1:2">
      <c r="A696"/>
      <c r="B696"/>
    </row>
    <row r="697" spans="1:2">
      <c r="A697"/>
      <c r="B697"/>
    </row>
    <row r="698" spans="1:2">
      <c r="A698"/>
      <c r="B698"/>
    </row>
    <row r="699" spans="1:2">
      <c r="A699"/>
      <c r="B699"/>
    </row>
    <row r="700" spans="1:2">
      <c r="A700"/>
      <c r="B700"/>
    </row>
    <row r="701" spans="1:2">
      <c r="A701"/>
      <c r="B701"/>
    </row>
    <row r="702" spans="1:2">
      <c r="A702"/>
      <c r="B702"/>
    </row>
    <row r="703" spans="1:2">
      <c r="A703"/>
      <c r="B703"/>
    </row>
    <row r="704" spans="1:2">
      <c r="A704"/>
      <c r="B704"/>
    </row>
    <row r="705" spans="1:2">
      <c r="A705"/>
      <c r="B705"/>
    </row>
    <row r="706" spans="1:2">
      <c r="A706"/>
      <c r="B706"/>
    </row>
    <row r="707" spans="1:2">
      <c r="A707"/>
      <c r="B707"/>
    </row>
    <row r="708" spans="1:2">
      <c r="A708"/>
      <c r="B708"/>
    </row>
    <row r="709" spans="1:2">
      <c r="A709"/>
      <c r="B709"/>
    </row>
    <row r="710" spans="1:2">
      <c r="A710"/>
      <c r="B710"/>
    </row>
    <row r="711" spans="1:2">
      <c r="A711"/>
      <c r="B711"/>
    </row>
    <row r="712" spans="1:2">
      <c r="A712"/>
      <c r="B712"/>
    </row>
    <row r="713" spans="1:2">
      <c r="A713"/>
      <c r="B713"/>
    </row>
    <row r="714" spans="1:2">
      <c r="A714"/>
      <c r="B714"/>
    </row>
    <row r="715" spans="1:2">
      <c r="A715"/>
      <c r="B715"/>
    </row>
    <row r="716" spans="1:2">
      <c r="A716"/>
      <c r="B716"/>
    </row>
    <row r="717" spans="1:2">
      <c r="A717"/>
      <c r="B717"/>
    </row>
    <row r="718" spans="1:2">
      <c r="A718"/>
      <c r="B718"/>
    </row>
    <row r="719" spans="1:2">
      <c r="A719"/>
      <c r="B719"/>
    </row>
    <row r="720" spans="1:2">
      <c r="A720"/>
      <c r="B720"/>
    </row>
    <row r="721" spans="1:2">
      <c r="A721"/>
      <c r="B721"/>
    </row>
    <row r="722" spans="1:2">
      <c r="A722"/>
      <c r="B722"/>
    </row>
    <row r="723" spans="1:2">
      <c r="A723"/>
      <c r="B723"/>
    </row>
    <row r="724" spans="1:2">
      <c r="A724"/>
      <c r="B724"/>
    </row>
    <row r="725" spans="1:2">
      <c r="A725"/>
      <c r="B725"/>
    </row>
    <row r="726" spans="1:2">
      <c r="A726"/>
      <c r="B726"/>
    </row>
    <row r="727" spans="1:2">
      <c r="A727"/>
      <c r="B727"/>
    </row>
    <row r="728" spans="1:2">
      <c r="A728"/>
      <c r="B728"/>
    </row>
    <row r="729" spans="1:2">
      <c r="A729"/>
      <c r="B729"/>
    </row>
    <row r="730" spans="1:2">
      <c r="A730"/>
      <c r="B730"/>
    </row>
    <row r="731" spans="1:2">
      <c r="A731"/>
      <c r="B731"/>
    </row>
    <row r="732" spans="1:2">
      <c r="A732"/>
      <c r="B732"/>
    </row>
    <row r="733" spans="1:2">
      <c r="A733"/>
      <c r="B733"/>
    </row>
    <row r="734" spans="1:2">
      <c r="A734"/>
      <c r="B734"/>
    </row>
    <row r="735" spans="1:2">
      <c r="A735"/>
      <c r="B735"/>
    </row>
    <row r="736" spans="1:2">
      <c r="A736"/>
      <c r="B736"/>
    </row>
    <row r="737" spans="1:2">
      <c r="A737"/>
      <c r="B737"/>
    </row>
    <row r="738" spans="1:2">
      <c r="A738"/>
      <c r="B738"/>
    </row>
    <row r="739" spans="1:2">
      <c r="A739"/>
      <c r="B739"/>
    </row>
    <row r="740" spans="1:2">
      <c r="A740"/>
      <c r="B740"/>
    </row>
    <row r="741" spans="1:2">
      <c r="A741"/>
      <c r="B741"/>
    </row>
    <row r="742" spans="1:2">
      <c r="A742"/>
      <c r="B742"/>
    </row>
    <row r="743" spans="1:2">
      <c r="A743"/>
      <c r="B743"/>
    </row>
    <row r="744" spans="1:2">
      <c r="A744"/>
      <c r="B744"/>
    </row>
    <row r="745" spans="1:2">
      <c r="A745"/>
      <c r="B745"/>
    </row>
    <row r="746" spans="1:2">
      <c r="A746"/>
      <c r="B746"/>
    </row>
    <row r="747" spans="1:2">
      <c r="A747"/>
      <c r="B747"/>
    </row>
    <row r="748" spans="1:2">
      <c r="A748"/>
      <c r="B748"/>
    </row>
    <row r="749" spans="1:2">
      <c r="A749"/>
      <c r="B749"/>
    </row>
    <row r="750" spans="1:2">
      <c r="A750"/>
      <c r="B750"/>
    </row>
    <row r="751" spans="1:2">
      <c r="A751"/>
      <c r="B751"/>
    </row>
    <row r="752" spans="1:2">
      <c r="A752"/>
      <c r="B752"/>
    </row>
    <row r="753" spans="1:2">
      <c r="A753"/>
      <c r="B753"/>
    </row>
    <row r="754" spans="1:2">
      <c r="A754"/>
      <c r="B754"/>
    </row>
    <row r="755" spans="1:2">
      <c r="A755"/>
      <c r="B755"/>
    </row>
    <row r="756" spans="1:2">
      <c r="A756"/>
      <c r="B756"/>
    </row>
    <row r="757" spans="1:2">
      <c r="A757"/>
      <c r="B757"/>
    </row>
    <row r="758" spans="1:2">
      <c r="A758"/>
      <c r="B758"/>
    </row>
    <row r="759" spans="1:2">
      <c r="A759"/>
      <c r="B759"/>
    </row>
    <row r="760" spans="1:2">
      <c r="A760"/>
      <c r="B760"/>
    </row>
    <row r="761" spans="1:2">
      <c r="A761"/>
      <c r="B761"/>
    </row>
    <row r="762" spans="1:2">
      <c r="A762"/>
      <c r="B762"/>
    </row>
    <row r="763" spans="1:2">
      <c r="A763"/>
      <c r="B763"/>
    </row>
    <row r="764" spans="1:2">
      <c r="A764"/>
      <c r="B764"/>
    </row>
    <row r="765" spans="1:2">
      <c r="A765"/>
      <c r="B765"/>
    </row>
    <row r="766" spans="1:2">
      <c r="A766"/>
      <c r="B766"/>
    </row>
    <row r="767" spans="1:2">
      <c r="A767"/>
      <c r="B767"/>
    </row>
    <row r="768" spans="1:2">
      <c r="A768"/>
      <c r="B768"/>
    </row>
    <row r="769" spans="1:2">
      <c r="A769"/>
      <c r="B769"/>
    </row>
    <row r="770" spans="1:2">
      <c r="A770"/>
      <c r="B770"/>
    </row>
    <row r="771" spans="1:2">
      <c r="A771"/>
      <c r="B771"/>
    </row>
    <row r="772" spans="1:2">
      <c r="A772"/>
      <c r="B772"/>
    </row>
    <row r="773" spans="1:2">
      <c r="A773"/>
      <c r="B773"/>
    </row>
    <row r="774" spans="1:2">
      <c r="A774"/>
      <c r="B774"/>
    </row>
    <row r="775" spans="1:2">
      <c r="A775"/>
      <c r="B775"/>
    </row>
    <row r="776" spans="1:2">
      <c r="A776"/>
      <c r="B776"/>
    </row>
    <row r="777" spans="1:2">
      <c r="A777"/>
      <c r="B777"/>
    </row>
    <row r="778" spans="1:2">
      <c r="A778"/>
      <c r="B778"/>
    </row>
    <row r="779" spans="1:2">
      <c r="A779"/>
      <c r="B779"/>
    </row>
    <row r="780" spans="1:2">
      <c r="A780"/>
      <c r="B780"/>
    </row>
    <row r="781" spans="1:2">
      <c r="A781"/>
      <c r="B781"/>
    </row>
    <row r="782" spans="1:2">
      <c r="A782"/>
      <c r="B782"/>
    </row>
    <row r="783" spans="1:2">
      <c r="A783"/>
      <c r="B783"/>
    </row>
    <row r="784" spans="1:2">
      <c r="A784"/>
      <c r="B784"/>
    </row>
    <row r="785" spans="1:2">
      <c r="A785"/>
      <c r="B785"/>
    </row>
    <row r="786" spans="1:2">
      <c r="A786"/>
      <c r="B786"/>
    </row>
    <row r="787" spans="1:2">
      <c r="A787"/>
      <c r="B787"/>
    </row>
    <row r="788" spans="1:2">
      <c r="A788"/>
      <c r="B788"/>
    </row>
    <row r="789" spans="1:2">
      <c r="A789"/>
      <c r="B789"/>
    </row>
    <row r="790" spans="1:2">
      <c r="A790"/>
      <c r="B790"/>
    </row>
    <row r="791" spans="1:2">
      <c r="A791"/>
      <c r="B791"/>
    </row>
    <row r="792" spans="1:2">
      <c r="A792"/>
      <c r="B792"/>
    </row>
    <row r="793" spans="1:2">
      <c r="A793"/>
      <c r="B793"/>
    </row>
    <row r="794" spans="1:2">
      <c r="A794"/>
      <c r="B794"/>
    </row>
    <row r="795" spans="1:2">
      <c r="A795"/>
      <c r="B795"/>
    </row>
    <row r="796" spans="1:2">
      <c r="A796"/>
      <c r="B796"/>
    </row>
    <row r="797" spans="1:2">
      <c r="A797"/>
      <c r="B797"/>
    </row>
    <row r="798" spans="1:2">
      <c r="A798"/>
      <c r="B798"/>
    </row>
    <row r="799" spans="1:2">
      <c r="A799"/>
      <c r="B799"/>
    </row>
    <row r="800" spans="1:2">
      <c r="A800"/>
      <c r="B800"/>
    </row>
    <row r="801" spans="1:2">
      <c r="A801"/>
      <c r="B801"/>
    </row>
    <row r="802" spans="1:2">
      <c r="A802"/>
      <c r="B802"/>
    </row>
    <row r="803" spans="1:2">
      <c r="A803"/>
      <c r="B803"/>
    </row>
    <row r="804" spans="1:2">
      <c r="A804"/>
      <c r="B804"/>
    </row>
    <row r="805" spans="1:2">
      <c r="A805"/>
      <c r="B805"/>
    </row>
    <row r="806" spans="1:2">
      <c r="A806"/>
      <c r="B806"/>
    </row>
    <row r="807" spans="1:2">
      <c r="A807"/>
      <c r="B807"/>
    </row>
    <row r="808" spans="1:2">
      <c r="A808"/>
      <c r="B808"/>
    </row>
    <row r="809" spans="1:2">
      <c r="A809"/>
      <c r="B809"/>
    </row>
    <row r="810" spans="1:2">
      <c r="A810"/>
      <c r="B810"/>
    </row>
    <row r="811" spans="1:2">
      <c r="A811"/>
      <c r="B811"/>
    </row>
    <row r="812" spans="1:2">
      <c r="A812"/>
      <c r="B812"/>
    </row>
    <row r="813" spans="1:2">
      <c r="A813"/>
      <c r="B813"/>
    </row>
    <row r="814" spans="1:2">
      <c r="A814"/>
      <c r="B814"/>
    </row>
    <row r="815" spans="1:2">
      <c r="A815"/>
      <c r="B815"/>
    </row>
    <row r="816" spans="1:2">
      <c r="A816"/>
      <c r="B816"/>
    </row>
    <row r="817" spans="1:2">
      <c r="A817"/>
      <c r="B817"/>
    </row>
    <row r="818" spans="1:2">
      <c r="A818"/>
      <c r="B818"/>
    </row>
    <row r="819" spans="1:2">
      <c r="A819"/>
      <c r="B819"/>
    </row>
    <row r="820" spans="1:2">
      <c r="A820"/>
      <c r="B820"/>
    </row>
    <row r="821" spans="1:2">
      <c r="A821"/>
      <c r="B821"/>
    </row>
    <row r="822" spans="1:2">
      <c r="A822"/>
      <c r="B822"/>
    </row>
    <row r="823" spans="1:2">
      <c r="A823"/>
      <c r="B823"/>
    </row>
    <row r="824" spans="1:2">
      <c r="A824"/>
      <c r="B824"/>
    </row>
    <row r="825" spans="1:2">
      <c r="A825"/>
      <c r="B825"/>
    </row>
    <row r="826" spans="1:2">
      <c r="A826"/>
      <c r="B826"/>
    </row>
    <row r="827" spans="1:2">
      <c r="A827"/>
      <c r="B827"/>
    </row>
    <row r="828" spans="1:2">
      <c r="A828"/>
      <c r="B828"/>
    </row>
    <row r="829" spans="1:2">
      <c r="A829"/>
      <c r="B829"/>
    </row>
    <row r="830" spans="1:2">
      <c r="A830"/>
      <c r="B830"/>
    </row>
    <row r="831" spans="1:2">
      <c r="A831"/>
      <c r="B831"/>
    </row>
    <row r="832" spans="1:2">
      <c r="A832"/>
      <c r="B832"/>
    </row>
    <row r="833" spans="1:2">
      <c r="A833"/>
      <c r="B833"/>
    </row>
    <row r="834" spans="1:2">
      <c r="A834"/>
      <c r="B834"/>
    </row>
    <row r="835" spans="1:2">
      <c r="A835"/>
      <c r="B835"/>
    </row>
    <row r="836" spans="1:2">
      <c r="A836"/>
      <c r="B836"/>
    </row>
    <row r="837" spans="1:2">
      <c r="A837"/>
      <c r="B837"/>
    </row>
    <row r="838" spans="1:2">
      <c r="A838"/>
      <c r="B838"/>
    </row>
    <row r="839" spans="1:2">
      <c r="A839"/>
      <c r="B839"/>
    </row>
    <row r="840" spans="1:2">
      <c r="A840"/>
      <c r="B840"/>
    </row>
    <row r="841" spans="1:2">
      <c r="A841"/>
      <c r="B841"/>
    </row>
    <row r="842" spans="1:2">
      <c r="A842"/>
      <c r="B842"/>
    </row>
    <row r="843" spans="1:2">
      <c r="A843"/>
      <c r="B843"/>
    </row>
    <row r="844" spans="1:2">
      <c r="A844"/>
      <c r="B844"/>
    </row>
    <row r="845" spans="1:2">
      <c r="A845"/>
      <c r="B845"/>
    </row>
    <row r="846" spans="1:2">
      <c r="A846"/>
      <c r="B846"/>
    </row>
    <row r="847" spans="1:2">
      <c r="A847"/>
      <c r="B847"/>
    </row>
    <row r="848" spans="1:2">
      <c r="A848"/>
      <c r="B848"/>
    </row>
    <row r="849" spans="1:2">
      <c r="A849"/>
      <c r="B849"/>
    </row>
    <row r="850" spans="1:2">
      <c r="A850"/>
      <c r="B850"/>
    </row>
    <row r="851" spans="1:2">
      <c r="A851"/>
      <c r="B851"/>
    </row>
    <row r="852" spans="1:2">
      <c r="A852"/>
      <c r="B852"/>
    </row>
    <row r="853" spans="1:2">
      <c r="A853"/>
      <c r="B853"/>
    </row>
    <row r="854" spans="1:2">
      <c r="A854"/>
      <c r="B854"/>
    </row>
    <row r="855" spans="1:2">
      <c r="A855"/>
      <c r="B855"/>
    </row>
    <row r="856" spans="1:2">
      <c r="A856"/>
      <c r="B856"/>
    </row>
    <row r="857" spans="1:2">
      <c r="A857"/>
      <c r="B857"/>
    </row>
    <row r="858" spans="1:2">
      <c r="A858"/>
      <c r="B858"/>
    </row>
    <row r="859" spans="1:2">
      <c r="A859"/>
      <c r="B859"/>
    </row>
    <row r="860" spans="1:2">
      <c r="A860"/>
      <c r="B860"/>
    </row>
    <row r="861" spans="1:2">
      <c r="A861"/>
      <c r="B861"/>
    </row>
    <row r="862" spans="1:2">
      <c r="A862"/>
      <c r="B862"/>
    </row>
    <row r="863" spans="1:2">
      <c r="A863"/>
      <c r="B863"/>
    </row>
    <row r="864" spans="1:2">
      <c r="A864"/>
      <c r="B864"/>
    </row>
    <row r="865" spans="1:2">
      <c r="A865"/>
      <c r="B865"/>
    </row>
    <row r="866" spans="1:2">
      <c r="A866"/>
      <c r="B866"/>
    </row>
    <row r="867" spans="1:2">
      <c r="A867"/>
      <c r="B867"/>
    </row>
    <row r="868" spans="1:2">
      <c r="A868"/>
      <c r="B868"/>
    </row>
    <row r="869" spans="1:2">
      <c r="A869"/>
      <c r="B869"/>
    </row>
    <row r="870" spans="1:2">
      <c r="A870"/>
      <c r="B870"/>
    </row>
    <row r="871" spans="1:2">
      <c r="A871"/>
      <c r="B871"/>
    </row>
    <row r="872" spans="1:2">
      <c r="A872"/>
      <c r="B872"/>
    </row>
    <row r="873" spans="1:2">
      <c r="A873"/>
      <c r="B873"/>
    </row>
    <row r="874" spans="1:2">
      <c r="A874"/>
      <c r="B874"/>
    </row>
    <row r="875" spans="1:2">
      <c r="A875"/>
      <c r="B875"/>
    </row>
    <row r="876" spans="1:2">
      <c r="A876"/>
      <c r="B876"/>
    </row>
    <row r="877" spans="1:2">
      <c r="A877"/>
      <c r="B877"/>
    </row>
    <row r="878" spans="1:2">
      <c r="A878"/>
      <c r="B878"/>
    </row>
    <row r="879" spans="1:2">
      <c r="A879"/>
      <c r="B879"/>
    </row>
    <row r="880" spans="1:2">
      <c r="A880"/>
      <c r="B880"/>
    </row>
    <row r="881" spans="1:2">
      <c r="A881"/>
      <c r="B881"/>
    </row>
    <row r="882" spans="1:2">
      <c r="A882"/>
      <c r="B882"/>
    </row>
    <row r="883" spans="1:2">
      <c r="A883"/>
      <c r="B883"/>
    </row>
    <row r="884" spans="1:2">
      <c r="A884"/>
      <c r="B884"/>
    </row>
    <row r="885" spans="1:2">
      <c r="A885"/>
      <c r="B885"/>
    </row>
    <row r="886" spans="1:2">
      <c r="A886"/>
      <c r="B886"/>
    </row>
    <row r="887" spans="1:2">
      <c r="A887"/>
      <c r="B887"/>
    </row>
    <row r="888" spans="1:2">
      <c r="A888"/>
      <c r="B888"/>
    </row>
    <row r="889" spans="1:2">
      <c r="A889"/>
      <c r="B889"/>
    </row>
    <row r="890" spans="1:2">
      <c r="A890"/>
      <c r="B890"/>
    </row>
    <row r="891" spans="1:2">
      <c r="A891"/>
      <c r="B891"/>
    </row>
    <row r="892" spans="1:2">
      <c r="A892"/>
      <c r="B892"/>
    </row>
    <row r="893" spans="1:2">
      <c r="A893"/>
      <c r="B893"/>
    </row>
    <row r="894" spans="1:2">
      <c r="A894"/>
      <c r="B894"/>
    </row>
    <row r="895" spans="1:2">
      <c r="A895"/>
      <c r="B895"/>
    </row>
    <row r="896" spans="1:2">
      <c r="A896"/>
      <c r="B896"/>
    </row>
    <row r="897" spans="1:2">
      <c r="A897"/>
      <c r="B897"/>
    </row>
    <row r="898" spans="1:2">
      <c r="A898"/>
      <c r="B898"/>
    </row>
    <row r="899" spans="1:2">
      <c r="A899"/>
      <c r="B899"/>
    </row>
    <row r="900" spans="1:2">
      <c r="A900"/>
      <c r="B900"/>
    </row>
    <row r="901" spans="1:2">
      <c r="A901"/>
      <c r="B901"/>
    </row>
    <row r="902" spans="1:2">
      <c r="A902"/>
      <c r="B902"/>
    </row>
    <row r="903" spans="1:2">
      <c r="A903"/>
      <c r="B903"/>
    </row>
    <row r="904" spans="1:2">
      <c r="A904"/>
      <c r="B904"/>
    </row>
    <row r="905" spans="1:2">
      <c r="A905"/>
      <c r="B905"/>
    </row>
    <row r="906" spans="1:2">
      <c r="A906"/>
      <c r="B906"/>
    </row>
    <row r="907" spans="1:2">
      <c r="A907"/>
      <c r="B907"/>
    </row>
    <row r="908" spans="1:2">
      <c r="A908"/>
      <c r="B908"/>
    </row>
    <row r="909" spans="1:2">
      <c r="A909"/>
      <c r="B909"/>
    </row>
    <row r="910" spans="1:2">
      <c r="A910"/>
      <c r="B910"/>
    </row>
    <row r="911" spans="1:2">
      <c r="A911"/>
      <c r="B911"/>
    </row>
    <row r="912" spans="1:2">
      <c r="A912"/>
      <c r="B912"/>
    </row>
    <row r="913" spans="1:2">
      <c r="A913"/>
      <c r="B913"/>
    </row>
    <row r="914" spans="1:2">
      <c r="A914"/>
      <c r="B914"/>
    </row>
    <row r="915" spans="1:2">
      <c r="A915"/>
      <c r="B915"/>
    </row>
    <row r="916" spans="1:2">
      <c r="A916"/>
      <c r="B916"/>
    </row>
    <row r="917" spans="1:2">
      <c r="A917"/>
      <c r="B917"/>
    </row>
    <row r="918" spans="1:2">
      <c r="A918"/>
      <c r="B918"/>
    </row>
    <row r="919" spans="1:2">
      <c r="A919"/>
      <c r="B919"/>
    </row>
    <row r="920" spans="1:2">
      <c r="A920"/>
      <c r="B920"/>
    </row>
    <row r="921" spans="1:2">
      <c r="A921"/>
      <c r="B921"/>
    </row>
    <row r="922" spans="1:2">
      <c r="A922"/>
      <c r="B922"/>
    </row>
    <row r="923" spans="1:2">
      <c r="A923"/>
      <c r="B923"/>
    </row>
    <row r="924" spans="1:2">
      <c r="A924"/>
      <c r="B924"/>
    </row>
    <row r="925" spans="1:2">
      <c r="A925"/>
      <c r="B925"/>
    </row>
    <row r="926" spans="1:2">
      <c r="A926"/>
      <c r="B926"/>
    </row>
    <row r="927" spans="1:2">
      <c r="A927"/>
      <c r="B927"/>
    </row>
    <row r="928" spans="1:2">
      <c r="A928"/>
      <c r="B928"/>
    </row>
    <row r="929" spans="1:2">
      <c r="A929"/>
      <c r="B929"/>
    </row>
    <row r="930" spans="1:2">
      <c r="A930"/>
      <c r="B930"/>
    </row>
    <row r="931" spans="1:2">
      <c r="A931"/>
      <c r="B931"/>
    </row>
    <row r="932" spans="1:2">
      <c r="A932"/>
      <c r="B932"/>
    </row>
    <row r="933" spans="1:2">
      <c r="A933"/>
      <c r="B933"/>
    </row>
    <row r="934" spans="1:2">
      <c r="A934"/>
      <c r="B934"/>
    </row>
    <row r="935" spans="1:2">
      <c r="A935"/>
      <c r="B935"/>
    </row>
    <row r="936" spans="1:2">
      <c r="A936"/>
      <c r="B936"/>
    </row>
    <row r="937" spans="1:2">
      <c r="A937"/>
      <c r="B937"/>
    </row>
    <row r="938" spans="1:2">
      <c r="A938"/>
      <c r="B938"/>
    </row>
    <row r="939" spans="1:2">
      <c r="A939"/>
      <c r="B939"/>
    </row>
    <row r="940" spans="1:2">
      <c r="A940"/>
      <c r="B940"/>
    </row>
    <row r="941" spans="1:2">
      <c r="A941"/>
      <c r="B941"/>
    </row>
    <row r="942" spans="1:2">
      <c r="A942"/>
      <c r="B942"/>
    </row>
    <row r="943" spans="1:2">
      <c r="A943"/>
      <c r="B943"/>
    </row>
    <row r="944" spans="1:2">
      <c r="A944"/>
      <c r="B944"/>
    </row>
    <row r="945" spans="1:2">
      <c r="A945"/>
      <c r="B945"/>
    </row>
    <row r="946" spans="1:2">
      <c r="A946"/>
      <c r="B946"/>
    </row>
    <row r="947" spans="1:2">
      <c r="A947"/>
      <c r="B947"/>
    </row>
    <row r="948" spans="1:2">
      <c r="A948"/>
      <c r="B948"/>
    </row>
    <row r="949" spans="1:2">
      <c r="A949"/>
      <c r="B949"/>
    </row>
    <row r="950" spans="1:2">
      <c r="A950"/>
      <c r="B950"/>
    </row>
    <row r="951" spans="1:2">
      <c r="A951"/>
      <c r="B951"/>
    </row>
    <row r="952" spans="1:2">
      <c r="A952"/>
      <c r="B952"/>
    </row>
    <row r="953" spans="1:2">
      <c r="A953"/>
      <c r="B953"/>
    </row>
    <row r="954" spans="1:2">
      <c r="A954"/>
      <c r="B954"/>
    </row>
    <row r="955" spans="1:2">
      <c r="A955"/>
      <c r="B955"/>
    </row>
    <row r="956" spans="1:2">
      <c r="A956"/>
      <c r="B956"/>
    </row>
    <row r="957" spans="1:2">
      <c r="A957"/>
      <c r="B957"/>
    </row>
    <row r="958" spans="1:2">
      <c r="A958"/>
      <c r="B958"/>
    </row>
    <row r="959" spans="1:2">
      <c r="A959"/>
      <c r="B959"/>
    </row>
    <row r="960" spans="1:2">
      <c r="A960"/>
      <c r="B960"/>
    </row>
    <row r="961" spans="1:2">
      <c r="A961"/>
      <c r="B961"/>
    </row>
    <row r="962" spans="1:2">
      <c r="A962"/>
      <c r="B962"/>
    </row>
    <row r="963" spans="1:2">
      <c r="A963"/>
      <c r="B963"/>
    </row>
    <row r="964" spans="1:2">
      <c r="A964"/>
      <c r="B964"/>
    </row>
    <row r="965" spans="1:2">
      <c r="A965"/>
      <c r="B965"/>
    </row>
    <row r="966" spans="1:2">
      <c r="A966"/>
      <c r="B966"/>
    </row>
    <row r="967" spans="1:2">
      <c r="A967"/>
      <c r="B967"/>
    </row>
    <row r="968" spans="1:2">
      <c r="A968"/>
      <c r="B968"/>
    </row>
    <row r="969" spans="1:2">
      <c r="A969"/>
      <c r="B969"/>
    </row>
    <row r="970" spans="1:2">
      <c r="A970"/>
      <c r="B970"/>
    </row>
    <row r="971" spans="1:2">
      <c r="A971"/>
      <c r="B971"/>
    </row>
    <row r="972" spans="1:2">
      <c r="A972"/>
      <c r="B972"/>
    </row>
    <row r="973" spans="1:2">
      <c r="A973"/>
      <c r="B973"/>
    </row>
    <row r="974" spans="1:2">
      <c r="A974"/>
      <c r="B974"/>
    </row>
    <row r="975" spans="1:2">
      <c r="A975"/>
      <c r="B975"/>
    </row>
    <row r="976" spans="1:2">
      <c r="A976"/>
      <c r="B976"/>
    </row>
    <row r="977" spans="1:2">
      <c r="A977"/>
      <c r="B977"/>
    </row>
    <row r="978" spans="1:2">
      <c r="A978"/>
      <c r="B978"/>
    </row>
    <row r="979" spans="1:2">
      <c r="A979"/>
      <c r="B979"/>
    </row>
    <row r="980" spans="1:2">
      <c r="A980"/>
      <c r="B980"/>
    </row>
    <row r="981" spans="1:2">
      <c r="A981"/>
      <c r="B981"/>
    </row>
    <row r="982" spans="1:2">
      <c r="A982"/>
      <c r="B982"/>
    </row>
    <row r="983" spans="1:2">
      <c r="A983"/>
      <c r="B983"/>
    </row>
    <row r="984" spans="1:2">
      <c r="A984"/>
      <c r="B984"/>
    </row>
    <row r="985" spans="1:2">
      <c r="A985"/>
      <c r="B985"/>
    </row>
    <row r="986" spans="1:2">
      <c r="A986"/>
      <c r="B986"/>
    </row>
    <row r="987" spans="1:2">
      <c r="A987"/>
      <c r="B987"/>
    </row>
    <row r="988" spans="1:2">
      <c r="A988"/>
      <c r="B988"/>
    </row>
    <row r="989" spans="1:2">
      <c r="A989"/>
      <c r="B989"/>
    </row>
    <row r="990" spans="1:2">
      <c r="A990"/>
      <c r="B990"/>
    </row>
    <row r="991" spans="1:2">
      <c r="A991"/>
      <c r="B991"/>
    </row>
    <row r="992" spans="1:2">
      <c r="A992"/>
      <c r="B992"/>
    </row>
    <row r="993" spans="1:2">
      <c r="A993"/>
      <c r="B993"/>
    </row>
    <row r="994" spans="1:2">
      <c r="A994"/>
      <c r="B994"/>
    </row>
    <row r="995" spans="1:2">
      <c r="A995"/>
      <c r="B995"/>
    </row>
    <row r="996" spans="1:2">
      <c r="A996"/>
      <c r="B996"/>
    </row>
    <row r="997" spans="1:2">
      <c r="A997"/>
      <c r="B997"/>
    </row>
    <row r="998" spans="1:2">
      <c r="A998"/>
      <c r="B998"/>
    </row>
    <row r="999" spans="1:2">
      <c r="A999"/>
      <c r="B999"/>
    </row>
    <row r="1000" spans="1:2">
      <c r="A1000"/>
      <c r="B1000"/>
    </row>
    <row r="1001" spans="1:2">
      <c r="A1001"/>
      <c r="B1001"/>
    </row>
    <row r="1002" spans="1:2">
      <c r="A1002"/>
      <c r="B1002"/>
    </row>
    <row r="1003" spans="1:2">
      <c r="A1003"/>
      <c r="B1003"/>
    </row>
    <row r="1004" spans="1:2">
      <c r="A1004"/>
      <c r="B1004"/>
    </row>
    <row r="1005" spans="1:2">
      <c r="A1005"/>
      <c r="B1005"/>
    </row>
    <row r="1006" spans="1:2">
      <c r="A1006"/>
      <c r="B1006"/>
    </row>
    <row r="1007" spans="1:2">
      <c r="A1007"/>
      <c r="B1007"/>
    </row>
    <row r="1008" spans="1:2">
      <c r="A1008"/>
      <c r="B1008"/>
    </row>
    <row r="1009" spans="1:2">
      <c r="A1009"/>
      <c r="B1009"/>
    </row>
    <row r="1010" spans="1:2">
      <c r="A1010"/>
      <c r="B1010"/>
    </row>
    <row r="1011" spans="1:2">
      <c r="A1011"/>
      <c r="B1011"/>
    </row>
    <row r="1012" spans="1:2">
      <c r="A1012"/>
      <c r="B1012"/>
    </row>
    <row r="1013" spans="1:2">
      <c r="A1013"/>
      <c r="B1013"/>
    </row>
    <row r="1014" spans="1:2">
      <c r="A1014"/>
      <c r="B1014"/>
    </row>
    <row r="1015" spans="1:2">
      <c r="A1015"/>
      <c r="B1015"/>
    </row>
    <row r="1016" spans="1:2">
      <c r="A1016"/>
      <c r="B1016"/>
    </row>
    <row r="1017" spans="1:2">
      <c r="A1017"/>
      <c r="B1017"/>
    </row>
    <row r="1018" spans="1:2">
      <c r="A1018"/>
      <c r="B1018"/>
    </row>
    <row r="1019" spans="1:2">
      <c r="A1019"/>
      <c r="B1019"/>
    </row>
    <row r="1020" spans="1:2">
      <c r="A1020"/>
      <c r="B1020"/>
    </row>
    <row r="1021" spans="1:2">
      <c r="A1021"/>
      <c r="B1021"/>
    </row>
    <row r="1022" spans="1:2">
      <c r="A1022"/>
      <c r="B1022"/>
    </row>
    <row r="1023" spans="1:2">
      <c r="A1023"/>
      <c r="B1023"/>
    </row>
    <row r="1024" spans="1:2">
      <c r="A1024"/>
      <c r="B1024"/>
    </row>
    <row r="1025" spans="1:2">
      <c r="A1025"/>
      <c r="B1025"/>
    </row>
    <row r="1026" spans="1:2">
      <c r="A1026"/>
      <c r="B1026"/>
    </row>
    <row r="1027" spans="1:2">
      <c r="A1027"/>
      <c r="B1027"/>
    </row>
    <row r="1028" spans="1:2">
      <c r="A1028"/>
      <c r="B1028"/>
    </row>
    <row r="1029" spans="1:2">
      <c r="A1029"/>
      <c r="B1029"/>
    </row>
    <row r="1030" spans="1:2">
      <c r="A1030"/>
      <c r="B1030"/>
    </row>
    <row r="1031" spans="1:2">
      <c r="A1031"/>
      <c r="B1031"/>
    </row>
    <row r="1032" spans="1:2">
      <c r="A1032"/>
      <c r="B1032"/>
    </row>
    <row r="1033" spans="1:2">
      <c r="A1033"/>
      <c r="B1033"/>
    </row>
    <row r="1034" spans="1:2">
      <c r="A1034"/>
      <c r="B1034"/>
    </row>
    <row r="1035" spans="1:2">
      <c r="A1035"/>
      <c r="B1035"/>
    </row>
    <row r="1036" spans="1:2">
      <c r="A1036"/>
      <c r="B1036"/>
    </row>
    <row r="1037" spans="1:2">
      <c r="A1037"/>
      <c r="B1037"/>
    </row>
    <row r="1038" spans="1:2">
      <c r="A1038"/>
      <c r="B1038"/>
    </row>
    <row r="1039" spans="1:2">
      <c r="A1039"/>
      <c r="B1039"/>
    </row>
    <row r="1040" spans="1:2">
      <c r="A1040"/>
      <c r="B1040"/>
    </row>
    <row r="1041" spans="1:2">
      <c r="A1041"/>
      <c r="B1041"/>
    </row>
    <row r="1042" spans="1:2">
      <c r="A1042"/>
      <c r="B1042"/>
    </row>
    <row r="1043" spans="1:2">
      <c r="A1043"/>
      <c r="B1043"/>
    </row>
    <row r="1044" spans="1:2">
      <c r="A1044"/>
      <c r="B1044"/>
    </row>
    <row r="1045" spans="1:2">
      <c r="A1045"/>
      <c r="B1045"/>
    </row>
    <row r="1046" spans="1:2">
      <c r="A1046"/>
      <c r="B1046"/>
    </row>
    <row r="1047" spans="1:2">
      <c r="A1047"/>
      <c r="B1047"/>
    </row>
    <row r="1048" spans="1:2">
      <c r="A1048"/>
      <c r="B1048"/>
    </row>
    <row r="1049" spans="1:2">
      <c r="A1049"/>
      <c r="B1049"/>
    </row>
    <row r="1050" spans="1:2">
      <c r="A1050"/>
      <c r="B1050"/>
    </row>
    <row r="1051" spans="1:2">
      <c r="A1051"/>
      <c r="B1051"/>
    </row>
    <row r="1052" spans="1:2">
      <c r="A1052"/>
      <c r="B1052"/>
    </row>
    <row r="1053" spans="1:2">
      <c r="A1053"/>
      <c r="B1053"/>
    </row>
    <row r="1054" spans="1:2">
      <c r="A1054"/>
      <c r="B1054"/>
    </row>
    <row r="1055" spans="1:2">
      <c r="A1055"/>
      <c r="B1055"/>
    </row>
    <row r="1056" spans="1:2">
      <c r="A1056"/>
      <c r="B1056"/>
    </row>
    <row r="1057" spans="1:2">
      <c r="A1057"/>
      <c r="B1057"/>
    </row>
    <row r="1058" spans="1:2">
      <c r="A1058"/>
      <c r="B1058"/>
    </row>
    <row r="1059" spans="1:2">
      <c r="A1059"/>
      <c r="B1059"/>
    </row>
    <row r="1060" spans="1:2">
      <c r="A1060"/>
      <c r="B1060"/>
    </row>
    <row r="1061" spans="1:2">
      <c r="A1061"/>
      <c r="B1061"/>
    </row>
    <row r="1062" spans="1:2">
      <c r="A1062"/>
      <c r="B1062"/>
    </row>
    <row r="1063" spans="1:2">
      <c r="A1063"/>
      <c r="B1063"/>
    </row>
    <row r="1064" spans="1:2">
      <c r="A1064"/>
      <c r="B1064"/>
    </row>
    <row r="1065" spans="1:2">
      <c r="A1065"/>
      <c r="B1065"/>
    </row>
    <row r="1066" spans="1:2">
      <c r="A1066"/>
      <c r="B1066"/>
    </row>
    <row r="1067" spans="1:2">
      <c r="A1067"/>
      <c r="B1067"/>
    </row>
    <row r="1068" spans="1:2">
      <c r="A1068"/>
      <c r="B1068"/>
    </row>
    <row r="1069" spans="1:2">
      <c r="A1069"/>
      <c r="B1069"/>
    </row>
    <row r="1070" spans="1:2">
      <c r="A1070"/>
      <c r="B1070"/>
    </row>
    <row r="1071" spans="1:2">
      <c r="A1071"/>
      <c r="B1071"/>
    </row>
    <row r="1072" spans="1:2">
      <c r="A1072"/>
      <c r="B1072"/>
    </row>
    <row r="1073" spans="1:2">
      <c r="A1073"/>
      <c r="B1073"/>
    </row>
    <row r="1074" spans="1:2">
      <c r="A1074"/>
      <c r="B1074"/>
    </row>
    <row r="1075" spans="1:2">
      <c r="A1075"/>
      <c r="B1075"/>
    </row>
    <row r="1076" spans="1:2">
      <c r="A1076"/>
      <c r="B1076"/>
    </row>
    <row r="1077" spans="1:2">
      <c r="A1077"/>
      <c r="B1077"/>
    </row>
    <row r="1078" spans="1:2">
      <c r="A1078"/>
      <c r="B1078"/>
    </row>
    <row r="1079" spans="1:2">
      <c r="A1079"/>
      <c r="B1079"/>
    </row>
    <row r="1080" spans="1:2">
      <c r="A1080"/>
      <c r="B1080"/>
    </row>
    <row r="1081" spans="1:2">
      <c r="A1081"/>
      <c r="B1081"/>
    </row>
    <row r="1082" spans="1:2">
      <c r="A1082"/>
      <c r="B1082"/>
    </row>
    <row r="1083" spans="1:2">
      <c r="A1083"/>
      <c r="B1083"/>
    </row>
    <row r="1084" spans="1:2">
      <c r="A1084"/>
      <c r="B1084"/>
    </row>
    <row r="1085" spans="1:2">
      <c r="A1085"/>
      <c r="B1085"/>
    </row>
    <row r="1086" spans="1:2">
      <c r="A1086"/>
      <c r="B1086"/>
    </row>
    <row r="1087" spans="1:2">
      <c r="A1087"/>
      <c r="B1087"/>
    </row>
    <row r="1088" spans="1:2">
      <c r="A1088"/>
      <c r="B1088"/>
    </row>
    <row r="1089" spans="1:2">
      <c r="A1089"/>
      <c r="B1089"/>
    </row>
    <row r="1090" spans="1:2">
      <c r="A1090"/>
      <c r="B1090"/>
    </row>
    <row r="1091" spans="1:2">
      <c r="A1091"/>
      <c r="B1091"/>
    </row>
    <row r="1092" spans="1:2">
      <c r="A1092"/>
      <c r="B1092"/>
    </row>
    <row r="1093" spans="1:2">
      <c r="A1093"/>
      <c r="B1093"/>
    </row>
    <row r="1094" spans="1:2">
      <c r="A1094"/>
      <c r="B1094"/>
    </row>
    <row r="1095" spans="1:2">
      <c r="A1095"/>
      <c r="B1095"/>
    </row>
    <row r="1096" spans="1:2">
      <c r="A1096"/>
      <c r="B1096"/>
    </row>
    <row r="1097" spans="1:2">
      <c r="A1097"/>
      <c r="B1097"/>
    </row>
    <row r="1098" spans="1:2">
      <c r="A1098"/>
      <c r="B1098"/>
    </row>
    <row r="1099" spans="1:2">
      <c r="A1099"/>
      <c r="B1099"/>
    </row>
    <row r="1100" spans="1:2">
      <c r="A1100"/>
      <c r="B1100"/>
    </row>
    <row r="1101" spans="1:2">
      <c r="A1101"/>
      <c r="B1101"/>
    </row>
    <row r="1102" spans="1:2">
      <c r="A1102"/>
      <c r="B1102"/>
    </row>
    <row r="1103" spans="1:2">
      <c r="A1103"/>
      <c r="B1103"/>
    </row>
    <row r="1104" spans="1:2">
      <c r="A1104"/>
      <c r="B1104"/>
    </row>
    <row r="1105" spans="1:2">
      <c r="A1105"/>
      <c r="B1105"/>
    </row>
    <row r="1106" spans="1:2">
      <c r="A1106"/>
      <c r="B1106"/>
    </row>
    <row r="1107" spans="1:2">
      <c r="A1107"/>
      <c r="B1107"/>
    </row>
    <row r="1108" spans="1:2">
      <c r="A1108"/>
      <c r="B1108"/>
    </row>
    <row r="1109" spans="1:2">
      <c r="A1109"/>
      <c r="B1109"/>
    </row>
    <row r="1110" spans="1:2">
      <c r="A1110"/>
      <c r="B1110"/>
    </row>
    <row r="1111" spans="1:2">
      <c r="A1111"/>
      <c r="B1111"/>
    </row>
    <row r="1112" spans="1:2">
      <c r="A1112"/>
      <c r="B1112"/>
    </row>
    <row r="1113" spans="1:2">
      <c r="A1113"/>
      <c r="B1113"/>
    </row>
    <row r="1114" spans="1:2">
      <c r="A1114"/>
      <c r="B1114"/>
    </row>
    <row r="1115" spans="1:2">
      <c r="A1115"/>
      <c r="B1115"/>
    </row>
    <row r="1116" spans="1:2">
      <c r="A1116"/>
      <c r="B1116"/>
    </row>
    <row r="1117" spans="1:2">
      <c r="A1117"/>
      <c r="B1117"/>
    </row>
    <row r="1118" spans="1:2">
      <c r="A1118"/>
      <c r="B1118"/>
    </row>
    <row r="1119" spans="1:2">
      <c r="A1119"/>
      <c r="B1119"/>
    </row>
    <row r="1120" spans="1:2">
      <c r="A1120"/>
      <c r="B1120"/>
    </row>
    <row r="1121" spans="1:2">
      <c r="A1121"/>
      <c r="B1121"/>
    </row>
    <row r="1122" spans="1:2">
      <c r="A1122"/>
      <c r="B1122"/>
    </row>
    <row r="1123" spans="1:2">
      <c r="A1123"/>
      <c r="B1123"/>
    </row>
    <row r="1124" spans="1:2">
      <c r="A1124"/>
      <c r="B1124"/>
    </row>
    <row r="1125" spans="1:2">
      <c r="A1125"/>
      <c r="B1125"/>
    </row>
    <row r="1126" spans="1:2">
      <c r="A1126"/>
      <c r="B1126"/>
    </row>
    <row r="1127" spans="1:2">
      <c r="A1127"/>
      <c r="B1127"/>
    </row>
    <row r="1128" spans="1:2">
      <c r="A1128"/>
      <c r="B1128"/>
    </row>
    <row r="1129" spans="1:2">
      <c r="A1129"/>
      <c r="B1129"/>
    </row>
    <row r="1130" spans="1:2">
      <c r="A1130"/>
      <c r="B1130"/>
    </row>
    <row r="1131" spans="1:2">
      <c r="A1131"/>
      <c r="B1131"/>
    </row>
    <row r="1132" spans="1:2">
      <c r="A1132"/>
      <c r="B1132"/>
    </row>
    <row r="1133" spans="1:2">
      <c r="A1133"/>
      <c r="B1133"/>
    </row>
    <row r="1134" spans="1:2">
      <c r="A1134"/>
      <c r="B1134"/>
    </row>
    <row r="1135" spans="1:2">
      <c r="A1135"/>
      <c r="B1135"/>
    </row>
    <row r="1136" spans="1:2">
      <c r="A1136"/>
      <c r="B1136"/>
    </row>
    <row r="1137" spans="1:2">
      <c r="A1137"/>
      <c r="B1137"/>
    </row>
    <row r="1138" spans="1:2">
      <c r="A1138"/>
      <c r="B1138"/>
    </row>
    <row r="1139" spans="1:2">
      <c r="A1139"/>
      <c r="B1139"/>
    </row>
    <row r="1140" spans="1:2">
      <c r="A1140"/>
      <c r="B1140"/>
    </row>
    <row r="1141" spans="1:2">
      <c r="A1141"/>
      <c r="B1141"/>
    </row>
    <row r="1142" spans="1:2">
      <c r="A1142"/>
      <c r="B1142"/>
    </row>
    <row r="1143" spans="1:2">
      <c r="A1143"/>
      <c r="B1143"/>
    </row>
    <row r="1144" spans="1:2">
      <c r="A1144"/>
      <c r="B1144"/>
    </row>
    <row r="1145" spans="1:2">
      <c r="A1145"/>
      <c r="B1145"/>
    </row>
    <row r="1146" spans="1:2">
      <c r="A1146"/>
      <c r="B1146"/>
    </row>
    <row r="1147" spans="1:2">
      <c r="A1147"/>
      <c r="B1147"/>
    </row>
    <row r="1148" spans="1:2">
      <c r="A1148"/>
      <c r="B1148"/>
    </row>
    <row r="1149" spans="1:2">
      <c r="A1149"/>
      <c r="B1149"/>
    </row>
    <row r="1150" spans="1:2">
      <c r="A1150"/>
      <c r="B1150"/>
    </row>
    <row r="1151" spans="1:2">
      <c r="A1151"/>
      <c r="B1151"/>
    </row>
    <row r="1152" spans="1:2">
      <c r="A1152"/>
      <c r="B1152"/>
    </row>
    <row r="1153" spans="1:2">
      <c r="A1153"/>
      <c r="B1153"/>
    </row>
    <row r="1154" spans="1:2">
      <c r="A1154"/>
      <c r="B1154"/>
    </row>
    <row r="1155" spans="1:2">
      <c r="A1155"/>
      <c r="B1155"/>
    </row>
    <row r="1156" spans="1:2">
      <c r="A1156"/>
      <c r="B1156"/>
    </row>
    <row r="1157" spans="1:2">
      <c r="A1157"/>
      <c r="B1157"/>
    </row>
    <row r="1158" spans="1:2">
      <c r="A1158"/>
      <c r="B1158"/>
    </row>
    <row r="1159" spans="1:2">
      <c r="A1159"/>
      <c r="B1159"/>
    </row>
    <row r="1160" spans="1:2">
      <c r="A1160"/>
      <c r="B1160"/>
    </row>
    <row r="1161" spans="1:2">
      <c r="A1161"/>
      <c r="B1161"/>
    </row>
    <row r="1162" spans="1:2">
      <c r="A1162"/>
      <c r="B1162"/>
    </row>
    <row r="1163" spans="1:2">
      <c r="A1163"/>
      <c r="B1163"/>
    </row>
    <row r="1164" spans="1:2">
      <c r="A1164"/>
      <c r="B1164"/>
    </row>
    <row r="1165" spans="1:2">
      <c r="A1165"/>
      <c r="B1165"/>
    </row>
    <row r="1166" spans="1:2">
      <c r="A1166"/>
      <c r="B1166"/>
    </row>
    <row r="1167" spans="1:2">
      <c r="A1167"/>
      <c r="B1167"/>
    </row>
    <row r="1168" spans="1:2">
      <c r="A1168"/>
      <c r="B1168"/>
    </row>
    <row r="1169" spans="1:2">
      <c r="A1169"/>
      <c r="B1169"/>
    </row>
    <row r="1170" spans="1:2">
      <c r="A1170"/>
      <c r="B1170"/>
    </row>
    <row r="1171" spans="1:2">
      <c r="A1171"/>
      <c r="B1171"/>
    </row>
    <row r="1172" spans="1:2">
      <c r="A1172"/>
      <c r="B1172"/>
    </row>
    <row r="1173" spans="1:2">
      <c r="A1173"/>
      <c r="B1173"/>
    </row>
    <row r="1174" spans="1:2">
      <c r="A1174"/>
      <c r="B1174"/>
    </row>
    <row r="1175" spans="1:2">
      <c r="A1175"/>
      <c r="B1175"/>
    </row>
    <row r="1176" spans="1:2">
      <c r="A1176"/>
      <c r="B1176"/>
    </row>
    <row r="1177" spans="1:2">
      <c r="A1177"/>
      <c r="B1177"/>
    </row>
    <row r="1178" spans="1:2">
      <c r="A1178"/>
      <c r="B1178"/>
    </row>
    <row r="1179" spans="1:2">
      <c r="A1179"/>
      <c r="B1179"/>
    </row>
    <row r="1180" spans="1:2">
      <c r="A1180"/>
      <c r="B1180"/>
    </row>
    <row r="1181" spans="1:2">
      <c r="A1181"/>
      <c r="B1181"/>
    </row>
    <row r="1182" spans="1:2">
      <c r="A1182"/>
      <c r="B1182"/>
    </row>
    <row r="1183" spans="1:2">
      <c r="A1183"/>
      <c r="B1183"/>
    </row>
    <row r="1184" spans="1:2">
      <c r="A1184"/>
      <c r="B1184"/>
    </row>
    <row r="1185" spans="1:2">
      <c r="A1185"/>
      <c r="B1185"/>
    </row>
    <row r="1186" spans="1:2">
      <c r="A1186"/>
      <c r="B1186"/>
    </row>
    <row r="1187" spans="1:2">
      <c r="A1187"/>
      <c r="B1187"/>
    </row>
    <row r="1188" spans="1:2">
      <c r="A1188"/>
      <c r="B1188"/>
    </row>
    <row r="1189" spans="1:2">
      <c r="A1189"/>
      <c r="B1189"/>
    </row>
    <row r="1190" spans="1:2">
      <c r="A1190"/>
      <c r="B1190"/>
    </row>
    <row r="1191" spans="1:2">
      <c r="A1191"/>
      <c r="B1191"/>
    </row>
    <row r="1192" spans="1:2">
      <c r="A1192"/>
      <c r="B1192"/>
    </row>
    <row r="1193" spans="1:2">
      <c r="A1193"/>
      <c r="B1193"/>
    </row>
    <row r="1194" spans="1:2">
      <c r="A1194"/>
      <c r="B1194"/>
    </row>
    <row r="1195" spans="1:2">
      <c r="A1195"/>
      <c r="B1195"/>
    </row>
    <row r="1196" spans="1:2">
      <c r="A1196"/>
      <c r="B1196"/>
    </row>
    <row r="1197" spans="1:2">
      <c r="A1197"/>
      <c r="B1197"/>
    </row>
    <row r="1198" spans="1:2">
      <c r="A1198"/>
      <c r="B1198"/>
    </row>
    <row r="1199" spans="1:2">
      <c r="A1199"/>
      <c r="B1199"/>
    </row>
    <row r="1200" spans="1:2">
      <c r="A1200"/>
      <c r="B1200"/>
    </row>
    <row r="1201" spans="1:2">
      <c r="A1201"/>
      <c r="B1201"/>
    </row>
    <row r="1202" spans="1:2">
      <c r="A1202"/>
      <c r="B1202"/>
    </row>
    <row r="1203" spans="1:2">
      <c r="A1203"/>
      <c r="B1203"/>
    </row>
    <row r="1204" spans="1:2">
      <c r="A1204"/>
      <c r="B1204"/>
    </row>
    <row r="1205" spans="1:2">
      <c r="A1205"/>
      <c r="B1205"/>
    </row>
    <row r="1206" spans="1:2">
      <c r="A1206"/>
      <c r="B1206"/>
    </row>
    <row r="1207" spans="1:2">
      <c r="A1207"/>
      <c r="B1207"/>
    </row>
    <row r="1208" spans="1:2">
      <c r="A1208"/>
      <c r="B1208"/>
    </row>
    <row r="1209" spans="1:2">
      <c r="A1209"/>
      <c r="B1209"/>
    </row>
    <row r="1210" spans="1:2">
      <c r="A1210"/>
      <c r="B1210"/>
    </row>
    <row r="1211" spans="1:2">
      <c r="A1211"/>
      <c r="B1211"/>
    </row>
    <row r="1212" spans="1:2">
      <c r="A1212"/>
      <c r="B1212"/>
    </row>
    <row r="1213" spans="1:2">
      <c r="A1213"/>
      <c r="B1213"/>
    </row>
    <row r="1214" spans="1:2">
      <c r="A1214"/>
      <c r="B1214"/>
    </row>
    <row r="1215" spans="1:2">
      <c r="A1215"/>
      <c r="B1215"/>
    </row>
    <row r="1216" spans="1:2">
      <c r="A1216"/>
      <c r="B1216"/>
    </row>
    <row r="1217" spans="1:2">
      <c r="A1217"/>
      <c r="B1217"/>
    </row>
    <row r="1218" spans="1:2">
      <c r="A1218"/>
      <c r="B1218"/>
    </row>
    <row r="1219" spans="1:2">
      <c r="A1219"/>
      <c r="B1219"/>
    </row>
    <row r="1220" spans="1:2">
      <c r="A1220"/>
      <c r="B1220"/>
    </row>
    <row r="1221" spans="1:2">
      <c r="A1221"/>
      <c r="B1221"/>
    </row>
    <row r="1222" spans="1:2">
      <c r="A1222"/>
      <c r="B1222"/>
    </row>
    <row r="1223" spans="1:2">
      <c r="A1223"/>
      <c r="B1223"/>
    </row>
    <row r="1224" spans="1:2">
      <c r="A1224"/>
      <c r="B1224"/>
    </row>
    <row r="1225" spans="1:2">
      <c r="A1225"/>
      <c r="B1225"/>
    </row>
    <row r="1226" spans="1:2">
      <c r="A1226"/>
      <c r="B1226"/>
    </row>
    <row r="1227" spans="1:2">
      <c r="A1227"/>
      <c r="B1227"/>
    </row>
    <row r="1228" spans="1:2">
      <c r="A1228"/>
      <c r="B1228"/>
    </row>
    <row r="1229" spans="1:2">
      <c r="A1229"/>
      <c r="B1229"/>
    </row>
    <row r="1230" spans="1:2">
      <c r="A1230"/>
      <c r="B1230"/>
    </row>
    <row r="1231" spans="1:2">
      <c r="A1231"/>
      <c r="B1231"/>
    </row>
    <row r="1232" spans="1:2">
      <c r="A1232"/>
      <c r="B1232"/>
    </row>
    <row r="1233" spans="1:2">
      <c r="A1233"/>
      <c r="B1233"/>
    </row>
    <row r="1234" spans="1:2">
      <c r="A1234"/>
      <c r="B1234"/>
    </row>
    <row r="1235" spans="1:2">
      <c r="A1235"/>
      <c r="B1235"/>
    </row>
    <row r="1236" spans="1:2">
      <c r="A1236"/>
      <c r="B1236"/>
    </row>
    <row r="1237" spans="1:2">
      <c r="A1237"/>
      <c r="B1237"/>
    </row>
    <row r="1238" spans="1:2">
      <c r="A1238"/>
      <c r="B1238"/>
    </row>
    <row r="1239" spans="1:2">
      <c r="A1239"/>
      <c r="B1239"/>
    </row>
    <row r="1240" spans="1:2">
      <c r="A1240"/>
      <c r="B1240"/>
    </row>
    <row r="1241" spans="1:2">
      <c r="A1241"/>
      <c r="B1241"/>
    </row>
    <row r="1242" spans="1:2">
      <c r="A1242"/>
      <c r="B1242"/>
    </row>
    <row r="1243" spans="1:2">
      <c r="A1243"/>
      <c r="B1243"/>
    </row>
    <row r="1244" spans="1:2">
      <c r="A1244"/>
      <c r="B1244"/>
    </row>
    <row r="1245" spans="1:2">
      <c r="A1245"/>
      <c r="B1245"/>
    </row>
    <row r="1246" spans="1:2">
      <c r="A1246"/>
      <c r="B1246"/>
    </row>
    <row r="1247" spans="1:2">
      <c r="A1247"/>
      <c r="B1247"/>
    </row>
    <row r="1248" spans="1:2">
      <c r="A1248"/>
      <c r="B1248"/>
    </row>
    <row r="1249" spans="1:2">
      <c r="A1249"/>
      <c r="B1249"/>
    </row>
    <row r="1250" spans="1:2">
      <c r="A1250"/>
      <c r="B1250"/>
    </row>
    <row r="1251" spans="1:2">
      <c r="A1251"/>
      <c r="B1251"/>
    </row>
    <row r="1252" spans="1:2">
      <c r="A1252"/>
      <c r="B1252"/>
    </row>
    <row r="1253" spans="1:2">
      <c r="A1253"/>
      <c r="B1253"/>
    </row>
    <row r="1254" spans="1:2">
      <c r="A1254"/>
      <c r="B1254"/>
    </row>
    <row r="1255" spans="1:2">
      <c r="A1255"/>
      <c r="B1255"/>
    </row>
    <row r="1256" spans="1:2">
      <c r="A1256"/>
      <c r="B1256"/>
    </row>
    <row r="1257" spans="1:2">
      <c r="A1257"/>
      <c r="B1257"/>
    </row>
    <row r="1258" spans="1:2">
      <c r="A1258"/>
      <c r="B1258"/>
    </row>
    <row r="1259" spans="1:2">
      <c r="A1259"/>
      <c r="B1259"/>
    </row>
    <row r="1260" spans="1:2">
      <c r="A1260"/>
      <c r="B1260"/>
    </row>
    <row r="1261" spans="1:2">
      <c r="A1261"/>
      <c r="B1261"/>
    </row>
    <row r="1262" spans="1:2">
      <c r="A1262"/>
      <c r="B1262"/>
    </row>
    <row r="1263" spans="1:2">
      <c r="A1263"/>
      <c r="B1263"/>
    </row>
    <row r="1264" spans="1:2">
      <c r="A1264"/>
      <c r="B1264"/>
    </row>
    <row r="1265" spans="1:2">
      <c r="A1265"/>
      <c r="B1265"/>
    </row>
    <row r="1266" spans="1:2">
      <c r="A1266"/>
      <c r="B1266"/>
    </row>
    <row r="1267" spans="1:2">
      <c r="A1267"/>
      <c r="B1267"/>
    </row>
    <row r="1268" spans="1:2">
      <c r="A1268"/>
      <c r="B1268"/>
    </row>
    <row r="1269" spans="1:2">
      <c r="A1269"/>
      <c r="B1269"/>
    </row>
    <row r="1270" spans="1:2">
      <c r="A1270"/>
      <c r="B1270"/>
    </row>
    <row r="1271" spans="1:2">
      <c r="A1271"/>
      <c r="B1271"/>
    </row>
    <row r="1272" spans="1:2">
      <c r="A1272"/>
      <c r="B1272"/>
    </row>
    <row r="1273" spans="1:2">
      <c r="A1273"/>
      <c r="B1273"/>
    </row>
    <row r="1274" spans="1:2">
      <c r="A1274"/>
      <c r="B1274"/>
    </row>
    <row r="1275" spans="1:2">
      <c r="A1275"/>
      <c r="B1275"/>
    </row>
    <row r="1276" spans="1:2">
      <c r="A1276"/>
      <c r="B1276"/>
    </row>
    <row r="1277" spans="1:2">
      <c r="A1277"/>
      <c r="B1277"/>
    </row>
    <row r="1278" spans="1:2">
      <c r="A1278"/>
      <c r="B1278"/>
    </row>
    <row r="1279" spans="1:2">
      <c r="A1279"/>
      <c r="B1279"/>
    </row>
    <row r="1280" spans="1:2">
      <c r="A1280"/>
      <c r="B1280"/>
    </row>
    <row r="1281" spans="1:2">
      <c r="A1281"/>
      <c r="B1281"/>
    </row>
    <row r="1282" spans="1:2">
      <c r="A1282"/>
      <c r="B1282"/>
    </row>
    <row r="1283" spans="1:2">
      <c r="A1283"/>
      <c r="B1283"/>
    </row>
    <row r="1284" spans="1:2">
      <c r="A1284"/>
      <c r="B1284"/>
    </row>
    <row r="1285" spans="1:2">
      <c r="A1285"/>
      <c r="B1285"/>
    </row>
    <row r="1286" spans="1:2">
      <c r="A1286"/>
      <c r="B1286"/>
    </row>
    <row r="1287" spans="1:2">
      <c r="A1287"/>
      <c r="B1287"/>
    </row>
    <row r="1288" spans="1:2">
      <c r="A1288"/>
      <c r="B1288"/>
    </row>
    <row r="1289" spans="1:2">
      <c r="A1289"/>
      <c r="B1289"/>
    </row>
    <row r="1290" spans="1:2">
      <c r="A1290"/>
      <c r="B1290"/>
    </row>
    <row r="1291" spans="1:2">
      <c r="A1291"/>
      <c r="B1291"/>
    </row>
    <row r="1292" spans="1:2">
      <c r="A1292"/>
      <c r="B1292"/>
    </row>
    <row r="1293" spans="1:2">
      <c r="A1293"/>
      <c r="B1293"/>
    </row>
    <row r="1294" spans="1:2">
      <c r="A1294"/>
      <c r="B1294"/>
    </row>
    <row r="1295" spans="1:2">
      <c r="A1295"/>
      <c r="B1295"/>
    </row>
    <row r="1296" spans="1:2">
      <c r="A1296"/>
      <c r="B1296"/>
    </row>
    <row r="1297" spans="1:2">
      <c r="A1297"/>
      <c r="B1297"/>
    </row>
    <row r="1298" spans="1:2">
      <c r="A1298"/>
      <c r="B1298"/>
    </row>
    <row r="1299" spans="1:2">
      <c r="A1299"/>
      <c r="B1299"/>
    </row>
    <row r="1300" spans="1:2">
      <c r="A1300"/>
      <c r="B1300"/>
    </row>
    <row r="1301" spans="1:2">
      <c r="A1301"/>
      <c r="B1301"/>
    </row>
    <row r="1302" spans="1:2">
      <c r="A1302"/>
      <c r="B1302"/>
    </row>
    <row r="1303" spans="1:2">
      <c r="A1303"/>
      <c r="B1303"/>
    </row>
    <row r="1304" spans="1:2">
      <c r="A1304"/>
      <c r="B1304"/>
    </row>
    <row r="1305" spans="1:2">
      <c r="A1305"/>
      <c r="B1305"/>
    </row>
    <row r="1306" spans="1:2">
      <c r="A1306"/>
      <c r="B1306"/>
    </row>
    <row r="1307" spans="1:2">
      <c r="A1307"/>
      <c r="B1307"/>
    </row>
    <row r="1308" spans="1:2">
      <c r="A1308"/>
      <c r="B1308"/>
    </row>
    <row r="1309" spans="1:2">
      <c r="A1309"/>
      <c r="B1309"/>
    </row>
    <row r="1310" spans="1:2">
      <c r="A1310"/>
      <c r="B1310"/>
    </row>
    <row r="1311" spans="1:2">
      <c r="A1311"/>
      <c r="B1311"/>
    </row>
    <row r="1312" spans="1:2">
      <c r="A1312"/>
      <c r="B1312"/>
    </row>
    <row r="1313" spans="1:2">
      <c r="A1313"/>
      <c r="B1313"/>
    </row>
    <row r="1314" spans="1:2">
      <c r="A1314"/>
      <c r="B1314"/>
    </row>
    <row r="1315" spans="1:2">
      <c r="A1315"/>
      <c r="B1315"/>
    </row>
    <row r="1316" spans="1:2">
      <c r="A1316"/>
      <c r="B1316"/>
    </row>
    <row r="1317" spans="1:2">
      <c r="A1317"/>
      <c r="B1317"/>
    </row>
    <row r="1318" spans="1:2">
      <c r="A1318"/>
      <c r="B1318"/>
    </row>
    <row r="1319" spans="1:2">
      <c r="A1319"/>
      <c r="B1319"/>
    </row>
    <row r="1320" spans="1:2">
      <c r="A1320"/>
      <c r="B1320"/>
    </row>
    <row r="1321" spans="1:2">
      <c r="A1321"/>
      <c r="B1321"/>
    </row>
    <row r="1322" spans="1:2">
      <c r="A1322"/>
      <c r="B1322"/>
    </row>
    <row r="1323" spans="1:2">
      <c r="A1323"/>
      <c r="B1323"/>
    </row>
    <row r="1324" spans="1:2">
      <c r="A1324"/>
      <c r="B1324"/>
    </row>
    <row r="1325" spans="1:2">
      <c r="A1325"/>
      <c r="B1325"/>
    </row>
    <row r="1326" spans="1:2">
      <c r="A1326"/>
      <c r="B1326"/>
    </row>
    <row r="1327" spans="1:2">
      <c r="A1327"/>
      <c r="B1327"/>
    </row>
    <row r="1328" spans="1:2">
      <c r="A1328"/>
      <c r="B1328"/>
    </row>
    <row r="1329" spans="1:2">
      <c r="A1329"/>
      <c r="B1329"/>
    </row>
    <row r="1330" spans="1:2">
      <c r="A1330"/>
      <c r="B1330"/>
    </row>
    <row r="1331" spans="1:2">
      <c r="A1331"/>
      <c r="B1331"/>
    </row>
    <row r="1332" spans="1:2">
      <c r="A1332"/>
      <c r="B1332"/>
    </row>
    <row r="1333" spans="1:2">
      <c r="A1333"/>
      <c r="B1333"/>
    </row>
    <row r="1334" spans="1:2">
      <c r="A1334"/>
      <c r="B1334"/>
    </row>
    <row r="1335" spans="1:2">
      <c r="A1335"/>
      <c r="B1335"/>
    </row>
    <row r="1336" spans="1:2">
      <c r="A1336"/>
      <c r="B1336"/>
    </row>
    <row r="1337" spans="1:2">
      <c r="A1337"/>
      <c r="B1337"/>
    </row>
    <row r="1338" spans="1:2">
      <c r="A1338"/>
      <c r="B1338"/>
    </row>
    <row r="1339" spans="1:2">
      <c r="A1339"/>
      <c r="B1339"/>
    </row>
    <row r="1340" spans="1:2">
      <c r="A1340"/>
      <c r="B1340"/>
    </row>
    <row r="1341" spans="1:2">
      <c r="A1341"/>
      <c r="B1341"/>
    </row>
    <row r="1342" spans="1:2">
      <c r="A1342"/>
      <c r="B1342"/>
    </row>
    <row r="1343" spans="1:2">
      <c r="A1343"/>
      <c r="B1343"/>
    </row>
    <row r="1344" spans="1:2">
      <c r="A1344"/>
      <c r="B1344"/>
    </row>
    <row r="1345" spans="1:2">
      <c r="A1345"/>
      <c r="B1345"/>
    </row>
    <row r="1346" spans="1:2">
      <c r="A1346"/>
      <c r="B1346"/>
    </row>
    <row r="1347" spans="1:2">
      <c r="A1347"/>
      <c r="B1347"/>
    </row>
    <row r="1348" spans="1:2">
      <c r="A1348"/>
      <c r="B1348"/>
    </row>
    <row r="1349" spans="1:2">
      <c r="A1349"/>
      <c r="B1349"/>
    </row>
    <row r="1350" spans="1:2">
      <c r="A1350"/>
      <c r="B1350"/>
    </row>
    <row r="1351" spans="1:2">
      <c r="A1351"/>
      <c r="B1351"/>
    </row>
    <row r="1352" spans="1:2">
      <c r="A1352"/>
      <c r="B1352"/>
    </row>
    <row r="1353" spans="1:2">
      <c r="A1353"/>
      <c r="B1353"/>
    </row>
    <row r="1354" spans="1:2">
      <c r="A1354"/>
      <c r="B1354"/>
    </row>
    <row r="1355" spans="1:2">
      <c r="A1355"/>
      <c r="B1355"/>
    </row>
    <row r="1356" spans="1:2">
      <c r="A1356"/>
      <c r="B1356"/>
    </row>
    <row r="1357" spans="1:2">
      <c r="A1357"/>
      <c r="B1357"/>
    </row>
    <row r="1358" spans="1:2">
      <c r="A1358"/>
      <c r="B1358"/>
    </row>
    <row r="1359" spans="1:2">
      <c r="A1359"/>
      <c r="B1359"/>
    </row>
    <row r="1360" spans="1:2">
      <c r="A1360"/>
      <c r="B1360"/>
    </row>
    <row r="1361" spans="1:2">
      <c r="A1361"/>
      <c r="B1361"/>
    </row>
    <row r="1362" spans="1:2">
      <c r="A1362"/>
      <c r="B1362"/>
    </row>
    <row r="1363" spans="1:2">
      <c r="A1363"/>
      <c r="B1363"/>
    </row>
    <row r="1364" spans="1:2">
      <c r="A1364"/>
      <c r="B1364"/>
    </row>
    <row r="1365" spans="1:2">
      <c r="A1365"/>
      <c r="B1365"/>
    </row>
    <row r="1366" spans="1:2">
      <c r="A1366"/>
      <c r="B1366"/>
    </row>
    <row r="1367" spans="1:2">
      <c r="A1367"/>
      <c r="B1367"/>
    </row>
    <row r="1368" spans="1:2">
      <c r="A1368"/>
      <c r="B1368"/>
    </row>
    <row r="1369" spans="1:2">
      <c r="A1369"/>
      <c r="B1369"/>
    </row>
    <row r="1370" spans="1:2">
      <c r="A1370"/>
      <c r="B1370"/>
    </row>
    <row r="1371" spans="1:2">
      <c r="A1371"/>
      <c r="B1371"/>
    </row>
    <row r="1372" spans="1:2">
      <c r="A1372"/>
      <c r="B1372"/>
    </row>
    <row r="1373" spans="1:2">
      <c r="A1373"/>
      <c r="B1373"/>
    </row>
    <row r="1374" spans="1:2">
      <c r="A1374"/>
      <c r="B1374"/>
    </row>
    <row r="1375" spans="1:2">
      <c r="A1375"/>
      <c r="B1375"/>
    </row>
    <row r="1376" spans="1:2">
      <c r="A1376"/>
      <c r="B1376"/>
    </row>
    <row r="1377" spans="1:2">
      <c r="A1377"/>
      <c r="B1377"/>
    </row>
    <row r="1378" spans="1:2">
      <c r="A1378"/>
      <c r="B1378"/>
    </row>
    <row r="1379" spans="1:2">
      <c r="A1379"/>
      <c r="B1379"/>
    </row>
    <row r="1380" spans="1:2">
      <c r="A1380"/>
      <c r="B1380"/>
    </row>
    <row r="1381" spans="1:2">
      <c r="A1381"/>
      <c r="B1381"/>
    </row>
    <row r="1382" spans="1:2">
      <c r="A1382"/>
      <c r="B1382"/>
    </row>
    <row r="1383" spans="1:2">
      <c r="A1383"/>
      <c r="B1383"/>
    </row>
    <row r="1384" spans="1:2">
      <c r="A1384"/>
      <c r="B1384"/>
    </row>
    <row r="1385" spans="1:2">
      <c r="A1385"/>
      <c r="B1385"/>
    </row>
    <row r="1386" spans="1:2">
      <c r="A1386"/>
      <c r="B1386"/>
    </row>
    <row r="1387" spans="1:2">
      <c r="A1387"/>
      <c r="B1387"/>
    </row>
    <row r="1388" spans="1:2">
      <c r="A1388"/>
      <c r="B1388"/>
    </row>
    <row r="1389" spans="1:2">
      <c r="A1389"/>
      <c r="B1389"/>
    </row>
    <row r="1390" spans="1:2">
      <c r="A1390"/>
      <c r="B1390"/>
    </row>
    <row r="1391" spans="1:2">
      <c r="A1391"/>
      <c r="B1391"/>
    </row>
    <row r="1392" spans="1:2">
      <c r="A1392"/>
      <c r="B1392"/>
    </row>
    <row r="1393" spans="1:2">
      <c r="A1393"/>
      <c r="B1393"/>
    </row>
    <row r="1394" spans="1:2">
      <c r="A1394"/>
      <c r="B1394"/>
    </row>
    <row r="1395" spans="1:2">
      <c r="A1395"/>
      <c r="B1395"/>
    </row>
    <row r="1396" spans="1:2">
      <c r="A1396"/>
      <c r="B1396"/>
    </row>
    <row r="1397" spans="1:2">
      <c r="A1397"/>
      <c r="B1397"/>
    </row>
    <row r="1398" spans="1:2">
      <c r="A1398"/>
      <c r="B1398"/>
    </row>
    <row r="1399" spans="1:2">
      <c r="A1399"/>
      <c r="B1399"/>
    </row>
    <row r="1400" spans="1:2">
      <c r="A1400"/>
      <c r="B1400"/>
    </row>
    <row r="1401" spans="1:2">
      <c r="A1401"/>
      <c r="B1401"/>
    </row>
    <row r="1402" spans="1:2">
      <c r="A1402"/>
      <c r="B1402"/>
    </row>
    <row r="1403" spans="1:2">
      <c r="A1403"/>
      <c r="B1403"/>
    </row>
    <row r="1404" spans="1:2">
      <c r="A1404"/>
      <c r="B1404"/>
    </row>
    <row r="1405" spans="1:2">
      <c r="A1405"/>
      <c r="B1405"/>
    </row>
    <row r="1406" spans="1:2">
      <c r="A1406"/>
      <c r="B1406"/>
    </row>
    <row r="1407" spans="1:2">
      <c r="A1407"/>
      <c r="B1407"/>
    </row>
    <row r="1408" spans="1:2">
      <c r="A1408"/>
      <c r="B1408"/>
    </row>
    <row r="1409" spans="1:2">
      <c r="A1409"/>
      <c r="B1409"/>
    </row>
    <row r="1410" spans="1:2">
      <c r="A1410"/>
      <c r="B1410"/>
    </row>
    <row r="1411" spans="1:2">
      <c r="A1411"/>
      <c r="B1411"/>
    </row>
    <row r="1412" spans="1:2">
      <c r="A1412"/>
      <c r="B1412"/>
    </row>
    <row r="1413" spans="1:2">
      <c r="A1413"/>
      <c r="B1413"/>
    </row>
    <row r="1414" spans="1:2">
      <c r="A1414"/>
      <c r="B1414"/>
    </row>
    <row r="1415" spans="1:2">
      <c r="A1415"/>
      <c r="B1415"/>
    </row>
    <row r="1416" spans="1:2">
      <c r="A1416"/>
      <c r="B1416"/>
    </row>
    <row r="1417" spans="1:2">
      <c r="A1417"/>
      <c r="B1417"/>
    </row>
    <row r="1418" spans="1:2">
      <c r="A1418"/>
      <c r="B1418"/>
    </row>
    <row r="1419" spans="1:2">
      <c r="A1419"/>
      <c r="B1419"/>
    </row>
    <row r="1420" spans="1:2">
      <c r="A1420"/>
      <c r="B1420"/>
    </row>
    <row r="1421" spans="1:2">
      <c r="A1421"/>
      <c r="B1421"/>
    </row>
    <row r="1422" spans="1:2">
      <c r="A1422"/>
      <c r="B1422"/>
    </row>
    <row r="1423" spans="1:2">
      <c r="A1423"/>
      <c r="B1423"/>
    </row>
    <row r="1424" spans="1:2">
      <c r="A1424"/>
      <c r="B1424"/>
    </row>
    <row r="1425" spans="1:2">
      <c r="A1425"/>
      <c r="B1425"/>
    </row>
    <row r="1426" spans="1:2">
      <c r="A1426"/>
      <c r="B1426"/>
    </row>
    <row r="1427" spans="1:2">
      <c r="A1427"/>
      <c r="B1427"/>
    </row>
    <row r="1428" spans="1:2">
      <c r="A1428"/>
      <c r="B1428"/>
    </row>
    <row r="1429" spans="1:2">
      <c r="A1429"/>
      <c r="B1429"/>
    </row>
    <row r="1430" spans="1:2">
      <c r="A1430"/>
      <c r="B1430"/>
    </row>
    <row r="1431" spans="1:2">
      <c r="A1431"/>
      <c r="B1431"/>
    </row>
    <row r="1432" spans="1:2">
      <c r="A1432"/>
      <c r="B1432"/>
    </row>
    <row r="1433" spans="1:2">
      <c r="A1433"/>
      <c r="B1433"/>
    </row>
    <row r="1434" spans="1:2">
      <c r="A1434"/>
      <c r="B1434"/>
    </row>
    <row r="1435" spans="1:2">
      <c r="A1435"/>
      <c r="B1435"/>
    </row>
    <row r="1436" spans="1:2">
      <c r="A1436"/>
      <c r="B1436"/>
    </row>
    <row r="1437" spans="1:2">
      <c r="A1437"/>
      <c r="B1437"/>
    </row>
    <row r="1438" spans="1:2">
      <c r="A1438"/>
      <c r="B1438"/>
    </row>
    <row r="1439" spans="1:2">
      <c r="A1439"/>
      <c r="B1439"/>
    </row>
    <row r="1440" spans="1:2">
      <c r="A1440"/>
      <c r="B1440"/>
    </row>
    <row r="1441" spans="1:2">
      <c r="A1441"/>
      <c r="B1441"/>
    </row>
    <row r="1442" spans="1:2">
      <c r="A1442"/>
      <c r="B1442"/>
    </row>
    <row r="1443" spans="1:2">
      <c r="A1443"/>
      <c r="B1443"/>
    </row>
    <row r="1444" spans="1:2">
      <c r="A1444"/>
      <c r="B1444"/>
    </row>
    <row r="1445" spans="1:2">
      <c r="A1445"/>
      <c r="B1445"/>
    </row>
    <row r="1446" spans="1:2">
      <c r="A1446"/>
      <c r="B1446"/>
    </row>
    <row r="1447" spans="1:2">
      <c r="A1447"/>
      <c r="B1447"/>
    </row>
    <row r="1448" spans="1:2">
      <c r="A1448"/>
      <c r="B1448"/>
    </row>
    <row r="1449" spans="1:2">
      <c r="A1449"/>
      <c r="B1449"/>
    </row>
    <row r="1450" spans="1:2">
      <c r="A1450"/>
      <c r="B1450"/>
    </row>
    <row r="1451" spans="1:2">
      <c r="A1451"/>
      <c r="B1451"/>
    </row>
    <row r="1452" spans="1:2">
      <c r="A1452"/>
      <c r="B1452"/>
    </row>
    <row r="1453" spans="1:2">
      <c r="A1453"/>
      <c r="B1453"/>
    </row>
    <row r="1454" spans="1:2">
      <c r="A1454"/>
      <c r="B1454"/>
    </row>
    <row r="1455" spans="1:2">
      <c r="A1455"/>
      <c r="B1455"/>
    </row>
    <row r="1456" spans="1:2">
      <c r="A1456"/>
      <c r="B1456"/>
    </row>
    <row r="1457" spans="1:2">
      <c r="A1457"/>
      <c r="B1457"/>
    </row>
    <row r="1458" spans="1:2">
      <c r="A1458"/>
      <c r="B1458"/>
    </row>
    <row r="1459" spans="1:2">
      <c r="A1459"/>
      <c r="B1459"/>
    </row>
    <row r="1460" spans="1:2">
      <c r="A1460"/>
      <c r="B1460"/>
    </row>
    <row r="1461" spans="1:2">
      <c r="A1461"/>
      <c r="B1461"/>
    </row>
    <row r="1462" spans="1:2">
      <c r="A1462"/>
      <c r="B1462"/>
    </row>
    <row r="1463" spans="1:2">
      <c r="A1463"/>
      <c r="B1463"/>
    </row>
    <row r="1464" spans="1:2">
      <c r="A1464"/>
      <c r="B1464"/>
    </row>
    <row r="1465" spans="1:2">
      <c r="A1465"/>
      <c r="B1465"/>
    </row>
    <row r="1466" spans="1:2">
      <c r="A1466"/>
      <c r="B1466"/>
    </row>
    <row r="1467" spans="1:2">
      <c r="A1467"/>
      <c r="B1467"/>
    </row>
    <row r="1468" spans="1:2">
      <c r="A1468"/>
      <c r="B1468"/>
    </row>
    <row r="1469" spans="1:2">
      <c r="A1469"/>
      <c r="B1469"/>
    </row>
    <row r="1470" spans="1:2">
      <c r="A1470"/>
      <c r="B1470"/>
    </row>
    <row r="1471" spans="1:2">
      <c r="A1471"/>
      <c r="B1471"/>
    </row>
    <row r="1472" spans="1:2">
      <c r="A1472"/>
      <c r="B1472"/>
    </row>
    <row r="1473" spans="1:2">
      <c r="A1473"/>
      <c r="B1473"/>
    </row>
    <row r="1474" spans="1:2">
      <c r="A1474"/>
      <c r="B1474"/>
    </row>
    <row r="1475" spans="1:2">
      <c r="A1475"/>
      <c r="B1475"/>
    </row>
    <row r="1476" spans="1:2">
      <c r="A1476"/>
      <c r="B1476"/>
    </row>
    <row r="1477" spans="1:2">
      <c r="A1477"/>
      <c r="B1477"/>
    </row>
    <row r="1478" spans="1:2">
      <c r="A1478"/>
      <c r="B1478"/>
    </row>
    <row r="1479" spans="1:2">
      <c r="A1479"/>
      <c r="B1479"/>
    </row>
    <row r="1480" spans="1:2">
      <c r="A1480"/>
      <c r="B1480"/>
    </row>
    <row r="1481" spans="1:2">
      <c r="A1481"/>
      <c r="B1481"/>
    </row>
    <row r="1482" spans="1:2">
      <c r="A1482"/>
      <c r="B1482"/>
    </row>
    <row r="1483" spans="1:2">
      <c r="A1483"/>
      <c r="B1483"/>
    </row>
    <row r="1484" spans="1:2">
      <c r="A1484"/>
      <c r="B1484"/>
    </row>
    <row r="1485" spans="1:2">
      <c r="A1485"/>
      <c r="B1485"/>
    </row>
    <row r="1486" spans="1:2">
      <c r="A1486"/>
      <c r="B1486"/>
    </row>
    <row r="1487" spans="1:2">
      <c r="A1487"/>
      <c r="B1487"/>
    </row>
    <row r="1488" spans="1:2">
      <c r="A1488"/>
      <c r="B1488"/>
    </row>
    <row r="1489" spans="1:2">
      <c r="A1489"/>
      <c r="B1489"/>
    </row>
    <row r="1490" spans="1:2">
      <c r="A1490"/>
      <c r="B1490"/>
    </row>
    <row r="1491" spans="1:2">
      <c r="A1491"/>
      <c r="B1491"/>
    </row>
    <row r="1492" spans="1:2">
      <c r="A1492"/>
      <c r="B1492"/>
    </row>
    <row r="1493" spans="1:2">
      <c r="A1493"/>
      <c r="B1493"/>
    </row>
    <row r="1494" spans="1:2">
      <c r="A1494"/>
      <c r="B1494"/>
    </row>
    <row r="1495" spans="1:2">
      <c r="A1495"/>
      <c r="B1495"/>
    </row>
    <row r="1496" spans="1:2">
      <c r="A1496"/>
      <c r="B1496"/>
    </row>
    <row r="1497" spans="1:2">
      <c r="A1497"/>
      <c r="B1497"/>
    </row>
    <row r="1498" spans="1:2">
      <c r="A1498"/>
      <c r="B1498"/>
    </row>
    <row r="1499" spans="1:2">
      <c r="A1499"/>
      <c r="B1499"/>
    </row>
    <row r="1500" spans="1:2">
      <c r="A1500"/>
      <c r="B1500"/>
    </row>
    <row r="1501" spans="1:2">
      <c r="A1501"/>
      <c r="B1501"/>
    </row>
    <row r="1502" spans="1:2">
      <c r="A1502"/>
      <c r="B1502"/>
    </row>
    <row r="1503" spans="1:2">
      <c r="A1503"/>
      <c r="B1503"/>
    </row>
    <row r="1504" spans="1:2">
      <c r="A1504"/>
      <c r="B1504"/>
    </row>
    <row r="1505" spans="1:2">
      <c r="A1505"/>
      <c r="B1505"/>
    </row>
    <row r="1506" spans="1:2">
      <c r="A1506"/>
      <c r="B1506"/>
    </row>
    <row r="1507" spans="1:2">
      <c r="A1507"/>
      <c r="B1507"/>
    </row>
    <row r="1508" spans="1:2">
      <c r="A1508"/>
      <c r="B1508"/>
    </row>
    <row r="1509" spans="1:2">
      <c r="A1509"/>
      <c r="B1509"/>
    </row>
    <row r="1510" spans="1:2">
      <c r="A1510"/>
      <c r="B1510"/>
    </row>
    <row r="1511" spans="1:2">
      <c r="A1511"/>
      <c r="B1511"/>
    </row>
    <row r="1512" spans="1:2">
      <c r="A1512"/>
      <c r="B1512"/>
    </row>
    <row r="1513" spans="1:2">
      <c r="A1513"/>
      <c r="B1513"/>
    </row>
    <row r="1514" spans="1:2">
      <c r="A1514"/>
      <c r="B1514"/>
    </row>
    <row r="1515" spans="1:2">
      <c r="A1515"/>
      <c r="B1515"/>
    </row>
    <row r="1516" spans="1:2">
      <c r="A1516"/>
      <c r="B1516"/>
    </row>
    <row r="1517" spans="1:2">
      <c r="A1517"/>
      <c r="B1517"/>
    </row>
    <row r="1518" spans="1:2">
      <c r="A1518"/>
      <c r="B1518"/>
    </row>
    <row r="1519" spans="1:2">
      <c r="A1519"/>
      <c r="B1519"/>
    </row>
    <row r="1520" spans="1:2">
      <c r="A1520"/>
      <c r="B1520"/>
    </row>
    <row r="1521" spans="1:2">
      <c r="A1521"/>
      <c r="B1521"/>
    </row>
    <row r="1522" spans="1:2">
      <c r="A1522"/>
      <c r="B1522"/>
    </row>
    <row r="1523" spans="1:2">
      <c r="A1523"/>
      <c r="B1523"/>
    </row>
    <row r="1524" spans="1:2">
      <c r="A1524"/>
      <c r="B1524"/>
    </row>
    <row r="1525" spans="1:2">
      <c r="A1525"/>
      <c r="B1525"/>
    </row>
    <row r="1526" spans="1:2">
      <c r="A1526"/>
      <c r="B1526"/>
    </row>
    <row r="1527" spans="1:2">
      <c r="A1527"/>
      <c r="B1527"/>
    </row>
    <row r="1528" spans="1:2">
      <c r="A1528"/>
      <c r="B1528"/>
    </row>
    <row r="1529" spans="1:2">
      <c r="A1529"/>
      <c r="B1529"/>
    </row>
    <row r="1530" spans="1:2">
      <c r="A1530"/>
      <c r="B1530"/>
    </row>
    <row r="1531" spans="1:2">
      <c r="A1531"/>
      <c r="B1531"/>
    </row>
    <row r="1532" spans="1:2">
      <c r="A1532"/>
      <c r="B1532"/>
    </row>
    <row r="1533" spans="1:2">
      <c r="A1533"/>
      <c r="B1533"/>
    </row>
    <row r="1534" spans="1:2">
      <c r="A1534"/>
      <c r="B1534"/>
    </row>
    <row r="1535" spans="1:2">
      <c r="A1535"/>
      <c r="B1535"/>
    </row>
    <row r="1536" spans="1:2">
      <c r="A1536"/>
      <c r="B1536"/>
    </row>
    <row r="1537" spans="1:2">
      <c r="A1537"/>
      <c r="B1537"/>
    </row>
    <row r="1538" spans="1:2">
      <c r="A1538"/>
      <c r="B1538"/>
    </row>
    <row r="1539" spans="1:2">
      <c r="A1539"/>
      <c r="B1539"/>
    </row>
    <row r="1540" spans="1:2">
      <c r="A1540"/>
      <c r="B1540"/>
    </row>
    <row r="1541" spans="1:2">
      <c r="A1541"/>
      <c r="B1541"/>
    </row>
    <row r="1542" spans="1:2">
      <c r="A1542"/>
      <c r="B1542"/>
    </row>
    <row r="1543" spans="1:2">
      <c r="A1543"/>
      <c r="B1543"/>
    </row>
    <row r="1544" spans="1:2">
      <c r="A1544"/>
      <c r="B1544"/>
    </row>
    <row r="1545" spans="1:2">
      <c r="A1545"/>
      <c r="B1545"/>
    </row>
    <row r="1546" spans="1:2">
      <c r="A1546"/>
      <c r="B1546"/>
    </row>
    <row r="1547" spans="1:2">
      <c r="A1547"/>
      <c r="B1547"/>
    </row>
    <row r="1548" spans="1:2">
      <c r="A1548"/>
      <c r="B1548"/>
    </row>
    <row r="1549" spans="1:2">
      <c r="A1549"/>
      <c r="B1549"/>
    </row>
    <row r="1550" spans="1:2">
      <c r="A1550"/>
      <c r="B1550"/>
    </row>
    <row r="1551" spans="1:2">
      <c r="A1551"/>
      <c r="B1551"/>
    </row>
    <row r="1552" spans="1:2">
      <c r="A1552"/>
      <c r="B1552"/>
    </row>
    <row r="1553" spans="1:2">
      <c r="A1553"/>
      <c r="B1553"/>
    </row>
    <row r="1554" spans="1:2">
      <c r="A1554"/>
      <c r="B1554"/>
    </row>
    <row r="1555" spans="1:2">
      <c r="A1555"/>
      <c r="B1555"/>
    </row>
    <row r="1556" spans="1:2">
      <c r="A1556"/>
      <c r="B1556"/>
    </row>
    <row r="1557" spans="1:2">
      <c r="A1557"/>
      <c r="B1557"/>
    </row>
    <row r="1558" spans="1:2">
      <c r="A1558"/>
      <c r="B1558"/>
    </row>
    <row r="1559" spans="1:2">
      <c r="A1559"/>
      <c r="B1559"/>
    </row>
    <row r="1560" spans="1:2">
      <c r="A1560"/>
      <c r="B1560"/>
    </row>
    <row r="1561" spans="1:2">
      <c r="A1561"/>
      <c r="B1561"/>
    </row>
    <row r="1562" spans="1:2">
      <c r="A1562"/>
      <c r="B1562"/>
    </row>
    <row r="1563" spans="1:2">
      <c r="A1563"/>
      <c r="B1563"/>
    </row>
    <row r="1564" spans="1:2">
      <c r="A1564"/>
      <c r="B1564"/>
    </row>
    <row r="1565" spans="1:2">
      <c r="A1565"/>
      <c r="B1565"/>
    </row>
    <row r="1566" spans="1:2">
      <c r="A1566"/>
      <c r="B1566"/>
    </row>
    <row r="1567" spans="1:2">
      <c r="A1567"/>
      <c r="B1567"/>
    </row>
    <row r="1568" spans="1:2">
      <c r="A1568"/>
      <c r="B1568"/>
    </row>
    <row r="1569" spans="1:2">
      <c r="A1569"/>
      <c r="B1569"/>
    </row>
    <row r="1570" spans="1:2">
      <c r="A1570"/>
      <c r="B1570"/>
    </row>
    <row r="1571" spans="1:2">
      <c r="A1571"/>
      <c r="B1571"/>
    </row>
    <row r="1572" spans="1:2">
      <c r="A1572"/>
      <c r="B1572"/>
    </row>
    <row r="1573" spans="1:2">
      <c r="A1573"/>
      <c r="B1573"/>
    </row>
    <row r="1574" spans="1:2">
      <c r="A1574"/>
      <c r="B1574"/>
    </row>
    <row r="1575" spans="1:2">
      <c r="A1575"/>
      <c r="B1575"/>
    </row>
    <row r="1576" spans="1:2">
      <c r="A1576"/>
      <c r="B1576"/>
    </row>
    <row r="1577" spans="1:2">
      <c r="A1577"/>
      <c r="B1577"/>
    </row>
    <row r="1578" spans="1:2">
      <c r="A1578"/>
      <c r="B1578"/>
    </row>
    <row r="1579" spans="1:2">
      <c r="A1579"/>
      <c r="B1579"/>
    </row>
    <row r="1580" spans="1:2">
      <c r="A1580"/>
      <c r="B1580"/>
    </row>
    <row r="1581" spans="1:2">
      <c r="A1581"/>
      <c r="B1581"/>
    </row>
    <row r="1582" spans="1:2">
      <c r="A1582"/>
      <c r="B1582"/>
    </row>
    <row r="1583" spans="1:2">
      <c r="A1583"/>
      <c r="B1583"/>
    </row>
    <row r="1584" spans="1:2">
      <c r="A1584"/>
      <c r="B1584"/>
    </row>
    <row r="1585" spans="1:2">
      <c r="A1585"/>
      <c r="B1585"/>
    </row>
    <row r="1586" spans="1:2">
      <c r="A1586"/>
      <c r="B1586"/>
    </row>
    <row r="1587" spans="1:2">
      <c r="A1587"/>
      <c r="B1587"/>
    </row>
    <row r="1588" spans="1:2">
      <c r="A1588"/>
      <c r="B1588"/>
    </row>
    <row r="1589" spans="1:2">
      <c r="A1589"/>
      <c r="B1589"/>
    </row>
    <row r="1590" spans="1:2">
      <c r="A1590"/>
      <c r="B1590"/>
    </row>
    <row r="1591" spans="1:2">
      <c r="A1591"/>
      <c r="B1591"/>
    </row>
    <row r="1592" spans="1:2">
      <c r="A1592"/>
      <c r="B1592"/>
    </row>
    <row r="1593" spans="1:2">
      <c r="A1593"/>
      <c r="B1593"/>
    </row>
    <row r="1594" spans="1:2">
      <c r="A1594"/>
      <c r="B1594"/>
    </row>
    <row r="1595" spans="1:2">
      <c r="A1595"/>
      <c r="B1595"/>
    </row>
    <row r="1596" spans="1:2">
      <c r="A1596"/>
      <c r="B1596"/>
    </row>
    <row r="1597" spans="1:2">
      <c r="A1597"/>
      <c r="B1597"/>
    </row>
    <row r="1598" spans="1:2">
      <c r="A1598"/>
      <c r="B1598"/>
    </row>
    <row r="1599" spans="1:2">
      <c r="A1599"/>
      <c r="B1599"/>
    </row>
    <row r="1600" spans="1:2">
      <c r="A1600"/>
      <c r="B1600"/>
    </row>
    <row r="1601" spans="1:2">
      <c r="A1601"/>
      <c r="B1601"/>
    </row>
    <row r="1602" spans="1:2">
      <c r="A1602"/>
      <c r="B1602"/>
    </row>
    <row r="1603" spans="1:2">
      <c r="A1603"/>
      <c r="B1603"/>
    </row>
    <row r="1604" spans="1:2">
      <c r="A1604"/>
      <c r="B1604"/>
    </row>
    <row r="1605" spans="1:2">
      <c r="A1605"/>
      <c r="B1605"/>
    </row>
    <row r="1606" spans="1:2">
      <c r="A1606"/>
      <c r="B1606"/>
    </row>
    <row r="1607" spans="1:2">
      <c r="A1607"/>
      <c r="B1607"/>
    </row>
    <row r="1608" spans="1:2">
      <c r="A1608"/>
      <c r="B1608"/>
    </row>
    <row r="1609" spans="1:2">
      <c r="A1609"/>
      <c r="B1609"/>
    </row>
    <row r="1610" spans="1:2">
      <c r="A1610"/>
      <c r="B1610"/>
    </row>
    <row r="1611" spans="1:2">
      <c r="A1611"/>
      <c r="B1611"/>
    </row>
    <row r="1612" spans="1:2">
      <c r="A1612"/>
      <c r="B1612"/>
    </row>
    <row r="1613" spans="1:2">
      <c r="A1613"/>
      <c r="B1613"/>
    </row>
    <row r="1614" spans="1:2">
      <c r="A1614"/>
      <c r="B1614"/>
    </row>
    <row r="1615" spans="1:2">
      <c r="A1615"/>
      <c r="B1615"/>
    </row>
    <row r="1616" spans="1:2">
      <c r="A1616"/>
      <c r="B1616"/>
    </row>
    <row r="1617" spans="1:2">
      <c r="A1617"/>
      <c r="B1617"/>
    </row>
    <row r="1618" spans="1:2">
      <c r="A1618"/>
      <c r="B1618"/>
    </row>
    <row r="1619" spans="1:2">
      <c r="A1619"/>
      <c r="B1619"/>
    </row>
    <row r="1620" spans="1:2">
      <c r="A1620"/>
      <c r="B1620"/>
    </row>
    <row r="1621" spans="1:2">
      <c r="A1621"/>
      <c r="B1621"/>
    </row>
    <row r="1622" spans="1:2">
      <c r="A1622"/>
      <c r="B1622"/>
    </row>
    <row r="1623" spans="1:2">
      <c r="A1623"/>
      <c r="B1623"/>
    </row>
    <row r="1624" spans="1:2">
      <c r="A1624"/>
      <c r="B1624"/>
    </row>
    <row r="1625" spans="1:2">
      <c r="A1625"/>
      <c r="B1625"/>
    </row>
    <row r="1626" spans="1:2">
      <c r="A1626"/>
      <c r="B1626"/>
    </row>
    <row r="1627" spans="1:2">
      <c r="A1627"/>
      <c r="B1627"/>
    </row>
    <row r="1628" spans="1:2">
      <c r="A1628"/>
      <c r="B1628"/>
    </row>
    <row r="1629" spans="1:2">
      <c r="A1629"/>
      <c r="B1629"/>
    </row>
    <row r="1630" spans="1:2">
      <c r="A1630"/>
      <c r="B1630"/>
    </row>
    <row r="1631" spans="1:2">
      <c r="A1631"/>
      <c r="B1631"/>
    </row>
    <row r="1632" spans="1:2">
      <c r="A1632"/>
      <c r="B1632"/>
    </row>
    <row r="1633" spans="1:2">
      <c r="A1633"/>
      <c r="B1633"/>
    </row>
    <row r="1634" spans="1:2">
      <c r="A1634"/>
      <c r="B1634"/>
    </row>
    <row r="1635" spans="1:2">
      <c r="A1635"/>
      <c r="B1635"/>
    </row>
    <row r="1636" spans="1:2">
      <c r="A1636"/>
      <c r="B1636"/>
    </row>
    <row r="1637" spans="1:2">
      <c r="A1637"/>
      <c r="B1637"/>
    </row>
    <row r="1638" spans="1:2">
      <c r="A1638"/>
      <c r="B1638"/>
    </row>
    <row r="1639" spans="1:2">
      <c r="A1639"/>
      <c r="B1639"/>
    </row>
    <row r="1640" spans="1:2">
      <c r="A1640"/>
      <c r="B1640"/>
    </row>
    <row r="1641" spans="1:2">
      <c r="A1641"/>
      <c r="B1641"/>
    </row>
    <row r="1642" spans="1:2">
      <c r="A1642"/>
      <c r="B1642"/>
    </row>
    <row r="1643" spans="1:2">
      <c r="A1643"/>
      <c r="B1643"/>
    </row>
    <row r="1644" spans="1:2">
      <c r="A1644"/>
      <c r="B1644"/>
    </row>
    <row r="1645" spans="1:2">
      <c r="A1645"/>
      <c r="B1645"/>
    </row>
    <row r="1646" spans="1:2">
      <c r="A1646"/>
      <c r="B1646"/>
    </row>
    <row r="1647" spans="1:2">
      <c r="A1647"/>
      <c r="B1647"/>
    </row>
    <row r="1648" spans="1:2">
      <c r="A1648"/>
      <c r="B1648"/>
    </row>
    <row r="1649" spans="1:2">
      <c r="A1649"/>
      <c r="B1649"/>
    </row>
    <row r="1650" spans="1:2">
      <c r="A1650"/>
      <c r="B1650"/>
    </row>
    <row r="1651" spans="1:2">
      <c r="A1651"/>
      <c r="B1651"/>
    </row>
    <row r="1652" spans="1:2">
      <c r="A1652"/>
      <c r="B1652"/>
    </row>
    <row r="1653" spans="1:2">
      <c r="A1653"/>
      <c r="B1653"/>
    </row>
    <row r="1654" spans="1:2">
      <c r="A1654"/>
      <c r="B1654"/>
    </row>
    <row r="1655" spans="1:2">
      <c r="A1655"/>
      <c r="B1655"/>
    </row>
    <row r="1656" spans="1:2">
      <c r="A1656"/>
      <c r="B1656"/>
    </row>
    <row r="1657" spans="1:2">
      <c r="A1657"/>
      <c r="B1657"/>
    </row>
    <row r="1658" spans="1:2">
      <c r="A1658"/>
      <c r="B1658"/>
    </row>
    <row r="1659" spans="1:2">
      <c r="A1659"/>
      <c r="B1659"/>
    </row>
    <row r="1660" spans="1:2">
      <c r="A1660"/>
      <c r="B1660"/>
    </row>
    <row r="1661" spans="1:2">
      <c r="A1661"/>
      <c r="B1661"/>
    </row>
    <row r="1662" spans="1:2">
      <c r="A1662"/>
      <c r="B1662"/>
    </row>
    <row r="1663" spans="1:2">
      <c r="A1663"/>
      <c r="B1663"/>
    </row>
    <row r="1664" spans="1:2">
      <c r="A1664"/>
      <c r="B1664"/>
    </row>
    <row r="1665" spans="1:2">
      <c r="A1665"/>
      <c r="B1665"/>
    </row>
    <row r="1666" spans="1:2">
      <c r="A1666"/>
      <c r="B1666"/>
    </row>
    <row r="1667" spans="1:2">
      <c r="A1667"/>
      <c r="B1667"/>
    </row>
    <row r="1668" spans="1:2">
      <c r="A1668"/>
      <c r="B1668"/>
    </row>
    <row r="1669" spans="1:2">
      <c r="A1669"/>
      <c r="B1669"/>
    </row>
    <row r="1670" spans="1:2">
      <c r="A1670"/>
      <c r="B1670"/>
    </row>
    <row r="1671" spans="1:2">
      <c r="A1671"/>
      <c r="B1671"/>
    </row>
    <row r="1672" spans="1:2">
      <c r="A1672"/>
      <c r="B1672"/>
    </row>
    <row r="1673" spans="1:2">
      <c r="A1673"/>
      <c r="B1673"/>
    </row>
    <row r="1674" spans="1:2">
      <c r="A1674"/>
      <c r="B1674"/>
    </row>
    <row r="1675" spans="1:2">
      <c r="A1675"/>
      <c r="B1675"/>
    </row>
    <row r="1676" spans="1:2">
      <c r="A1676"/>
      <c r="B1676"/>
    </row>
    <row r="1677" spans="1:2">
      <c r="A1677"/>
      <c r="B1677"/>
    </row>
    <row r="1678" spans="1:2">
      <c r="A1678"/>
      <c r="B1678"/>
    </row>
    <row r="1679" spans="1:2">
      <c r="A1679"/>
      <c r="B1679"/>
    </row>
    <row r="1680" spans="1:2">
      <c r="A1680"/>
      <c r="B1680"/>
    </row>
    <row r="1681" spans="1:2">
      <c r="A1681"/>
      <c r="B1681"/>
    </row>
    <row r="1682" spans="1:2">
      <c r="A1682"/>
      <c r="B1682"/>
    </row>
    <row r="1683" spans="1:2">
      <c r="A1683"/>
      <c r="B1683"/>
    </row>
    <row r="1684" spans="1:2">
      <c r="A1684"/>
      <c r="B1684"/>
    </row>
    <row r="1685" spans="1:2">
      <c r="A1685"/>
      <c r="B1685"/>
    </row>
    <row r="1686" spans="1:2">
      <c r="A1686"/>
      <c r="B1686"/>
    </row>
    <row r="1687" spans="1:2">
      <c r="A1687"/>
      <c r="B1687"/>
    </row>
    <row r="1688" spans="1:2">
      <c r="A1688"/>
      <c r="B1688"/>
    </row>
    <row r="1689" spans="1:2">
      <c r="A1689"/>
      <c r="B1689"/>
    </row>
    <row r="1690" spans="1:2">
      <c r="A1690"/>
      <c r="B1690"/>
    </row>
    <row r="1691" spans="1:2">
      <c r="A1691"/>
      <c r="B1691"/>
    </row>
    <row r="1692" spans="1:2">
      <c r="A1692"/>
      <c r="B1692"/>
    </row>
    <row r="1693" spans="1:2">
      <c r="A1693"/>
      <c r="B1693"/>
    </row>
    <row r="1694" spans="1:2">
      <c r="A1694"/>
      <c r="B1694"/>
    </row>
    <row r="1695" spans="1:2">
      <c r="A1695"/>
      <c r="B1695"/>
    </row>
    <row r="1696" spans="1:2">
      <c r="A1696"/>
      <c r="B1696"/>
    </row>
    <row r="1697" spans="1:2">
      <c r="A1697"/>
      <c r="B1697"/>
    </row>
    <row r="1698" spans="1:2">
      <c r="A1698"/>
      <c r="B1698"/>
    </row>
    <row r="1699" spans="1:2">
      <c r="A1699"/>
      <c r="B1699"/>
    </row>
    <row r="1700" spans="1:2">
      <c r="A1700"/>
      <c r="B1700"/>
    </row>
    <row r="1701" spans="1:2">
      <c r="A1701"/>
      <c r="B1701"/>
    </row>
    <row r="1702" spans="1:2">
      <c r="A1702"/>
      <c r="B1702"/>
    </row>
    <row r="1703" spans="1:2">
      <c r="A1703"/>
      <c r="B1703"/>
    </row>
    <row r="1704" spans="1:2">
      <c r="A1704"/>
      <c r="B1704"/>
    </row>
    <row r="1705" spans="1:2">
      <c r="A1705"/>
      <c r="B1705"/>
    </row>
    <row r="1706" spans="1:2">
      <c r="A1706"/>
      <c r="B1706"/>
    </row>
    <row r="1707" spans="1:2">
      <c r="A1707"/>
      <c r="B1707"/>
    </row>
    <row r="1708" spans="1:2">
      <c r="A1708"/>
      <c r="B1708"/>
    </row>
    <row r="1709" spans="1:2">
      <c r="A1709"/>
      <c r="B1709"/>
    </row>
    <row r="1710" spans="1:2">
      <c r="A1710"/>
      <c r="B1710"/>
    </row>
    <row r="1711" spans="1:2">
      <c r="A1711"/>
      <c r="B1711"/>
    </row>
    <row r="1712" spans="1:2">
      <c r="A1712"/>
      <c r="B1712"/>
    </row>
    <row r="1713" spans="1:2">
      <c r="A1713"/>
      <c r="B1713"/>
    </row>
    <row r="1714" spans="1:2">
      <c r="A1714"/>
      <c r="B1714"/>
    </row>
    <row r="1715" spans="1:2">
      <c r="A1715"/>
      <c r="B1715"/>
    </row>
    <row r="1716" spans="1:2">
      <c r="A1716"/>
      <c r="B1716"/>
    </row>
    <row r="1717" spans="1:2">
      <c r="A1717"/>
      <c r="B1717"/>
    </row>
    <row r="1718" spans="1:2">
      <c r="A1718"/>
      <c r="B1718"/>
    </row>
    <row r="1719" spans="1:2">
      <c r="A1719"/>
      <c r="B1719"/>
    </row>
    <row r="1720" spans="1:2">
      <c r="A1720"/>
      <c r="B1720"/>
    </row>
    <row r="1721" spans="1:2">
      <c r="A1721"/>
      <c r="B1721"/>
    </row>
    <row r="1722" spans="1:2">
      <c r="A1722"/>
      <c r="B1722"/>
    </row>
    <row r="1723" spans="1:2">
      <c r="A1723"/>
      <c r="B1723"/>
    </row>
    <row r="1724" spans="1:2">
      <c r="A1724"/>
      <c r="B1724"/>
    </row>
    <row r="1725" spans="1:2">
      <c r="A1725"/>
      <c r="B1725"/>
    </row>
    <row r="1726" spans="1:2">
      <c r="A1726"/>
      <c r="B1726"/>
    </row>
    <row r="1727" spans="1:2">
      <c r="A1727"/>
      <c r="B1727"/>
    </row>
    <row r="1728" spans="1:2">
      <c r="A1728"/>
      <c r="B1728"/>
    </row>
    <row r="1729" spans="1:2">
      <c r="A1729"/>
      <c r="B1729"/>
    </row>
    <row r="1730" spans="1:2">
      <c r="A1730"/>
      <c r="B1730"/>
    </row>
    <row r="1731" spans="1:2">
      <c r="A1731"/>
      <c r="B1731"/>
    </row>
    <row r="1732" spans="1:2">
      <c r="A1732"/>
      <c r="B1732"/>
    </row>
    <row r="1733" spans="1:2">
      <c r="A1733"/>
      <c r="B1733"/>
    </row>
    <row r="1734" spans="1:2">
      <c r="A1734"/>
      <c r="B1734"/>
    </row>
    <row r="1735" spans="1:2">
      <c r="A1735"/>
      <c r="B1735"/>
    </row>
    <row r="1736" spans="1:2">
      <c r="A1736"/>
      <c r="B1736"/>
    </row>
    <row r="1737" spans="1:2">
      <c r="A1737"/>
      <c r="B1737"/>
    </row>
    <row r="1738" spans="1:2">
      <c r="A1738"/>
      <c r="B1738"/>
    </row>
    <row r="1739" spans="1:2">
      <c r="A1739"/>
      <c r="B1739"/>
    </row>
    <row r="1740" spans="1:2">
      <c r="A1740"/>
      <c r="B1740"/>
    </row>
    <row r="1741" spans="1:2">
      <c r="A1741"/>
      <c r="B1741"/>
    </row>
    <row r="1742" spans="1:2">
      <c r="A1742"/>
      <c r="B1742"/>
    </row>
    <row r="1743" spans="1:2">
      <c r="A1743"/>
      <c r="B1743"/>
    </row>
    <row r="1744" spans="1:2">
      <c r="A1744"/>
      <c r="B1744"/>
    </row>
    <row r="1745" spans="1:2">
      <c r="A1745"/>
      <c r="B1745"/>
    </row>
    <row r="1746" spans="1:2">
      <c r="A1746"/>
      <c r="B1746"/>
    </row>
    <row r="1747" spans="1:2">
      <c r="A1747"/>
      <c r="B1747"/>
    </row>
    <row r="1748" spans="1:2">
      <c r="A1748"/>
      <c r="B1748"/>
    </row>
    <row r="1749" spans="1:2">
      <c r="A1749"/>
      <c r="B1749"/>
    </row>
    <row r="1750" spans="1:2">
      <c r="A1750"/>
      <c r="B1750"/>
    </row>
    <row r="1751" spans="1:2">
      <c r="A1751"/>
      <c r="B1751"/>
    </row>
    <row r="1752" spans="1:2">
      <c r="A1752"/>
      <c r="B1752"/>
    </row>
    <row r="1753" spans="1:2">
      <c r="A1753"/>
      <c r="B1753"/>
    </row>
    <row r="1754" spans="1:2">
      <c r="A1754"/>
      <c r="B1754"/>
    </row>
    <row r="1755" spans="1:2">
      <c r="A1755"/>
      <c r="B1755"/>
    </row>
    <row r="1756" spans="1:2">
      <c r="A1756"/>
      <c r="B1756"/>
    </row>
    <row r="1757" spans="1:2">
      <c r="A1757"/>
      <c r="B1757"/>
    </row>
    <row r="1758" spans="1:2">
      <c r="A1758"/>
      <c r="B1758"/>
    </row>
    <row r="1759" spans="1:2">
      <c r="A1759"/>
      <c r="B1759"/>
    </row>
    <row r="1760" spans="1:2">
      <c r="A1760"/>
      <c r="B1760"/>
    </row>
    <row r="1761" spans="1:2">
      <c r="A1761"/>
      <c r="B1761"/>
    </row>
    <row r="1762" spans="1:2">
      <c r="A1762"/>
      <c r="B1762"/>
    </row>
    <row r="1763" spans="1:2">
      <c r="A1763"/>
      <c r="B1763"/>
    </row>
    <row r="1764" spans="1:2">
      <c r="A1764"/>
      <c r="B1764"/>
    </row>
    <row r="1765" spans="1:2">
      <c r="A1765"/>
      <c r="B1765"/>
    </row>
    <row r="1766" spans="1:2">
      <c r="A1766"/>
      <c r="B1766"/>
    </row>
    <row r="1767" spans="1:2">
      <c r="A1767"/>
      <c r="B1767"/>
    </row>
    <row r="1768" spans="1:2">
      <c r="A1768"/>
      <c r="B1768"/>
    </row>
    <row r="1769" spans="1:2">
      <c r="A1769"/>
      <c r="B1769"/>
    </row>
    <row r="1770" spans="1:2">
      <c r="A1770"/>
      <c r="B1770"/>
    </row>
    <row r="1771" spans="1:2">
      <c r="A1771"/>
      <c r="B1771"/>
    </row>
    <row r="1772" spans="1:2">
      <c r="A1772"/>
      <c r="B1772"/>
    </row>
    <row r="1773" spans="1:2">
      <c r="A1773"/>
      <c r="B1773"/>
    </row>
    <row r="1774" spans="1:2">
      <c r="A1774"/>
      <c r="B1774"/>
    </row>
    <row r="1775" spans="1:2">
      <c r="A1775"/>
      <c r="B1775"/>
    </row>
    <row r="1776" spans="1:2">
      <c r="A1776"/>
      <c r="B1776"/>
    </row>
    <row r="1777" spans="1:2">
      <c r="A1777"/>
      <c r="B1777"/>
    </row>
    <row r="1778" spans="1:2">
      <c r="A1778"/>
      <c r="B1778"/>
    </row>
    <row r="1779" spans="1:2">
      <c r="A1779"/>
      <c r="B1779"/>
    </row>
    <row r="1780" spans="1:2">
      <c r="A1780"/>
      <c r="B1780"/>
    </row>
    <row r="1781" spans="1:2">
      <c r="A1781"/>
      <c r="B1781"/>
    </row>
    <row r="1782" spans="1:2">
      <c r="A1782"/>
      <c r="B1782"/>
    </row>
    <row r="1783" spans="1:2">
      <c r="A1783"/>
      <c r="B1783"/>
    </row>
    <row r="1784" spans="1:2">
      <c r="A1784"/>
      <c r="B1784"/>
    </row>
    <row r="1785" spans="1:2">
      <c r="A1785"/>
      <c r="B1785"/>
    </row>
    <row r="1786" spans="1:2">
      <c r="A1786"/>
      <c r="B1786"/>
    </row>
    <row r="1787" spans="1:2">
      <c r="A1787"/>
      <c r="B1787"/>
    </row>
    <row r="1788" spans="1:2">
      <c r="A1788"/>
      <c r="B1788"/>
    </row>
    <row r="1789" spans="1:2">
      <c r="A1789"/>
      <c r="B1789"/>
    </row>
    <row r="1790" spans="1:2">
      <c r="A1790"/>
      <c r="B1790"/>
    </row>
    <row r="1791" spans="1:2">
      <c r="A1791"/>
      <c r="B1791"/>
    </row>
    <row r="1792" spans="1:2">
      <c r="A1792"/>
      <c r="B1792"/>
    </row>
    <row r="1793" spans="1:2">
      <c r="A1793"/>
      <c r="B1793"/>
    </row>
    <row r="1794" spans="1:2">
      <c r="A1794"/>
      <c r="B1794"/>
    </row>
    <row r="1795" spans="1:2">
      <c r="A1795"/>
      <c r="B1795"/>
    </row>
    <row r="1796" spans="1:2">
      <c r="A1796"/>
      <c r="B1796"/>
    </row>
    <row r="1797" spans="1:2">
      <c r="A1797"/>
      <c r="B1797"/>
    </row>
    <row r="1798" spans="1:2">
      <c r="A1798"/>
      <c r="B1798"/>
    </row>
    <row r="1799" spans="1:2">
      <c r="A1799"/>
      <c r="B1799"/>
    </row>
    <row r="1800" spans="1:2">
      <c r="A1800"/>
      <c r="B1800"/>
    </row>
    <row r="1801" spans="1:2">
      <c r="A1801"/>
      <c r="B1801"/>
    </row>
    <row r="1802" spans="1:2">
      <c r="A1802"/>
      <c r="B1802"/>
    </row>
    <row r="1803" spans="1:2">
      <c r="A1803"/>
      <c r="B1803"/>
    </row>
    <row r="1804" spans="1:2">
      <c r="A1804"/>
      <c r="B1804"/>
    </row>
    <row r="1805" spans="1:2">
      <c r="A1805"/>
      <c r="B1805"/>
    </row>
    <row r="1806" spans="1:2">
      <c r="A1806"/>
      <c r="B1806"/>
    </row>
    <row r="1807" spans="1:2">
      <c r="A1807"/>
      <c r="B1807"/>
    </row>
    <row r="1808" spans="1:2">
      <c r="A1808"/>
      <c r="B1808"/>
    </row>
    <row r="1809" spans="1:2">
      <c r="A1809"/>
      <c r="B1809"/>
    </row>
    <row r="1810" spans="1:2">
      <c r="A1810"/>
      <c r="B1810"/>
    </row>
    <row r="1811" spans="1:2">
      <c r="A1811"/>
      <c r="B1811"/>
    </row>
    <row r="1812" spans="1:2">
      <c r="A1812"/>
      <c r="B1812"/>
    </row>
    <row r="1813" spans="1:2">
      <c r="A1813"/>
      <c r="B1813"/>
    </row>
    <row r="1814" spans="1:2">
      <c r="A1814"/>
      <c r="B1814"/>
    </row>
    <row r="1815" spans="1:2">
      <c r="A1815"/>
      <c r="B1815"/>
    </row>
    <row r="1816" spans="1:2">
      <c r="A1816"/>
      <c r="B1816"/>
    </row>
    <row r="1817" spans="1:2">
      <c r="A1817"/>
      <c r="B1817"/>
    </row>
    <row r="1818" spans="1:2">
      <c r="A1818"/>
      <c r="B1818"/>
    </row>
    <row r="1819" spans="1:2">
      <c r="A1819"/>
      <c r="B1819"/>
    </row>
    <row r="1820" spans="1:2">
      <c r="A1820"/>
      <c r="B1820"/>
    </row>
    <row r="1821" spans="1:2">
      <c r="A1821"/>
      <c r="B1821"/>
    </row>
    <row r="1822" spans="1:2">
      <c r="A1822"/>
      <c r="B1822"/>
    </row>
    <row r="1823" spans="1:2">
      <c r="A1823"/>
      <c r="B1823"/>
    </row>
    <row r="1824" spans="1:2">
      <c r="A1824"/>
      <c r="B1824"/>
    </row>
    <row r="1825" spans="1:2">
      <c r="A1825"/>
      <c r="B1825"/>
    </row>
    <row r="1826" spans="1:2">
      <c r="A1826"/>
      <c r="B1826"/>
    </row>
    <row r="1827" spans="1:2">
      <c r="A1827"/>
      <c r="B1827"/>
    </row>
    <row r="1828" spans="1:2">
      <c r="A1828"/>
      <c r="B1828"/>
    </row>
    <row r="1829" spans="1:2">
      <c r="A1829"/>
      <c r="B1829"/>
    </row>
    <row r="1830" spans="1:2">
      <c r="A1830"/>
      <c r="B1830"/>
    </row>
    <row r="1831" spans="1:2">
      <c r="A1831"/>
      <c r="B1831"/>
    </row>
    <row r="1832" spans="1:2">
      <c r="A1832"/>
      <c r="B1832"/>
    </row>
    <row r="1833" spans="1:2">
      <c r="A1833"/>
      <c r="B1833"/>
    </row>
    <row r="1834" spans="1:2">
      <c r="A1834"/>
      <c r="B1834"/>
    </row>
    <row r="1835" spans="1:2">
      <c r="A1835"/>
      <c r="B1835"/>
    </row>
    <row r="1836" spans="1:2">
      <c r="A1836"/>
      <c r="B1836"/>
    </row>
    <row r="1837" spans="1:2">
      <c r="A1837"/>
      <c r="B1837"/>
    </row>
    <row r="1838" spans="1:2">
      <c r="A1838"/>
      <c r="B1838"/>
    </row>
    <row r="1839" spans="1:2">
      <c r="A1839"/>
      <c r="B1839"/>
    </row>
    <row r="1840" spans="1:2">
      <c r="A1840"/>
      <c r="B1840"/>
    </row>
    <row r="1841" spans="1:2">
      <c r="A1841"/>
      <c r="B1841"/>
    </row>
    <row r="1842" spans="1:2">
      <c r="A1842"/>
      <c r="B1842"/>
    </row>
    <row r="1843" spans="1:2">
      <c r="A1843"/>
      <c r="B1843"/>
    </row>
    <row r="1844" spans="1:2">
      <c r="A1844"/>
      <c r="B1844"/>
    </row>
    <row r="1845" spans="1:2">
      <c r="A1845"/>
      <c r="B1845"/>
    </row>
    <row r="1846" spans="1:2">
      <c r="A1846"/>
      <c r="B1846"/>
    </row>
    <row r="1847" spans="1:2">
      <c r="A1847"/>
      <c r="B1847"/>
    </row>
    <row r="1848" spans="1:2">
      <c r="A1848"/>
      <c r="B1848"/>
    </row>
    <row r="1849" spans="1:2">
      <c r="A1849"/>
      <c r="B1849"/>
    </row>
    <row r="1850" spans="1:2">
      <c r="A1850"/>
      <c r="B1850"/>
    </row>
    <row r="1851" spans="1:2">
      <c r="A1851"/>
      <c r="B1851"/>
    </row>
    <row r="1852" spans="1:2">
      <c r="A1852"/>
      <c r="B1852"/>
    </row>
    <row r="1853" spans="1:2">
      <c r="A1853"/>
      <c r="B1853"/>
    </row>
    <row r="1854" spans="1:2">
      <c r="A1854"/>
      <c r="B1854"/>
    </row>
    <row r="1855" spans="1:2">
      <c r="A1855"/>
      <c r="B1855"/>
    </row>
    <row r="1856" spans="1:2">
      <c r="A1856"/>
      <c r="B1856"/>
    </row>
    <row r="1857" spans="1:2">
      <c r="A1857"/>
      <c r="B1857"/>
    </row>
    <row r="1858" spans="1:2">
      <c r="A1858"/>
      <c r="B1858"/>
    </row>
    <row r="1859" spans="1:2">
      <c r="A1859"/>
      <c r="B1859"/>
    </row>
    <row r="1860" spans="1:2">
      <c r="A1860"/>
      <c r="B1860"/>
    </row>
    <row r="1861" spans="1:2">
      <c r="A1861"/>
      <c r="B1861"/>
    </row>
    <row r="1862" spans="1:2">
      <c r="A1862"/>
      <c r="B1862"/>
    </row>
    <row r="1863" spans="1:2">
      <c r="A1863"/>
      <c r="B1863"/>
    </row>
    <row r="1864" spans="1:2">
      <c r="A1864"/>
      <c r="B1864"/>
    </row>
    <row r="1865" spans="1:2">
      <c r="A1865"/>
      <c r="B1865"/>
    </row>
    <row r="1866" spans="1:2">
      <c r="A1866"/>
      <c r="B1866"/>
    </row>
    <row r="1867" spans="1:2">
      <c r="A1867"/>
      <c r="B1867"/>
    </row>
    <row r="1868" spans="1:2">
      <c r="A1868"/>
      <c r="B1868"/>
    </row>
    <row r="1869" spans="1:2">
      <c r="A1869"/>
      <c r="B1869"/>
    </row>
    <row r="1870" spans="1:2">
      <c r="A1870"/>
      <c r="B1870"/>
    </row>
    <row r="1871" spans="1:2">
      <c r="A1871"/>
      <c r="B1871"/>
    </row>
    <row r="1872" spans="1:2">
      <c r="A1872"/>
      <c r="B1872"/>
    </row>
    <row r="1873" spans="1:2">
      <c r="A1873"/>
      <c r="B1873"/>
    </row>
    <row r="1874" spans="1:2">
      <c r="A1874"/>
      <c r="B1874"/>
    </row>
    <row r="1875" spans="1:2">
      <c r="A1875"/>
      <c r="B1875"/>
    </row>
    <row r="1876" spans="1:2">
      <c r="A1876"/>
      <c r="B1876"/>
    </row>
    <row r="1877" spans="1:2">
      <c r="A1877"/>
      <c r="B1877"/>
    </row>
    <row r="1878" spans="1:2">
      <c r="A1878"/>
      <c r="B1878"/>
    </row>
    <row r="1879" spans="1:2">
      <c r="A1879"/>
      <c r="B1879"/>
    </row>
    <row r="1880" spans="1:2">
      <c r="A1880"/>
      <c r="B1880"/>
    </row>
    <row r="1881" spans="1:2">
      <c r="A1881"/>
      <c r="B1881"/>
    </row>
    <row r="1882" spans="1:2">
      <c r="A1882"/>
      <c r="B1882"/>
    </row>
    <row r="1883" spans="1:2">
      <c r="A1883"/>
      <c r="B1883"/>
    </row>
    <row r="1884" spans="1:2">
      <c r="A1884"/>
      <c r="B1884"/>
    </row>
    <row r="1885" spans="1:2">
      <c r="A1885"/>
      <c r="B1885"/>
    </row>
    <row r="1886" spans="1:2">
      <c r="A1886"/>
      <c r="B1886"/>
    </row>
    <row r="1887" spans="1:2">
      <c r="A1887"/>
      <c r="B1887"/>
    </row>
    <row r="1888" spans="1:2">
      <c r="A1888"/>
      <c r="B1888"/>
    </row>
    <row r="1889" spans="1:2">
      <c r="A1889"/>
      <c r="B1889"/>
    </row>
    <row r="1890" spans="1:2">
      <c r="A1890"/>
      <c r="B1890"/>
    </row>
    <row r="1891" spans="1:2">
      <c r="A1891"/>
      <c r="B1891"/>
    </row>
    <row r="1892" spans="1:2">
      <c r="A1892"/>
      <c r="B1892"/>
    </row>
    <row r="1893" spans="1:2">
      <c r="A1893"/>
      <c r="B1893"/>
    </row>
    <row r="1894" spans="1:2">
      <c r="A1894"/>
      <c r="B1894"/>
    </row>
    <row r="1895" spans="1:2">
      <c r="A1895"/>
      <c r="B1895"/>
    </row>
    <row r="1896" spans="1:2">
      <c r="A1896"/>
      <c r="B1896"/>
    </row>
    <row r="1897" spans="1:2">
      <c r="A1897"/>
      <c r="B1897"/>
    </row>
    <row r="1898" spans="1:2">
      <c r="A1898"/>
      <c r="B1898"/>
    </row>
    <row r="1899" spans="1:2">
      <c r="A1899"/>
      <c r="B1899"/>
    </row>
    <row r="1900" spans="1:2">
      <c r="A1900"/>
      <c r="B1900"/>
    </row>
    <row r="1901" spans="1:2">
      <c r="A1901"/>
      <c r="B1901"/>
    </row>
    <row r="1902" spans="1:2">
      <c r="A1902"/>
      <c r="B1902"/>
    </row>
    <row r="1903" spans="1:2">
      <c r="A1903"/>
      <c r="B1903"/>
    </row>
    <row r="1904" spans="1:2">
      <c r="A1904"/>
      <c r="B1904"/>
    </row>
    <row r="1905" spans="1:2">
      <c r="A1905"/>
      <c r="B1905"/>
    </row>
    <row r="1906" spans="1:2">
      <c r="A1906"/>
      <c r="B1906"/>
    </row>
    <row r="1907" spans="1:2">
      <c r="A1907"/>
      <c r="B1907"/>
    </row>
    <row r="1908" spans="1:2">
      <c r="A1908"/>
      <c r="B1908"/>
    </row>
    <row r="1909" spans="1:2">
      <c r="A1909"/>
      <c r="B1909"/>
    </row>
    <row r="1910" spans="1:2">
      <c r="A1910"/>
      <c r="B1910"/>
    </row>
    <row r="1911" spans="1:2">
      <c r="A1911"/>
      <c r="B1911"/>
    </row>
    <row r="1912" spans="1:2">
      <c r="A1912"/>
      <c r="B1912"/>
    </row>
    <row r="1913" spans="1:2">
      <c r="A1913"/>
      <c r="B1913"/>
    </row>
    <row r="1914" spans="1:2">
      <c r="A1914"/>
      <c r="B1914"/>
    </row>
    <row r="1915" spans="1:2">
      <c r="A1915"/>
      <c r="B1915"/>
    </row>
    <row r="1916" spans="1:2">
      <c r="A1916"/>
      <c r="B1916"/>
    </row>
    <row r="1917" spans="1:2">
      <c r="A1917"/>
      <c r="B1917"/>
    </row>
    <row r="1918" spans="1:2">
      <c r="A1918"/>
      <c r="B1918"/>
    </row>
    <row r="1919" spans="1:2">
      <c r="A1919"/>
      <c r="B1919"/>
    </row>
    <row r="1920" spans="1:2">
      <c r="A1920"/>
      <c r="B1920"/>
    </row>
    <row r="1921" spans="1:2">
      <c r="A1921"/>
      <c r="B1921"/>
    </row>
    <row r="1922" spans="1:2">
      <c r="A1922"/>
      <c r="B1922"/>
    </row>
    <row r="1923" spans="1:2">
      <c r="A1923"/>
      <c r="B1923"/>
    </row>
    <row r="1924" spans="1:2">
      <c r="A1924"/>
      <c r="B1924"/>
    </row>
    <row r="1925" spans="1:2">
      <c r="A1925"/>
      <c r="B1925"/>
    </row>
    <row r="1926" spans="1:2">
      <c r="A1926"/>
      <c r="B1926"/>
    </row>
    <row r="1927" spans="1:2">
      <c r="A1927"/>
      <c r="B1927"/>
    </row>
    <row r="1928" spans="1:2">
      <c r="A1928"/>
      <c r="B1928"/>
    </row>
    <row r="1929" spans="1:2">
      <c r="A1929"/>
      <c r="B1929"/>
    </row>
    <row r="1930" spans="1:2">
      <c r="A1930"/>
      <c r="B1930"/>
    </row>
    <row r="1931" spans="1:2">
      <c r="A1931"/>
      <c r="B1931"/>
    </row>
    <row r="1932" spans="1:2">
      <c r="A1932"/>
      <c r="B1932"/>
    </row>
    <row r="1933" spans="1:2">
      <c r="A1933"/>
      <c r="B1933"/>
    </row>
    <row r="1934" spans="1:2">
      <c r="A1934"/>
      <c r="B1934"/>
    </row>
    <row r="1935" spans="1:2">
      <c r="A1935"/>
      <c r="B1935"/>
    </row>
    <row r="1936" spans="1:2">
      <c r="A1936"/>
      <c r="B1936"/>
    </row>
    <row r="1937" spans="1:2">
      <c r="A1937"/>
      <c r="B1937"/>
    </row>
    <row r="1938" spans="1:2">
      <c r="A1938"/>
      <c r="B1938"/>
    </row>
    <row r="1939" spans="1:2">
      <c r="A1939"/>
      <c r="B1939"/>
    </row>
    <row r="1940" spans="1:2">
      <c r="A1940"/>
      <c r="B1940"/>
    </row>
    <row r="1941" spans="1:2">
      <c r="A1941"/>
      <c r="B1941"/>
    </row>
    <row r="1942" spans="1:2">
      <c r="A1942"/>
      <c r="B1942"/>
    </row>
    <row r="1943" spans="1:2">
      <c r="A1943"/>
      <c r="B1943"/>
    </row>
    <row r="1944" spans="1:2">
      <c r="A1944"/>
      <c r="B1944"/>
    </row>
    <row r="1945" spans="1:2">
      <c r="A1945"/>
      <c r="B1945"/>
    </row>
    <row r="1946" spans="1:2">
      <c r="A1946"/>
      <c r="B1946"/>
    </row>
    <row r="1947" spans="1:2">
      <c r="A1947"/>
      <c r="B1947"/>
    </row>
    <row r="1948" spans="1:2">
      <c r="A1948"/>
      <c r="B1948"/>
    </row>
    <row r="1949" spans="1:2">
      <c r="A1949"/>
      <c r="B1949"/>
    </row>
    <row r="1950" spans="1:2">
      <c r="A1950"/>
      <c r="B1950"/>
    </row>
    <row r="1951" spans="1:2">
      <c r="A1951"/>
      <c r="B1951"/>
    </row>
    <row r="1952" spans="1:2">
      <c r="A1952"/>
      <c r="B1952"/>
    </row>
    <row r="1953" spans="1:2">
      <c r="A1953"/>
      <c r="B1953"/>
    </row>
    <row r="1954" spans="1:2">
      <c r="A1954"/>
      <c r="B1954"/>
    </row>
    <row r="1955" spans="1:2">
      <c r="A1955"/>
      <c r="B1955"/>
    </row>
    <row r="1956" spans="1:2">
      <c r="A1956"/>
      <c r="B1956"/>
    </row>
    <row r="1957" spans="1:2">
      <c r="A1957"/>
      <c r="B1957"/>
    </row>
    <row r="1958" spans="1:2">
      <c r="A1958"/>
      <c r="B1958"/>
    </row>
    <row r="1959" spans="1:2">
      <c r="A1959"/>
      <c r="B1959"/>
    </row>
    <row r="1960" spans="1:2">
      <c r="A1960"/>
      <c r="B1960"/>
    </row>
    <row r="1961" spans="1:2">
      <c r="A1961"/>
      <c r="B1961"/>
    </row>
    <row r="1962" spans="1:2">
      <c r="A1962"/>
      <c r="B1962"/>
    </row>
    <row r="1963" spans="1:2">
      <c r="A1963"/>
      <c r="B1963"/>
    </row>
    <row r="1964" spans="1:2">
      <c r="A1964"/>
      <c r="B1964"/>
    </row>
    <row r="1965" spans="1:2">
      <c r="A1965"/>
      <c r="B1965"/>
    </row>
    <row r="1966" spans="1:2">
      <c r="A1966"/>
      <c r="B1966"/>
    </row>
    <row r="1967" spans="1:2">
      <c r="A1967"/>
      <c r="B1967"/>
    </row>
    <row r="1968" spans="1:2">
      <c r="A1968"/>
      <c r="B1968"/>
    </row>
    <row r="1969" spans="1:2">
      <c r="A1969"/>
      <c r="B1969"/>
    </row>
    <row r="1970" spans="1:2">
      <c r="A1970"/>
      <c r="B1970"/>
    </row>
    <row r="1971" spans="1:2">
      <c r="A1971"/>
      <c r="B1971"/>
    </row>
    <row r="1972" spans="1:2">
      <c r="A1972"/>
      <c r="B1972"/>
    </row>
    <row r="1973" spans="1:2">
      <c r="A1973"/>
      <c r="B1973"/>
    </row>
    <row r="1974" spans="1:2">
      <c r="A1974"/>
      <c r="B1974"/>
    </row>
    <row r="1975" spans="1:2">
      <c r="A1975"/>
      <c r="B1975"/>
    </row>
    <row r="1976" spans="1:2">
      <c r="A1976"/>
      <c r="B1976"/>
    </row>
    <row r="1977" spans="1:2">
      <c r="A1977"/>
      <c r="B1977"/>
    </row>
    <row r="1978" spans="1:2">
      <c r="A1978"/>
      <c r="B1978"/>
    </row>
    <row r="1979" spans="1:2">
      <c r="A1979"/>
      <c r="B1979"/>
    </row>
    <row r="1980" spans="1:2">
      <c r="A1980"/>
      <c r="B1980"/>
    </row>
    <row r="1981" spans="1:2">
      <c r="A1981"/>
      <c r="B1981"/>
    </row>
    <row r="1982" spans="1:2">
      <c r="A1982"/>
      <c r="B1982"/>
    </row>
    <row r="1983" spans="1:2">
      <c r="A1983"/>
      <c r="B1983"/>
    </row>
    <row r="1984" spans="1:2">
      <c r="A1984"/>
      <c r="B1984"/>
    </row>
    <row r="1985" spans="1:2">
      <c r="A1985"/>
      <c r="B1985"/>
    </row>
    <row r="1986" spans="1:2">
      <c r="A1986"/>
      <c r="B1986"/>
    </row>
    <row r="1987" spans="1:2">
      <c r="A1987"/>
      <c r="B1987"/>
    </row>
    <row r="1988" spans="1:2">
      <c r="A1988"/>
      <c r="B1988"/>
    </row>
    <row r="1989" spans="1:2">
      <c r="A1989"/>
      <c r="B1989"/>
    </row>
    <row r="1990" spans="1:2">
      <c r="A1990"/>
      <c r="B1990"/>
    </row>
    <row r="1991" spans="1:2">
      <c r="A1991"/>
      <c r="B1991"/>
    </row>
    <row r="1992" spans="1:2">
      <c r="A1992"/>
      <c r="B1992"/>
    </row>
    <row r="1993" spans="1:2">
      <c r="A1993"/>
      <c r="B1993"/>
    </row>
    <row r="1994" spans="1:2">
      <c r="A1994"/>
      <c r="B1994"/>
    </row>
    <row r="1995" spans="1:2">
      <c r="A1995"/>
      <c r="B1995"/>
    </row>
    <row r="1996" spans="1:2">
      <c r="A1996"/>
      <c r="B1996"/>
    </row>
    <row r="1997" spans="1:2">
      <c r="A1997"/>
      <c r="B1997"/>
    </row>
    <row r="1998" spans="1:2">
      <c r="A1998"/>
      <c r="B1998"/>
    </row>
    <row r="1999" spans="1:2">
      <c r="A1999"/>
      <c r="B1999"/>
    </row>
    <row r="2000" spans="1:2">
      <c r="A2000"/>
      <c r="B2000"/>
    </row>
    <row r="2001" spans="1:2">
      <c r="A2001"/>
      <c r="B2001"/>
    </row>
    <row r="2002" spans="1:2">
      <c r="A2002"/>
      <c r="B2002"/>
    </row>
    <row r="2003" spans="1:2">
      <c r="A2003"/>
      <c r="B2003"/>
    </row>
    <row r="2004" spans="1:2">
      <c r="A2004"/>
      <c r="B2004"/>
    </row>
    <row r="2005" spans="1:2">
      <c r="A2005"/>
      <c r="B2005"/>
    </row>
    <row r="2006" spans="1:2">
      <c r="A2006"/>
      <c r="B2006"/>
    </row>
    <row r="2007" spans="1:2">
      <c r="A2007"/>
      <c r="B2007"/>
    </row>
    <row r="2008" spans="1:2">
      <c r="A2008"/>
      <c r="B2008"/>
    </row>
    <row r="2009" spans="1:2">
      <c r="A2009"/>
      <c r="B2009"/>
    </row>
    <row r="2010" spans="1:2">
      <c r="A2010"/>
      <c r="B2010"/>
    </row>
    <row r="2011" spans="1:2">
      <c r="A2011"/>
      <c r="B2011"/>
    </row>
    <row r="2012" spans="1:2">
      <c r="A2012"/>
      <c r="B2012"/>
    </row>
    <row r="2013" spans="1:2">
      <c r="A2013"/>
      <c r="B2013"/>
    </row>
    <row r="2014" spans="1:2">
      <c r="A2014"/>
      <c r="B2014"/>
    </row>
    <row r="2015" spans="1:2">
      <c r="A2015"/>
      <c r="B2015"/>
    </row>
    <row r="2016" spans="1:2">
      <c r="A2016"/>
      <c r="B2016"/>
    </row>
    <row r="2017" spans="1:2">
      <c r="A2017"/>
      <c r="B2017"/>
    </row>
    <row r="2018" spans="1:2">
      <c r="A2018"/>
      <c r="B2018"/>
    </row>
    <row r="2019" spans="1:2">
      <c r="A2019"/>
      <c r="B2019"/>
    </row>
    <row r="2020" spans="1:2">
      <c r="A2020"/>
      <c r="B2020"/>
    </row>
    <row r="2021" spans="1:2">
      <c r="A2021"/>
      <c r="B2021"/>
    </row>
    <row r="2022" spans="1:2">
      <c r="A2022"/>
      <c r="B2022"/>
    </row>
    <row r="2023" spans="1:2">
      <c r="A2023"/>
      <c r="B2023"/>
    </row>
    <row r="2024" spans="1:2">
      <c r="A2024"/>
      <c r="B2024"/>
    </row>
    <row r="2025" spans="1:2">
      <c r="A2025"/>
      <c r="B2025"/>
    </row>
    <row r="2026" spans="1:2">
      <c r="A2026"/>
      <c r="B2026"/>
    </row>
    <row r="2027" spans="1:2">
      <c r="A2027"/>
      <c r="B2027"/>
    </row>
    <row r="2028" spans="1:2">
      <c r="A2028"/>
      <c r="B2028"/>
    </row>
    <row r="2029" spans="1:2">
      <c r="A2029"/>
      <c r="B2029"/>
    </row>
    <row r="2030" spans="1:2">
      <c r="A2030"/>
      <c r="B2030"/>
    </row>
    <row r="2031" spans="1:2">
      <c r="A2031"/>
      <c r="B2031"/>
    </row>
    <row r="2032" spans="1:2">
      <c r="A2032"/>
      <c r="B2032"/>
    </row>
    <row r="2033" spans="1:2">
      <c r="A2033"/>
      <c r="B2033"/>
    </row>
    <row r="2034" spans="1:2">
      <c r="A2034"/>
      <c r="B2034"/>
    </row>
    <row r="2035" spans="1:2">
      <c r="A2035"/>
      <c r="B2035"/>
    </row>
    <row r="2036" spans="1:2">
      <c r="A2036"/>
      <c r="B2036"/>
    </row>
    <row r="2037" spans="1:2">
      <c r="A2037"/>
      <c r="B2037"/>
    </row>
    <row r="2038" spans="1:2">
      <c r="A2038"/>
      <c r="B2038"/>
    </row>
    <row r="2039" spans="1:2">
      <c r="A2039"/>
      <c r="B2039"/>
    </row>
    <row r="2040" spans="1:2">
      <c r="A2040"/>
      <c r="B2040"/>
    </row>
    <row r="2041" spans="1:2">
      <c r="A2041"/>
      <c r="B2041"/>
    </row>
    <row r="2042" spans="1:2">
      <c r="A2042"/>
      <c r="B2042"/>
    </row>
    <row r="2043" spans="1:2">
      <c r="A2043"/>
      <c r="B2043"/>
    </row>
    <row r="2044" spans="1:2">
      <c r="A2044"/>
      <c r="B2044"/>
    </row>
    <row r="2045" spans="1:2">
      <c r="A2045"/>
      <c r="B2045"/>
    </row>
    <row r="2046" spans="1:2">
      <c r="A2046"/>
      <c r="B2046"/>
    </row>
    <row r="2047" spans="1:2">
      <c r="A2047"/>
      <c r="B2047"/>
    </row>
    <row r="2048" spans="1:2">
      <c r="A2048"/>
      <c r="B2048"/>
    </row>
    <row r="2049" spans="1:2">
      <c r="A2049"/>
      <c r="B2049"/>
    </row>
    <row r="2050" spans="1:2">
      <c r="A2050"/>
      <c r="B2050"/>
    </row>
    <row r="2051" spans="1:2">
      <c r="A2051"/>
      <c r="B2051"/>
    </row>
    <row r="2052" spans="1:2">
      <c r="A2052"/>
      <c r="B2052"/>
    </row>
    <row r="2053" spans="1:2">
      <c r="A2053"/>
      <c r="B2053"/>
    </row>
    <row r="2054" spans="1:2">
      <c r="A2054"/>
      <c r="B2054"/>
    </row>
    <row r="2055" spans="1:2">
      <c r="A2055"/>
      <c r="B2055"/>
    </row>
    <row r="2056" spans="1:2">
      <c r="A2056"/>
      <c r="B2056"/>
    </row>
    <row r="2057" spans="1:2">
      <c r="A2057"/>
      <c r="B2057"/>
    </row>
    <row r="2058" spans="1:2">
      <c r="A2058"/>
      <c r="B2058"/>
    </row>
    <row r="2059" spans="1:2">
      <c r="A2059"/>
      <c r="B2059"/>
    </row>
    <row r="2060" spans="1:2">
      <c r="A2060"/>
      <c r="B2060"/>
    </row>
    <row r="2061" spans="1:2">
      <c r="A2061"/>
      <c r="B2061"/>
    </row>
    <row r="2062" spans="1:2">
      <c r="A2062"/>
      <c r="B2062"/>
    </row>
    <row r="2063" spans="1:2">
      <c r="A2063"/>
      <c r="B2063"/>
    </row>
    <row r="2064" spans="1:2">
      <c r="A2064"/>
      <c r="B2064"/>
    </row>
    <row r="2065" spans="1:2">
      <c r="A2065"/>
      <c r="B2065"/>
    </row>
    <row r="2066" spans="1:2">
      <c r="A2066"/>
      <c r="B2066"/>
    </row>
    <row r="2067" spans="1:2">
      <c r="A2067"/>
      <c r="B2067"/>
    </row>
    <row r="2068" spans="1:2">
      <c r="A2068"/>
      <c r="B2068"/>
    </row>
    <row r="2069" spans="1:2">
      <c r="A2069"/>
      <c r="B2069"/>
    </row>
    <row r="2070" spans="1:2">
      <c r="A2070"/>
      <c r="B2070"/>
    </row>
    <row r="2071" spans="1:2">
      <c r="A2071"/>
      <c r="B2071"/>
    </row>
    <row r="2072" spans="1:2">
      <c r="A2072"/>
      <c r="B2072"/>
    </row>
    <row r="2073" spans="1:2">
      <c r="A2073"/>
      <c r="B2073"/>
    </row>
    <row r="2074" spans="1:2">
      <c r="A2074"/>
      <c r="B2074"/>
    </row>
    <row r="2075" spans="1:2">
      <c r="A2075"/>
      <c r="B2075"/>
    </row>
    <row r="2076" spans="1:2">
      <c r="A2076"/>
      <c r="B2076"/>
    </row>
    <row r="2077" spans="1:2">
      <c r="A2077"/>
      <c r="B2077"/>
    </row>
    <row r="2078" spans="1:2">
      <c r="A2078"/>
      <c r="B2078"/>
    </row>
    <row r="2079" spans="1:2">
      <c r="A2079"/>
      <c r="B2079"/>
    </row>
    <row r="2080" spans="1:2">
      <c r="A2080"/>
      <c r="B2080"/>
    </row>
    <row r="2081" spans="1:2">
      <c r="A2081"/>
      <c r="B2081"/>
    </row>
    <row r="2082" spans="1:2">
      <c r="A2082"/>
      <c r="B2082"/>
    </row>
    <row r="2083" spans="1:2">
      <c r="A2083"/>
      <c r="B2083"/>
    </row>
    <row r="2084" spans="1:2">
      <c r="A2084"/>
      <c r="B2084"/>
    </row>
    <row r="2085" spans="1:2">
      <c r="A2085"/>
      <c r="B2085"/>
    </row>
    <row r="2086" spans="1:2">
      <c r="A2086"/>
      <c r="B2086"/>
    </row>
    <row r="2087" spans="1:2">
      <c r="A2087"/>
      <c r="B2087"/>
    </row>
    <row r="2088" spans="1:2">
      <c r="A2088"/>
      <c r="B2088"/>
    </row>
    <row r="2089" spans="1:2">
      <c r="A2089"/>
      <c r="B2089"/>
    </row>
    <row r="2090" spans="1:2">
      <c r="A2090"/>
      <c r="B2090"/>
    </row>
    <row r="2091" spans="1:2">
      <c r="A2091"/>
      <c r="B2091"/>
    </row>
    <row r="2092" spans="1:2">
      <c r="A2092"/>
      <c r="B2092"/>
    </row>
    <row r="2093" spans="1:2">
      <c r="A2093"/>
      <c r="B2093"/>
    </row>
    <row r="2094" spans="1:2">
      <c r="A2094"/>
      <c r="B2094"/>
    </row>
    <row r="2095" spans="1:2">
      <c r="A2095"/>
      <c r="B2095"/>
    </row>
    <row r="2096" spans="1:2">
      <c r="A2096"/>
      <c r="B2096"/>
    </row>
    <row r="2097" spans="1:2">
      <c r="A2097"/>
      <c r="B2097"/>
    </row>
    <row r="2098" spans="1:2">
      <c r="A2098"/>
      <c r="B2098"/>
    </row>
    <row r="2099" spans="1:2">
      <c r="A2099"/>
      <c r="B2099"/>
    </row>
    <row r="2100" spans="1:2">
      <c r="A2100"/>
      <c r="B2100"/>
    </row>
    <row r="2101" spans="1:2">
      <c r="A2101"/>
      <c r="B2101"/>
    </row>
    <row r="2102" spans="1:2">
      <c r="A2102"/>
      <c r="B2102"/>
    </row>
    <row r="2103" spans="1:2">
      <c r="A2103"/>
      <c r="B2103"/>
    </row>
    <row r="2104" spans="1:2">
      <c r="A2104"/>
      <c r="B2104"/>
    </row>
    <row r="2105" spans="1:2">
      <c r="A2105"/>
      <c r="B2105"/>
    </row>
    <row r="2106" spans="1:2">
      <c r="A2106"/>
      <c r="B2106"/>
    </row>
    <row r="2107" spans="1:2">
      <c r="A2107"/>
      <c r="B2107"/>
    </row>
    <row r="2108" spans="1:2">
      <c r="A2108"/>
      <c r="B2108"/>
    </row>
    <row r="2109" spans="1:2">
      <c r="A2109"/>
      <c r="B2109"/>
    </row>
    <row r="2110" spans="1:2">
      <c r="A2110"/>
      <c r="B2110"/>
    </row>
    <row r="2111" spans="1:2">
      <c r="A2111"/>
      <c r="B2111"/>
    </row>
    <row r="2112" spans="1:2">
      <c r="A2112"/>
      <c r="B2112"/>
    </row>
    <row r="2113" spans="1:2">
      <c r="A2113"/>
      <c r="B2113"/>
    </row>
    <row r="2114" spans="1:2">
      <c r="A2114"/>
      <c r="B2114"/>
    </row>
    <row r="2115" spans="1:2">
      <c r="A2115"/>
      <c r="B2115"/>
    </row>
    <row r="2116" spans="1:2">
      <c r="A2116"/>
      <c r="B2116"/>
    </row>
    <row r="2117" spans="1:2">
      <c r="A2117"/>
      <c r="B2117"/>
    </row>
    <row r="2118" spans="1:2">
      <c r="A2118"/>
      <c r="B2118"/>
    </row>
    <row r="2119" spans="1:2">
      <c r="A2119"/>
      <c r="B2119"/>
    </row>
    <row r="2120" spans="1:2">
      <c r="A2120"/>
      <c r="B2120"/>
    </row>
    <row r="2121" spans="1:2">
      <c r="A2121"/>
      <c r="B2121"/>
    </row>
    <row r="2122" spans="1:2">
      <c r="A2122"/>
      <c r="B2122"/>
    </row>
    <row r="2123" spans="1:2">
      <c r="A2123"/>
      <c r="B2123"/>
    </row>
    <row r="2124" spans="1:2">
      <c r="A2124"/>
      <c r="B2124"/>
    </row>
    <row r="2125" spans="1:2">
      <c r="A2125"/>
      <c r="B2125"/>
    </row>
    <row r="2126" spans="1:2">
      <c r="A2126"/>
      <c r="B2126"/>
    </row>
    <row r="2127" spans="1:2">
      <c r="A2127"/>
      <c r="B2127"/>
    </row>
    <row r="2128" spans="1:2">
      <c r="A2128"/>
      <c r="B2128"/>
    </row>
    <row r="2129" spans="1:2">
      <c r="A2129"/>
      <c r="B2129"/>
    </row>
    <row r="2130" spans="1:2">
      <c r="A2130"/>
      <c r="B2130"/>
    </row>
    <row r="2131" spans="1:2">
      <c r="A2131"/>
      <c r="B2131"/>
    </row>
    <row r="2132" spans="1:2">
      <c r="A2132"/>
      <c r="B2132"/>
    </row>
    <row r="2133" spans="1:2">
      <c r="A2133"/>
      <c r="B2133"/>
    </row>
    <row r="2134" spans="1:2">
      <c r="A2134"/>
      <c r="B2134"/>
    </row>
    <row r="2135" spans="1:2">
      <c r="A2135"/>
      <c r="B2135"/>
    </row>
    <row r="2136" spans="1:2">
      <c r="A2136"/>
      <c r="B2136"/>
    </row>
    <row r="2137" spans="1:2">
      <c r="A2137"/>
      <c r="B2137"/>
    </row>
    <row r="2138" spans="1:2">
      <c r="A2138"/>
      <c r="B2138"/>
    </row>
    <row r="2139" spans="1:2">
      <c r="A2139"/>
      <c r="B2139"/>
    </row>
    <row r="2140" spans="1:2">
      <c r="A2140"/>
      <c r="B2140"/>
    </row>
    <row r="2141" spans="1:2">
      <c r="A2141"/>
      <c r="B2141"/>
    </row>
    <row r="2142" spans="1:2">
      <c r="A2142"/>
      <c r="B2142"/>
    </row>
    <row r="2143" spans="1:2">
      <c r="A2143"/>
      <c r="B2143"/>
    </row>
    <row r="2144" spans="1:2">
      <c r="A2144"/>
      <c r="B2144"/>
    </row>
    <row r="2145" spans="1:2">
      <c r="A2145"/>
      <c r="B2145"/>
    </row>
    <row r="2146" spans="1:2">
      <c r="A2146"/>
      <c r="B2146"/>
    </row>
    <row r="2147" spans="1:2">
      <c r="A2147"/>
      <c r="B2147"/>
    </row>
    <row r="2148" spans="1:2">
      <c r="A2148"/>
      <c r="B2148"/>
    </row>
    <row r="2149" spans="1:2">
      <c r="A2149"/>
      <c r="B2149"/>
    </row>
    <row r="2150" spans="1:2">
      <c r="A2150"/>
      <c r="B2150"/>
    </row>
    <row r="2151" spans="1:2">
      <c r="A2151"/>
      <c r="B2151"/>
    </row>
    <row r="2152" spans="1:2">
      <c r="A2152"/>
      <c r="B2152"/>
    </row>
    <row r="2153" spans="1:2">
      <c r="A2153"/>
      <c r="B2153"/>
    </row>
    <row r="2154" spans="1:2">
      <c r="A2154"/>
      <c r="B2154"/>
    </row>
    <row r="2155" spans="1:2">
      <c r="A2155"/>
      <c r="B2155"/>
    </row>
    <row r="2156" spans="1:2">
      <c r="A2156"/>
      <c r="B2156"/>
    </row>
    <row r="2157" spans="1:2">
      <c r="A2157"/>
      <c r="B2157"/>
    </row>
    <row r="2158" spans="1:2">
      <c r="A2158"/>
      <c r="B2158"/>
    </row>
    <row r="2159" spans="1:2">
      <c r="A2159"/>
      <c r="B2159"/>
    </row>
    <row r="2160" spans="1:2">
      <c r="A2160"/>
      <c r="B2160"/>
    </row>
    <row r="2161" spans="1:2">
      <c r="A2161"/>
      <c r="B2161"/>
    </row>
    <row r="2162" spans="1:2">
      <c r="A2162"/>
      <c r="B2162"/>
    </row>
    <row r="2163" spans="1:2">
      <c r="A2163"/>
      <c r="B2163"/>
    </row>
    <row r="2164" spans="1:2">
      <c r="A2164"/>
      <c r="B2164"/>
    </row>
    <row r="2165" spans="1:2">
      <c r="A2165"/>
      <c r="B2165"/>
    </row>
    <row r="2166" spans="1:2">
      <c r="A2166"/>
      <c r="B2166"/>
    </row>
    <row r="2167" spans="1:2">
      <c r="A2167"/>
      <c r="B2167"/>
    </row>
    <row r="2168" spans="1:2">
      <c r="A2168"/>
      <c r="B2168"/>
    </row>
    <row r="2169" spans="1:2">
      <c r="A2169"/>
      <c r="B2169"/>
    </row>
    <row r="2170" spans="1:2">
      <c r="A2170"/>
      <c r="B2170"/>
    </row>
    <row r="2171" spans="1:2">
      <c r="A2171"/>
      <c r="B2171"/>
    </row>
    <row r="2172" spans="1:2">
      <c r="A2172"/>
      <c r="B2172"/>
    </row>
    <row r="2173" spans="1:2">
      <c r="A2173"/>
      <c r="B2173"/>
    </row>
    <row r="2174" spans="1:2">
      <c r="A2174"/>
      <c r="B2174"/>
    </row>
    <row r="2175" spans="1:2">
      <c r="A2175"/>
      <c r="B2175"/>
    </row>
    <row r="2176" spans="1:2">
      <c r="A2176"/>
      <c r="B2176"/>
    </row>
    <row r="2177" spans="1:2">
      <c r="A2177"/>
      <c r="B2177"/>
    </row>
    <row r="2178" spans="1:2">
      <c r="A2178"/>
      <c r="B2178"/>
    </row>
    <row r="2179" spans="1:2">
      <c r="A2179"/>
      <c r="B2179"/>
    </row>
    <row r="2180" spans="1:2">
      <c r="A2180"/>
      <c r="B2180"/>
    </row>
    <row r="2181" spans="1:2">
      <c r="A2181"/>
      <c r="B2181"/>
    </row>
    <row r="2182" spans="1:2">
      <c r="A2182"/>
      <c r="B2182"/>
    </row>
    <row r="2183" spans="1:2">
      <c r="A2183"/>
      <c r="B2183"/>
    </row>
    <row r="2184" spans="1:2">
      <c r="A2184"/>
      <c r="B2184"/>
    </row>
    <row r="2185" spans="1:2">
      <c r="A2185"/>
      <c r="B2185"/>
    </row>
    <row r="2186" spans="1:2">
      <c r="A2186"/>
      <c r="B2186"/>
    </row>
    <row r="2187" spans="1:2">
      <c r="A2187"/>
      <c r="B2187"/>
    </row>
    <row r="2188" spans="1:2">
      <c r="A2188"/>
      <c r="B2188"/>
    </row>
    <row r="2189" spans="1:2">
      <c r="A2189"/>
      <c r="B2189"/>
    </row>
    <row r="2190" spans="1:2">
      <c r="A2190"/>
      <c r="B2190"/>
    </row>
    <row r="2191" spans="1:2">
      <c r="A2191"/>
      <c r="B2191"/>
    </row>
    <row r="2192" spans="1:2">
      <c r="A2192"/>
      <c r="B2192"/>
    </row>
    <row r="2193" spans="1:2">
      <c r="A2193"/>
      <c r="B2193"/>
    </row>
    <row r="2194" spans="1:2">
      <c r="A2194"/>
      <c r="B2194"/>
    </row>
    <row r="2195" spans="1:2">
      <c r="A2195"/>
      <c r="B2195"/>
    </row>
    <row r="2196" spans="1:2">
      <c r="A2196"/>
      <c r="B2196"/>
    </row>
    <row r="2197" spans="1:2">
      <c r="A2197"/>
      <c r="B2197"/>
    </row>
    <row r="2198" spans="1:2">
      <c r="A2198"/>
      <c r="B2198"/>
    </row>
    <row r="2199" spans="1:2">
      <c r="A2199"/>
      <c r="B2199"/>
    </row>
    <row r="2200" spans="1:2">
      <c r="A2200"/>
      <c r="B2200"/>
    </row>
    <row r="2201" spans="1:2">
      <c r="A2201"/>
      <c r="B2201"/>
    </row>
    <row r="2202" spans="1:2">
      <c r="A2202"/>
      <c r="B2202"/>
    </row>
    <row r="2203" spans="1:2">
      <c r="A2203"/>
      <c r="B2203"/>
    </row>
    <row r="2204" spans="1:2">
      <c r="A2204"/>
      <c r="B2204"/>
    </row>
    <row r="2205" spans="1:2">
      <c r="A2205"/>
      <c r="B2205"/>
    </row>
    <row r="2206" spans="1:2">
      <c r="A2206"/>
      <c r="B2206"/>
    </row>
    <row r="2207" spans="1:2">
      <c r="A2207"/>
      <c r="B2207"/>
    </row>
    <row r="2208" spans="1:2">
      <c r="A2208"/>
      <c r="B2208"/>
    </row>
    <row r="2209" spans="1:2">
      <c r="A2209"/>
      <c r="B2209"/>
    </row>
    <row r="2210" spans="1:2">
      <c r="A2210"/>
      <c r="B2210"/>
    </row>
    <row r="2211" spans="1:2">
      <c r="A2211"/>
      <c r="B2211"/>
    </row>
    <row r="2212" spans="1:2">
      <c r="A2212"/>
      <c r="B2212"/>
    </row>
    <row r="2213" spans="1:2">
      <c r="A2213"/>
      <c r="B2213"/>
    </row>
    <row r="2214" spans="1:2">
      <c r="A2214"/>
      <c r="B2214"/>
    </row>
    <row r="2215" spans="1:2">
      <c r="A2215"/>
      <c r="B2215"/>
    </row>
    <row r="2216" spans="1:2">
      <c r="A2216"/>
      <c r="B2216"/>
    </row>
    <row r="2217" spans="1:2">
      <c r="A2217"/>
      <c r="B2217"/>
    </row>
    <row r="2218" spans="1:2">
      <c r="A2218"/>
      <c r="B2218"/>
    </row>
    <row r="2219" spans="1:2">
      <c r="A2219"/>
      <c r="B2219"/>
    </row>
    <row r="2220" spans="1:2">
      <c r="A2220"/>
      <c r="B2220"/>
    </row>
    <row r="2221" spans="1:2">
      <c r="A2221"/>
      <c r="B2221"/>
    </row>
    <row r="2222" spans="1:2">
      <c r="A2222"/>
      <c r="B2222"/>
    </row>
    <row r="2223" spans="1:2">
      <c r="A2223"/>
      <c r="B2223"/>
    </row>
    <row r="2224" spans="1:2">
      <c r="A2224"/>
      <c r="B2224"/>
    </row>
    <row r="2225" spans="1:2">
      <c r="A2225"/>
      <c r="B2225"/>
    </row>
    <row r="2226" spans="1:2">
      <c r="A2226"/>
      <c r="B2226"/>
    </row>
    <row r="2227" spans="1:2">
      <c r="A2227"/>
      <c r="B2227"/>
    </row>
    <row r="2228" spans="1:2">
      <c r="A2228"/>
      <c r="B2228"/>
    </row>
    <row r="2229" spans="1:2">
      <c r="A2229"/>
      <c r="B2229"/>
    </row>
    <row r="2230" spans="1:2">
      <c r="A2230"/>
      <c r="B2230"/>
    </row>
    <row r="2231" spans="1:2">
      <c r="A2231"/>
      <c r="B2231"/>
    </row>
    <row r="2232" spans="1:2">
      <c r="A2232"/>
      <c r="B2232"/>
    </row>
    <row r="2233" spans="1:2">
      <c r="A2233"/>
      <c r="B2233"/>
    </row>
    <row r="2234" spans="1:2">
      <c r="A2234"/>
      <c r="B2234"/>
    </row>
    <row r="2235" spans="1:2">
      <c r="A2235"/>
      <c r="B2235"/>
    </row>
    <row r="2236" spans="1:2">
      <c r="A2236"/>
      <c r="B2236"/>
    </row>
    <row r="2237" spans="1:2">
      <c r="A2237"/>
      <c r="B2237"/>
    </row>
    <row r="2238" spans="1:2">
      <c r="A2238"/>
      <c r="B2238"/>
    </row>
    <row r="2239" spans="1:2">
      <c r="A2239"/>
      <c r="B2239"/>
    </row>
    <row r="2240" spans="1:2">
      <c r="A2240"/>
      <c r="B2240"/>
    </row>
    <row r="2241" spans="1:2">
      <c r="A2241"/>
      <c r="B2241"/>
    </row>
    <row r="2242" spans="1:2">
      <c r="A2242"/>
      <c r="B2242"/>
    </row>
    <row r="2243" spans="1:2">
      <c r="A2243"/>
      <c r="B2243"/>
    </row>
    <row r="2244" spans="1:2">
      <c r="A2244"/>
      <c r="B2244"/>
    </row>
    <row r="2245" spans="1:2">
      <c r="A2245"/>
      <c r="B2245"/>
    </row>
    <row r="2246" spans="1:2">
      <c r="A2246"/>
      <c r="B2246"/>
    </row>
    <row r="2247" spans="1:2">
      <c r="A2247"/>
      <c r="B2247"/>
    </row>
    <row r="2248" spans="1:2">
      <c r="A2248"/>
      <c r="B2248"/>
    </row>
    <row r="2249" spans="1:2">
      <c r="A2249"/>
      <c r="B2249"/>
    </row>
    <row r="2250" spans="1:2">
      <c r="A2250"/>
      <c r="B2250"/>
    </row>
    <row r="2251" spans="1:2">
      <c r="A2251"/>
      <c r="B2251"/>
    </row>
    <row r="2252" spans="1:2">
      <c r="A2252"/>
      <c r="B2252"/>
    </row>
    <row r="2253" spans="1:2">
      <c r="A2253"/>
      <c r="B2253"/>
    </row>
    <row r="2254" spans="1:2">
      <c r="A2254"/>
      <c r="B2254"/>
    </row>
    <row r="2255" spans="1:2">
      <c r="A2255"/>
      <c r="B2255"/>
    </row>
    <row r="2256" spans="1:2">
      <c r="A2256"/>
      <c r="B2256"/>
    </row>
    <row r="2257" spans="1:2">
      <c r="A2257"/>
      <c r="B2257"/>
    </row>
    <row r="2258" spans="1:2">
      <c r="A2258"/>
      <c r="B2258"/>
    </row>
    <row r="2259" spans="1:2">
      <c r="A2259"/>
      <c r="B2259"/>
    </row>
    <row r="2260" spans="1:2">
      <c r="A2260"/>
      <c r="B2260"/>
    </row>
    <row r="2261" spans="1:2">
      <c r="A2261"/>
      <c r="B2261"/>
    </row>
    <row r="2262" spans="1:2">
      <c r="A2262"/>
      <c r="B2262"/>
    </row>
    <row r="2263" spans="1:2">
      <c r="A2263"/>
      <c r="B2263"/>
    </row>
    <row r="2264" spans="1:2">
      <c r="A2264"/>
      <c r="B2264"/>
    </row>
    <row r="2265" spans="1:2">
      <c r="A2265"/>
      <c r="B2265"/>
    </row>
    <row r="2266" spans="1:2">
      <c r="A2266"/>
      <c r="B2266"/>
    </row>
    <row r="2267" spans="1:2">
      <c r="A2267"/>
      <c r="B2267"/>
    </row>
    <row r="2268" spans="1:2">
      <c r="A2268"/>
      <c r="B2268"/>
    </row>
    <row r="2269" spans="1:2">
      <c r="A2269"/>
      <c r="B2269"/>
    </row>
    <row r="2270" spans="1:2">
      <c r="A2270"/>
      <c r="B2270"/>
    </row>
    <row r="2271" spans="1:2">
      <c r="A2271"/>
      <c r="B2271"/>
    </row>
    <row r="2272" spans="1:2">
      <c r="A2272"/>
      <c r="B2272"/>
    </row>
    <row r="2273" spans="1:2">
      <c r="A2273"/>
      <c r="B2273"/>
    </row>
    <row r="2274" spans="1:2">
      <c r="A2274"/>
      <c r="B2274"/>
    </row>
    <row r="2275" spans="1:2">
      <c r="A2275"/>
      <c r="B2275"/>
    </row>
    <row r="2276" spans="1:2">
      <c r="A2276"/>
      <c r="B2276"/>
    </row>
    <row r="2277" spans="1:2">
      <c r="A2277"/>
      <c r="B2277"/>
    </row>
    <row r="2278" spans="1:2">
      <c r="A2278"/>
      <c r="B2278"/>
    </row>
    <row r="2279" spans="1:2">
      <c r="A2279"/>
      <c r="B2279"/>
    </row>
    <row r="2280" spans="1:2">
      <c r="A2280"/>
      <c r="B2280"/>
    </row>
    <row r="2281" spans="1:2">
      <c r="A2281"/>
      <c r="B2281"/>
    </row>
    <row r="2282" spans="1:2">
      <c r="A2282"/>
      <c r="B2282"/>
    </row>
    <row r="2283" spans="1:2">
      <c r="A2283"/>
      <c r="B2283"/>
    </row>
    <row r="2284" spans="1:2">
      <c r="A2284"/>
      <c r="B2284"/>
    </row>
    <row r="2285" spans="1:2">
      <c r="A2285"/>
      <c r="B2285"/>
    </row>
    <row r="2286" spans="1:2">
      <c r="A2286"/>
      <c r="B2286"/>
    </row>
    <row r="2287" spans="1:2">
      <c r="A2287"/>
      <c r="B2287"/>
    </row>
    <row r="2288" spans="1:2">
      <c r="A2288"/>
      <c r="B2288"/>
    </row>
    <row r="2289" spans="1:2">
      <c r="A2289"/>
      <c r="B2289"/>
    </row>
    <row r="2290" spans="1:2">
      <c r="A2290"/>
      <c r="B2290"/>
    </row>
    <row r="2291" spans="1:2">
      <c r="A2291"/>
      <c r="B2291"/>
    </row>
    <row r="2292" spans="1:2">
      <c r="A2292"/>
      <c r="B2292"/>
    </row>
    <row r="2293" spans="1:2">
      <c r="A2293"/>
      <c r="B2293"/>
    </row>
    <row r="2294" spans="1:2">
      <c r="A2294"/>
      <c r="B2294"/>
    </row>
    <row r="2295" spans="1:2">
      <c r="A2295"/>
      <c r="B2295"/>
    </row>
    <row r="2296" spans="1:2">
      <c r="A2296"/>
      <c r="B2296"/>
    </row>
    <row r="2297" spans="1:2">
      <c r="A2297"/>
      <c r="B2297"/>
    </row>
    <row r="2298" spans="1:2">
      <c r="A2298"/>
      <c r="B2298"/>
    </row>
    <row r="2299" spans="1:2">
      <c r="A2299"/>
      <c r="B2299"/>
    </row>
    <row r="2300" spans="1:2">
      <c r="A2300"/>
      <c r="B2300"/>
    </row>
    <row r="2301" spans="1:2">
      <c r="A2301"/>
      <c r="B2301"/>
    </row>
    <row r="2302" spans="1:2">
      <c r="A2302"/>
      <c r="B2302"/>
    </row>
    <row r="2303" spans="1:2">
      <c r="A2303"/>
      <c r="B2303"/>
    </row>
    <row r="2304" spans="1:2">
      <c r="A2304"/>
      <c r="B2304"/>
    </row>
    <row r="2305" spans="1:2">
      <c r="A2305"/>
      <c r="B2305"/>
    </row>
    <row r="2306" spans="1:2">
      <c r="A2306"/>
      <c r="B2306"/>
    </row>
    <row r="2307" spans="1:2">
      <c r="A2307"/>
      <c r="B2307"/>
    </row>
    <row r="2308" spans="1:2">
      <c r="A2308"/>
      <c r="B2308"/>
    </row>
    <row r="2309" spans="1:2">
      <c r="A2309"/>
      <c r="B2309"/>
    </row>
    <row r="2310" spans="1:2">
      <c r="A2310"/>
      <c r="B2310"/>
    </row>
    <row r="2311" spans="1:2">
      <c r="A2311"/>
      <c r="B2311"/>
    </row>
    <row r="2312" spans="1:2">
      <c r="A2312"/>
      <c r="B2312"/>
    </row>
    <row r="2313" spans="1:2">
      <c r="A2313"/>
      <c r="B2313"/>
    </row>
    <row r="2314" spans="1:2">
      <c r="A2314"/>
      <c r="B2314"/>
    </row>
    <row r="2315" spans="1:2">
      <c r="A2315"/>
      <c r="B2315"/>
    </row>
    <row r="2316" spans="1:2">
      <c r="A2316"/>
      <c r="B2316"/>
    </row>
    <row r="2317" spans="1:2">
      <c r="A2317"/>
      <c r="B2317"/>
    </row>
    <row r="2318" spans="1:2">
      <c r="A2318"/>
      <c r="B2318"/>
    </row>
    <row r="2319" spans="1:2">
      <c r="A2319"/>
      <c r="B2319"/>
    </row>
    <row r="2320" spans="1:2">
      <c r="A2320"/>
      <c r="B2320"/>
    </row>
    <row r="2321" spans="1:2">
      <c r="A2321"/>
      <c r="B2321"/>
    </row>
    <row r="2322" spans="1:2">
      <c r="A2322"/>
      <c r="B2322"/>
    </row>
    <row r="2323" spans="1:2">
      <c r="A2323"/>
      <c r="B2323"/>
    </row>
    <row r="2324" spans="1:2">
      <c r="A2324"/>
      <c r="B2324"/>
    </row>
    <row r="2325" spans="1:2">
      <c r="A2325"/>
      <c r="B2325"/>
    </row>
    <row r="2326" spans="1:2">
      <c r="A2326"/>
      <c r="B2326"/>
    </row>
    <row r="2327" spans="1:2">
      <c r="A2327"/>
      <c r="B2327"/>
    </row>
    <row r="2328" spans="1:2">
      <c r="A2328"/>
      <c r="B2328"/>
    </row>
    <row r="2329" spans="1:2">
      <c r="A2329"/>
      <c r="B2329"/>
    </row>
    <row r="2330" spans="1:2">
      <c r="A2330"/>
      <c r="B2330"/>
    </row>
    <row r="2331" spans="1:2">
      <c r="A2331"/>
      <c r="B2331"/>
    </row>
    <row r="2332" spans="1:2">
      <c r="A2332"/>
      <c r="B2332"/>
    </row>
    <row r="2333" spans="1:2">
      <c r="A2333"/>
      <c r="B2333"/>
    </row>
    <row r="2334" spans="1:2">
      <c r="A2334"/>
      <c r="B2334"/>
    </row>
    <row r="2335" spans="1:2">
      <c r="A2335"/>
      <c r="B2335"/>
    </row>
    <row r="2336" spans="1:2">
      <c r="A2336"/>
      <c r="B2336"/>
    </row>
    <row r="2337" spans="1:2">
      <c r="A2337"/>
      <c r="B2337"/>
    </row>
    <row r="2338" spans="1:2">
      <c r="A2338"/>
      <c r="B2338"/>
    </row>
    <row r="2339" spans="1:2">
      <c r="A2339"/>
      <c r="B2339"/>
    </row>
    <row r="2340" spans="1:2">
      <c r="A2340"/>
      <c r="B2340"/>
    </row>
    <row r="2341" spans="1:2">
      <c r="A2341"/>
      <c r="B2341"/>
    </row>
    <row r="2342" spans="1:2">
      <c r="A2342"/>
      <c r="B2342"/>
    </row>
    <row r="2343" spans="1:2">
      <c r="A2343"/>
      <c r="B2343"/>
    </row>
    <row r="2344" spans="1:2">
      <c r="A2344"/>
      <c r="B2344"/>
    </row>
    <row r="2345" spans="1:2">
      <c r="A2345"/>
      <c r="B2345"/>
    </row>
    <row r="2346" spans="1:2">
      <c r="A2346"/>
      <c r="B2346"/>
    </row>
    <row r="2347" spans="1:2">
      <c r="A2347"/>
      <c r="B2347"/>
    </row>
    <row r="2348" spans="1:2">
      <c r="A2348"/>
      <c r="B2348"/>
    </row>
    <row r="2349" spans="1:2">
      <c r="A2349"/>
      <c r="B2349"/>
    </row>
    <row r="2350" spans="1:2">
      <c r="A2350"/>
      <c r="B2350"/>
    </row>
    <row r="2351" spans="1:2">
      <c r="A2351"/>
      <c r="B2351"/>
    </row>
    <row r="2352" spans="1:2">
      <c r="A2352"/>
      <c r="B2352"/>
    </row>
    <row r="2353" spans="1:2">
      <c r="A2353"/>
      <c r="B2353"/>
    </row>
    <row r="2354" spans="1:2">
      <c r="A2354"/>
      <c r="B2354"/>
    </row>
    <row r="2355" spans="1:2">
      <c r="A2355"/>
      <c r="B2355"/>
    </row>
    <row r="2356" spans="1:2">
      <c r="A2356"/>
      <c r="B2356"/>
    </row>
    <row r="2357" spans="1:2">
      <c r="A2357"/>
      <c r="B2357"/>
    </row>
    <row r="2358" spans="1:2">
      <c r="A2358"/>
      <c r="B2358"/>
    </row>
    <row r="2359" spans="1:2">
      <c r="A2359"/>
      <c r="B2359"/>
    </row>
    <row r="2360" spans="1:2">
      <c r="A2360"/>
      <c r="B2360"/>
    </row>
    <row r="2361" spans="1:2">
      <c r="A2361"/>
      <c r="B2361"/>
    </row>
    <row r="2362" spans="1:2">
      <c r="A2362"/>
      <c r="B2362"/>
    </row>
    <row r="2363" spans="1:2">
      <c r="A2363"/>
      <c r="B2363"/>
    </row>
    <row r="2364" spans="1:2">
      <c r="A2364"/>
      <c r="B2364"/>
    </row>
    <row r="2365" spans="1:2">
      <c r="A2365"/>
      <c r="B2365"/>
    </row>
    <row r="2366" spans="1:2">
      <c r="A2366"/>
      <c r="B2366"/>
    </row>
    <row r="2367" spans="1:2">
      <c r="A2367"/>
      <c r="B2367"/>
    </row>
    <row r="2368" spans="1:2">
      <c r="A2368"/>
      <c r="B2368"/>
    </row>
    <row r="2369" spans="1:2">
      <c r="A2369"/>
      <c r="B2369"/>
    </row>
    <row r="2370" spans="1:2">
      <c r="A2370"/>
      <c r="B2370"/>
    </row>
    <row r="2371" spans="1:2">
      <c r="A2371"/>
      <c r="B2371"/>
    </row>
    <row r="2372" spans="1:2">
      <c r="A2372"/>
      <c r="B2372"/>
    </row>
    <row r="2373" spans="1:2">
      <c r="A2373"/>
      <c r="B2373"/>
    </row>
    <row r="2374" spans="1:2">
      <c r="A2374"/>
      <c r="B2374"/>
    </row>
    <row r="2375" spans="1:2">
      <c r="A2375"/>
      <c r="B2375"/>
    </row>
    <row r="2376" spans="1:2">
      <c r="A2376"/>
      <c r="B2376"/>
    </row>
    <row r="2377" spans="1:2">
      <c r="A2377"/>
      <c r="B2377"/>
    </row>
    <row r="2378" spans="1:2">
      <c r="A2378"/>
      <c r="B2378"/>
    </row>
    <row r="2379" spans="1:2">
      <c r="A2379"/>
      <c r="B2379"/>
    </row>
    <row r="2380" spans="1:2">
      <c r="A2380"/>
      <c r="B2380"/>
    </row>
    <row r="2381" spans="1:2">
      <c r="A2381"/>
      <c r="B2381"/>
    </row>
    <row r="2382" spans="1:2">
      <c r="A2382"/>
      <c r="B2382"/>
    </row>
    <row r="2383" spans="1:2">
      <c r="A2383"/>
      <c r="B2383"/>
    </row>
    <row r="2384" spans="1:2">
      <c r="A2384"/>
      <c r="B2384"/>
    </row>
    <row r="2385" spans="1:2">
      <c r="A2385"/>
      <c r="B2385"/>
    </row>
    <row r="2386" spans="1:2">
      <c r="A2386"/>
      <c r="B2386"/>
    </row>
    <row r="2387" spans="1:2">
      <c r="A2387"/>
      <c r="B2387"/>
    </row>
    <row r="2388" spans="1:2">
      <c r="A2388"/>
      <c r="B2388"/>
    </row>
    <row r="2389" spans="1:2">
      <c r="A2389"/>
      <c r="B2389"/>
    </row>
    <row r="2390" spans="1:2">
      <c r="A2390"/>
      <c r="B2390"/>
    </row>
    <row r="2391" spans="1:2">
      <c r="A2391"/>
      <c r="B2391"/>
    </row>
    <row r="2392" spans="1:2">
      <c r="A2392"/>
      <c r="B2392"/>
    </row>
    <row r="2393" spans="1:2">
      <c r="A2393"/>
      <c r="B2393"/>
    </row>
    <row r="2394" spans="1:2">
      <c r="A2394"/>
      <c r="B2394"/>
    </row>
    <row r="2395" spans="1:2">
      <c r="A2395"/>
      <c r="B2395"/>
    </row>
    <row r="2396" spans="1:2">
      <c r="A2396"/>
      <c r="B2396"/>
    </row>
    <row r="2397" spans="1:2">
      <c r="A2397"/>
      <c r="B2397"/>
    </row>
    <row r="2398" spans="1:2">
      <c r="A2398"/>
      <c r="B2398"/>
    </row>
    <row r="2399" spans="1:2">
      <c r="A2399"/>
      <c r="B2399"/>
    </row>
    <row r="2400" spans="1:2">
      <c r="A2400"/>
      <c r="B2400"/>
    </row>
    <row r="2401" spans="1:2">
      <c r="A2401"/>
      <c r="B2401"/>
    </row>
    <row r="2402" spans="1:2">
      <c r="A2402"/>
      <c r="B2402"/>
    </row>
    <row r="2403" spans="1:2">
      <c r="A2403"/>
      <c r="B2403"/>
    </row>
    <row r="2404" spans="1:2">
      <c r="A2404"/>
      <c r="B2404"/>
    </row>
    <row r="2405" spans="1:2">
      <c r="A2405"/>
      <c r="B2405"/>
    </row>
    <row r="2406" spans="1:2">
      <c r="A2406"/>
      <c r="B2406"/>
    </row>
    <row r="2407" spans="1:2">
      <c r="A2407"/>
      <c r="B2407"/>
    </row>
    <row r="2408" spans="1:2">
      <c r="A2408"/>
      <c r="B2408"/>
    </row>
    <row r="2409" spans="1:2">
      <c r="A2409"/>
      <c r="B2409"/>
    </row>
    <row r="2410" spans="1:2">
      <c r="A2410"/>
      <c r="B2410"/>
    </row>
    <row r="2411" spans="1:2">
      <c r="A2411"/>
      <c r="B2411"/>
    </row>
    <row r="2412" spans="1:2">
      <c r="A2412"/>
      <c r="B2412"/>
    </row>
    <row r="2413" spans="1:2">
      <c r="A2413"/>
      <c r="B2413"/>
    </row>
    <row r="2414" spans="1:2">
      <c r="A2414"/>
      <c r="B2414"/>
    </row>
    <row r="2415" spans="1:2">
      <c r="A2415"/>
      <c r="B2415"/>
    </row>
    <row r="2416" spans="1:2">
      <c r="A2416"/>
      <c r="B2416"/>
    </row>
    <row r="2417" spans="1:2">
      <c r="A2417"/>
      <c r="B2417"/>
    </row>
    <row r="2418" spans="1:2">
      <c r="A2418"/>
      <c r="B2418"/>
    </row>
    <row r="2419" spans="1:2">
      <c r="A2419"/>
      <c r="B2419"/>
    </row>
    <row r="2420" spans="1:2">
      <c r="A2420"/>
      <c r="B2420"/>
    </row>
    <row r="2421" spans="1:2">
      <c r="A2421"/>
      <c r="B2421"/>
    </row>
    <row r="2422" spans="1:2">
      <c r="A2422"/>
      <c r="B2422"/>
    </row>
    <row r="2423" spans="1:2">
      <c r="A2423"/>
      <c r="B2423"/>
    </row>
    <row r="2424" spans="1:2">
      <c r="A2424"/>
      <c r="B2424"/>
    </row>
    <row r="2425" spans="1:2">
      <c r="A2425"/>
      <c r="B2425"/>
    </row>
    <row r="2426" spans="1:2">
      <c r="A2426"/>
      <c r="B2426"/>
    </row>
    <row r="2427" spans="1:2">
      <c r="A2427"/>
      <c r="B2427"/>
    </row>
    <row r="2428" spans="1:2">
      <c r="A2428"/>
      <c r="B2428"/>
    </row>
    <row r="2429" spans="1:2">
      <c r="A2429"/>
      <c r="B2429"/>
    </row>
    <row r="2430" spans="1:2">
      <c r="A2430"/>
      <c r="B2430"/>
    </row>
    <row r="2431" spans="1:2">
      <c r="A2431"/>
      <c r="B2431"/>
    </row>
    <row r="2432" spans="1:2">
      <c r="A2432"/>
      <c r="B2432"/>
    </row>
    <row r="2433" spans="1:2">
      <c r="A2433"/>
      <c r="B2433"/>
    </row>
    <row r="2434" spans="1:2">
      <c r="A2434"/>
      <c r="B2434"/>
    </row>
    <row r="2435" spans="1:2">
      <c r="A2435"/>
      <c r="B2435"/>
    </row>
    <row r="2436" spans="1:2">
      <c r="A2436"/>
      <c r="B2436"/>
    </row>
    <row r="2437" spans="1:2">
      <c r="A2437"/>
      <c r="B2437"/>
    </row>
    <row r="2438" spans="1:2">
      <c r="A2438"/>
      <c r="B2438"/>
    </row>
    <row r="2439" spans="1:2">
      <c r="A2439"/>
      <c r="B2439"/>
    </row>
    <row r="2440" spans="1:2">
      <c r="A2440"/>
      <c r="B2440"/>
    </row>
    <row r="2441" spans="1:2">
      <c r="A2441"/>
      <c r="B2441"/>
    </row>
    <row r="2442" spans="1:2">
      <c r="A2442"/>
      <c r="B2442"/>
    </row>
    <row r="2443" spans="1:2">
      <c r="A2443"/>
      <c r="B2443"/>
    </row>
    <row r="2444" spans="1:2">
      <c r="A2444"/>
      <c r="B2444"/>
    </row>
    <row r="2445" spans="1:2">
      <c r="A2445"/>
      <c r="B2445"/>
    </row>
    <row r="2446" spans="1:2">
      <c r="A2446"/>
      <c r="B2446"/>
    </row>
    <row r="2447" spans="1:2">
      <c r="A2447"/>
      <c r="B2447"/>
    </row>
    <row r="2448" spans="1:2">
      <c r="A2448"/>
      <c r="B2448"/>
    </row>
    <row r="2449" spans="1:2">
      <c r="A2449"/>
      <c r="B2449"/>
    </row>
    <row r="2450" spans="1:2">
      <c r="A2450"/>
      <c r="B2450"/>
    </row>
    <row r="2451" spans="1:2">
      <c r="A2451"/>
      <c r="B2451"/>
    </row>
    <row r="2452" spans="1:2">
      <c r="A2452"/>
      <c r="B2452"/>
    </row>
    <row r="2453" spans="1:2">
      <c r="A2453"/>
      <c r="B2453"/>
    </row>
    <row r="2454" spans="1:2">
      <c r="A2454"/>
      <c r="B2454"/>
    </row>
    <row r="2455" spans="1:2">
      <c r="A2455"/>
      <c r="B2455"/>
    </row>
    <row r="2456" spans="1:2">
      <c r="A2456"/>
      <c r="B2456"/>
    </row>
    <row r="2457" spans="1:2">
      <c r="A2457"/>
      <c r="B2457"/>
    </row>
    <row r="2458" spans="1:2">
      <c r="A2458"/>
      <c r="B2458"/>
    </row>
    <row r="2459" spans="1:2">
      <c r="A2459"/>
      <c r="B2459"/>
    </row>
    <row r="2460" spans="1:2">
      <c r="A2460"/>
      <c r="B2460"/>
    </row>
    <row r="2461" spans="1:2">
      <c r="A2461"/>
      <c r="B2461"/>
    </row>
    <row r="2462" spans="1:2">
      <c r="A2462"/>
      <c r="B2462"/>
    </row>
    <row r="2463" spans="1:2">
      <c r="A2463"/>
      <c r="B2463"/>
    </row>
    <row r="2464" spans="1:2">
      <c r="A2464"/>
      <c r="B2464"/>
    </row>
    <row r="2465" spans="1:2">
      <c r="A2465"/>
      <c r="B2465"/>
    </row>
    <row r="2466" spans="1:2">
      <c r="A2466"/>
      <c r="B2466"/>
    </row>
    <row r="2467" spans="1:2">
      <c r="A2467"/>
      <c r="B2467"/>
    </row>
    <row r="2468" spans="1:2">
      <c r="A2468"/>
      <c r="B2468"/>
    </row>
    <row r="2469" spans="1:2">
      <c r="A2469"/>
      <c r="B2469"/>
    </row>
    <row r="2470" spans="1:2">
      <c r="A2470"/>
      <c r="B2470"/>
    </row>
    <row r="2471" spans="1:2">
      <c r="A2471"/>
      <c r="B2471"/>
    </row>
    <row r="2472" spans="1:2">
      <c r="A2472"/>
      <c r="B2472"/>
    </row>
    <row r="2473" spans="1:2">
      <c r="A2473"/>
      <c r="B2473"/>
    </row>
    <row r="2474" spans="1:2">
      <c r="A2474"/>
      <c r="B2474"/>
    </row>
    <row r="2475" spans="1:2">
      <c r="A2475"/>
      <c r="B2475"/>
    </row>
    <row r="2476" spans="1:2">
      <c r="A2476"/>
      <c r="B2476"/>
    </row>
    <row r="2477" spans="1:2">
      <c r="A2477"/>
      <c r="B2477"/>
    </row>
    <row r="2478" spans="1:2">
      <c r="A2478"/>
      <c r="B2478"/>
    </row>
    <row r="2479" spans="1:2">
      <c r="A2479"/>
      <c r="B2479"/>
    </row>
    <row r="2480" spans="1:2">
      <c r="A2480"/>
      <c r="B2480"/>
    </row>
    <row r="2481" spans="1:2">
      <c r="A2481"/>
      <c r="B2481"/>
    </row>
    <row r="2482" spans="1:2">
      <c r="A2482"/>
      <c r="B2482"/>
    </row>
    <row r="2483" spans="1:2">
      <c r="A2483"/>
      <c r="B2483"/>
    </row>
    <row r="2484" spans="1:2">
      <c r="A2484"/>
      <c r="B2484"/>
    </row>
    <row r="2485" spans="1:2">
      <c r="A2485"/>
      <c r="B2485"/>
    </row>
    <row r="2486" spans="1:2">
      <c r="A2486"/>
      <c r="B2486"/>
    </row>
    <row r="2487" spans="1:2">
      <c r="A2487"/>
      <c r="B2487"/>
    </row>
    <row r="2488" spans="1:2">
      <c r="A2488"/>
      <c r="B2488"/>
    </row>
    <row r="2489" spans="1:2">
      <c r="A2489"/>
      <c r="B2489"/>
    </row>
    <row r="2490" spans="1:2">
      <c r="A2490"/>
      <c r="B2490"/>
    </row>
    <row r="2491" spans="1:2">
      <c r="A2491"/>
      <c r="B2491"/>
    </row>
    <row r="2492" spans="1:2">
      <c r="A2492"/>
      <c r="B2492"/>
    </row>
    <row r="2493" spans="1:2">
      <c r="A2493"/>
      <c r="B2493"/>
    </row>
    <row r="2494" spans="1:2">
      <c r="A2494"/>
      <c r="B2494"/>
    </row>
    <row r="2495" spans="1:2">
      <c r="A2495"/>
      <c r="B2495"/>
    </row>
    <row r="2496" spans="1:2">
      <c r="A2496"/>
      <c r="B2496"/>
    </row>
    <row r="2497" spans="1:2">
      <c r="A2497"/>
      <c r="B2497"/>
    </row>
    <row r="2498" spans="1:2">
      <c r="A2498"/>
      <c r="B2498"/>
    </row>
    <row r="2499" spans="1:2">
      <c r="A2499"/>
      <c r="B2499"/>
    </row>
    <row r="2500" spans="1:2">
      <c r="A2500"/>
      <c r="B2500"/>
    </row>
    <row r="2501" spans="1:2">
      <c r="A2501"/>
      <c r="B2501"/>
    </row>
    <row r="2502" spans="1:2">
      <c r="A2502"/>
      <c r="B2502"/>
    </row>
    <row r="2503" spans="1:2">
      <c r="A2503"/>
      <c r="B2503"/>
    </row>
    <row r="2504" spans="1:2">
      <c r="A2504"/>
      <c r="B2504"/>
    </row>
    <row r="2505" spans="1:2">
      <c r="A2505"/>
      <c r="B2505"/>
    </row>
    <row r="2506" spans="1:2">
      <c r="A2506"/>
      <c r="B2506"/>
    </row>
    <row r="2507" spans="1:2">
      <c r="A2507"/>
      <c r="B2507"/>
    </row>
    <row r="2508" spans="1:2">
      <c r="A2508"/>
      <c r="B2508"/>
    </row>
    <row r="2509" spans="1:2">
      <c r="A2509"/>
      <c r="B2509"/>
    </row>
    <row r="2510" spans="1:2">
      <c r="A2510"/>
      <c r="B2510"/>
    </row>
    <row r="2511" spans="1:2">
      <c r="A2511"/>
      <c r="B2511"/>
    </row>
    <row r="2512" spans="1:2">
      <c r="A2512"/>
      <c r="B2512"/>
    </row>
    <row r="2513" spans="1:2">
      <c r="A2513"/>
      <c r="B2513"/>
    </row>
    <row r="2514" spans="1:2">
      <c r="A2514"/>
      <c r="B2514"/>
    </row>
    <row r="2515" spans="1:2">
      <c r="A2515"/>
      <c r="B2515"/>
    </row>
    <row r="2516" spans="1:2">
      <c r="A2516"/>
      <c r="B2516"/>
    </row>
    <row r="2517" spans="1:2">
      <c r="A2517"/>
      <c r="B2517"/>
    </row>
    <row r="2518" spans="1:2">
      <c r="A2518"/>
      <c r="B2518"/>
    </row>
    <row r="2519" spans="1:2">
      <c r="A2519"/>
      <c r="B2519"/>
    </row>
    <row r="2520" spans="1:2">
      <c r="A2520"/>
      <c r="B2520"/>
    </row>
    <row r="2521" spans="1:2">
      <c r="A2521"/>
      <c r="B2521"/>
    </row>
    <row r="2522" spans="1:2">
      <c r="A2522"/>
      <c r="B2522"/>
    </row>
    <row r="2523" spans="1:2">
      <c r="A2523"/>
      <c r="B2523"/>
    </row>
    <row r="2524" spans="1:2">
      <c r="A2524"/>
      <c r="B2524"/>
    </row>
    <row r="2525" spans="1:2">
      <c r="A2525"/>
      <c r="B2525"/>
    </row>
    <row r="2526" spans="1:2">
      <c r="A2526"/>
      <c r="B2526"/>
    </row>
    <row r="2527" spans="1:2">
      <c r="A2527"/>
      <c r="B2527"/>
    </row>
    <row r="2528" spans="1:2">
      <c r="A2528"/>
      <c r="B2528"/>
    </row>
    <row r="2529" spans="1:2">
      <c r="A2529"/>
      <c r="B2529"/>
    </row>
    <row r="2530" spans="1:2">
      <c r="A2530"/>
      <c r="B2530"/>
    </row>
    <row r="2531" spans="1:2">
      <c r="A2531"/>
      <c r="B2531"/>
    </row>
    <row r="2532" spans="1:2">
      <c r="A2532"/>
      <c r="B2532"/>
    </row>
    <row r="2533" spans="1:2">
      <c r="A2533"/>
      <c r="B2533"/>
    </row>
    <row r="2534" spans="1:2">
      <c r="A2534"/>
      <c r="B2534"/>
    </row>
    <row r="2535" spans="1:2">
      <c r="A2535"/>
      <c r="B2535"/>
    </row>
    <row r="2536" spans="1:2">
      <c r="A2536"/>
      <c r="B2536"/>
    </row>
    <row r="2537" spans="1:2">
      <c r="A2537"/>
      <c r="B2537"/>
    </row>
    <row r="2538" spans="1:2">
      <c r="A2538"/>
      <c r="B2538"/>
    </row>
    <row r="2539" spans="1:2">
      <c r="A2539"/>
      <c r="B2539"/>
    </row>
    <row r="2540" spans="1:2">
      <c r="A2540"/>
      <c r="B2540"/>
    </row>
    <row r="2541" spans="1:2">
      <c r="A2541"/>
      <c r="B2541"/>
    </row>
    <row r="2542" spans="1:2">
      <c r="A2542"/>
      <c r="B2542"/>
    </row>
    <row r="2543" spans="1:2">
      <c r="A2543"/>
      <c r="B2543"/>
    </row>
    <row r="2544" spans="1:2">
      <c r="A2544"/>
      <c r="B2544"/>
    </row>
    <row r="2545" spans="1:2">
      <c r="A2545"/>
      <c r="B2545"/>
    </row>
    <row r="2546" spans="1:2">
      <c r="A2546"/>
      <c r="B2546"/>
    </row>
    <row r="2547" spans="1:2">
      <c r="A2547"/>
      <c r="B2547"/>
    </row>
    <row r="2548" spans="1:2">
      <c r="A2548"/>
      <c r="B2548"/>
    </row>
    <row r="2549" spans="1:2">
      <c r="A2549"/>
      <c r="B2549"/>
    </row>
    <row r="2550" spans="1:2">
      <c r="A2550"/>
      <c r="B2550"/>
    </row>
    <row r="2551" spans="1:2">
      <c r="A2551"/>
      <c r="B2551"/>
    </row>
    <row r="2552" spans="1:2">
      <c r="A2552"/>
      <c r="B2552"/>
    </row>
    <row r="2553" spans="1:2">
      <c r="A2553"/>
      <c r="B2553"/>
    </row>
    <row r="2554" spans="1:2">
      <c r="A2554"/>
      <c r="B2554"/>
    </row>
    <row r="2555" spans="1:2">
      <c r="A2555"/>
      <c r="B2555"/>
    </row>
    <row r="2556" spans="1:2">
      <c r="A2556"/>
      <c r="B2556"/>
    </row>
    <row r="2557" spans="1:2">
      <c r="A2557"/>
      <c r="B2557"/>
    </row>
    <row r="2558" spans="1:2">
      <c r="A2558"/>
      <c r="B2558"/>
    </row>
    <row r="2559" spans="1:2">
      <c r="A2559"/>
      <c r="B2559"/>
    </row>
    <row r="2560" spans="1:2">
      <c r="A2560"/>
      <c r="B2560"/>
    </row>
    <row r="2561" spans="1:2">
      <c r="A2561"/>
      <c r="B2561"/>
    </row>
    <row r="2562" spans="1:2">
      <c r="A2562"/>
      <c r="B2562"/>
    </row>
    <row r="2563" spans="1:2">
      <c r="A2563"/>
      <c r="B2563"/>
    </row>
    <row r="2564" spans="1:2">
      <c r="A2564"/>
      <c r="B2564"/>
    </row>
    <row r="2565" spans="1:2">
      <c r="A2565"/>
      <c r="B2565"/>
    </row>
    <row r="2566" spans="1:2">
      <c r="A2566"/>
      <c r="B2566"/>
    </row>
    <row r="2567" spans="1:2">
      <c r="A2567"/>
      <c r="B2567"/>
    </row>
    <row r="2568" spans="1:2">
      <c r="A2568"/>
      <c r="B2568"/>
    </row>
    <row r="2569" spans="1:2">
      <c r="A2569"/>
      <c r="B2569"/>
    </row>
    <row r="2570" spans="1:2">
      <c r="A2570"/>
      <c r="B2570"/>
    </row>
    <row r="2571" spans="1:2">
      <c r="A2571"/>
      <c r="B2571"/>
    </row>
    <row r="2572" spans="1:2">
      <c r="A2572"/>
      <c r="B2572"/>
    </row>
    <row r="2573" spans="1:2">
      <c r="A2573"/>
      <c r="B2573"/>
    </row>
    <row r="2574" spans="1:2">
      <c r="A2574"/>
      <c r="B2574"/>
    </row>
    <row r="2575" spans="1:2">
      <c r="A2575"/>
      <c r="B2575"/>
    </row>
    <row r="2576" spans="1:2">
      <c r="A2576"/>
      <c r="B2576"/>
    </row>
    <row r="2577" spans="1:2">
      <c r="A2577"/>
      <c r="B2577"/>
    </row>
    <row r="2578" spans="1:2">
      <c r="A2578"/>
      <c r="B2578"/>
    </row>
    <row r="2579" spans="1:2">
      <c r="A2579"/>
      <c r="B2579"/>
    </row>
    <row r="2580" spans="1:2">
      <c r="A2580"/>
      <c r="B2580"/>
    </row>
    <row r="2581" spans="1:2">
      <c r="A2581"/>
      <c r="B2581"/>
    </row>
    <row r="2582" spans="1:2">
      <c r="A2582"/>
      <c r="B2582"/>
    </row>
    <row r="2583" spans="1:2">
      <c r="A2583"/>
      <c r="B2583"/>
    </row>
    <row r="2584" spans="1:2">
      <c r="A2584"/>
      <c r="B2584"/>
    </row>
    <row r="2585" spans="1:2">
      <c r="A2585"/>
      <c r="B2585"/>
    </row>
    <row r="2586" spans="1:2">
      <c r="A2586"/>
      <c r="B2586"/>
    </row>
    <row r="2587" spans="1:2">
      <c r="A2587"/>
      <c r="B2587"/>
    </row>
    <row r="2588" spans="1:2">
      <c r="A2588"/>
      <c r="B2588"/>
    </row>
    <row r="2589" spans="1:2">
      <c r="A2589"/>
      <c r="B2589"/>
    </row>
    <row r="2590" spans="1:2">
      <c r="A2590"/>
      <c r="B2590"/>
    </row>
    <row r="2591" spans="1:2">
      <c r="A2591"/>
      <c r="B2591"/>
    </row>
    <row r="2592" spans="1:2">
      <c r="A2592"/>
      <c r="B2592"/>
    </row>
    <row r="2593" spans="1:2">
      <c r="A2593"/>
      <c r="B2593"/>
    </row>
    <row r="2594" spans="1:2">
      <c r="A2594"/>
      <c r="B2594"/>
    </row>
    <row r="2595" spans="1:2">
      <c r="A2595"/>
      <c r="B2595"/>
    </row>
    <row r="2596" spans="1:2">
      <c r="A2596"/>
      <c r="B2596"/>
    </row>
    <row r="2597" spans="1:2">
      <c r="A2597"/>
      <c r="B2597"/>
    </row>
    <row r="2598" spans="1:2">
      <c r="A2598"/>
      <c r="B2598"/>
    </row>
    <row r="2599" spans="1:2">
      <c r="A2599"/>
      <c r="B2599"/>
    </row>
    <row r="2600" spans="1:2">
      <c r="A2600"/>
      <c r="B2600"/>
    </row>
    <row r="2601" spans="1:2">
      <c r="A2601"/>
      <c r="B2601"/>
    </row>
    <row r="2602" spans="1:2">
      <c r="A2602"/>
      <c r="B2602"/>
    </row>
    <row r="2603" spans="1:2">
      <c r="A2603"/>
      <c r="B2603"/>
    </row>
    <row r="2604" spans="1:2">
      <c r="A2604"/>
      <c r="B2604"/>
    </row>
    <row r="2605" spans="1:2">
      <c r="A2605"/>
      <c r="B2605"/>
    </row>
    <row r="2606" spans="1:2">
      <c r="A2606"/>
      <c r="B2606"/>
    </row>
    <row r="2607" spans="1:2">
      <c r="A2607"/>
      <c r="B2607"/>
    </row>
    <row r="2608" spans="1:2">
      <c r="A2608"/>
      <c r="B2608"/>
    </row>
    <row r="2609" spans="1:2">
      <c r="A2609"/>
      <c r="B2609"/>
    </row>
    <row r="2610" spans="1:2">
      <c r="A2610"/>
      <c r="B2610"/>
    </row>
    <row r="2611" spans="1:2">
      <c r="A2611"/>
      <c r="B2611"/>
    </row>
    <row r="2612" spans="1:2">
      <c r="A2612"/>
      <c r="B2612"/>
    </row>
    <row r="2613" spans="1:2">
      <c r="A2613"/>
      <c r="B2613"/>
    </row>
    <row r="2614" spans="1:2">
      <c r="A2614"/>
      <c r="B2614"/>
    </row>
    <row r="2615" spans="1:2">
      <c r="A2615"/>
      <c r="B2615"/>
    </row>
    <row r="2616" spans="1:2">
      <c r="A2616"/>
      <c r="B2616"/>
    </row>
    <row r="2617" spans="1:2">
      <c r="A2617"/>
      <c r="B2617"/>
    </row>
    <row r="2618" spans="1:2">
      <c r="A2618"/>
      <c r="B2618"/>
    </row>
    <row r="2619" spans="1:2">
      <c r="A2619"/>
      <c r="B2619"/>
    </row>
    <row r="2620" spans="1:2">
      <c r="A2620"/>
      <c r="B2620"/>
    </row>
    <row r="2621" spans="1:2">
      <c r="A2621"/>
      <c r="B2621"/>
    </row>
    <row r="2622" spans="1:2">
      <c r="A2622"/>
      <c r="B2622"/>
    </row>
    <row r="2623" spans="1:2">
      <c r="A2623"/>
      <c r="B2623"/>
    </row>
    <row r="2624" spans="1:2">
      <c r="A2624"/>
      <c r="B2624"/>
    </row>
    <row r="2625" spans="1:2">
      <c r="A2625"/>
      <c r="B2625"/>
    </row>
    <row r="2626" spans="1:2">
      <c r="A2626"/>
      <c r="B2626"/>
    </row>
    <row r="2627" spans="1:2">
      <c r="A2627"/>
      <c r="B2627"/>
    </row>
    <row r="2628" spans="1:2">
      <c r="A2628"/>
      <c r="B2628"/>
    </row>
    <row r="2629" spans="1:2">
      <c r="A2629"/>
      <c r="B2629"/>
    </row>
    <row r="2630" spans="1:2">
      <c r="A2630"/>
      <c r="B2630"/>
    </row>
    <row r="2631" spans="1:2">
      <c r="A2631"/>
      <c r="B2631"/>
    </row>
    <row r="2632" spans="1:2">
      <c r="A2632"/>
      <c r="B2632"/>
    </row>
    <row r="2633" spans="1:2">
      <c r="A2633"/>
      <c r="B2633"/>
    </row>
    <row r="2634" spans="1:2">
      <c r="A2634"/>
      <c r="B2634"/>
    </row>
    <row r="2635" spans="1:2">
      <c r="A2635"/>
      <c r="B2635"/>
    </row>
    <row r="2636" spans="1:2">
      <c r="A2636"/>
      <c r="B2636"/>
    </row>
    <row r="2637" spans="1:2">
      <c r="A2637"/>
      <c r="B2637"/>
    </row>
    <row r="2638" spans="1:2">
      <c r="A2638"/>
      <c r="B2638"/>
    </row>
    <row r="2639" spans="1:2">
      <c r="A2639"/>
      <c r="B2639"/>
    </row>
    <row r="2640" spans="1:2">
      <c r="A2640"/>
      <c r="B2640"/>
    </row>
    <row r="2641" spans="1:2">
      <c r="A2641"/>
      <c r="B2641"/>
    </row>
    <row r="2642" spans="1:2">
      <c r="A2642"/>
      <c r="B2642"/>
    </row>
    <row r="2643" spans="1:2">
      <c r="A2643"/>
      <c r="B2643"/>
    </row>
    <row r="2644" spans="1:2">
      <c r="A2644"/>
      <c r="B2644"/>
    </row>
    <row r="2645" spans="1:2">
      <c r="A2645"/>
      <c r="B2645"/>
    </row>
    <row r="2646" spans="1:2">
      <c r="A2646"/>
      <c r="B2646"/>
    </row>
    <row r="2647" spans="1:2">
      <c r="A2647"/>
      <c r="B2647"/>
    </row>
    <row r="2648" spans="1:2">
      <c r="A2648"/>
      <c r="B2648"/>
    </row>
    <row r="2649" spans="1:2">
      <c r="A2649"/>
      <c r="B2649"/>
    </row>
    <row r="2650" spans="1:2">
      <c r="A2650"/>
      <c r="B2650"/>
    </row>
    <row r="2651" spans="1:2">
      <c r="A2651"/>
      <c r="B2651"/>
    </row>
    <row r="2652" spans="1:2">
      <c r="A2652"/>
      <c r="B2652"/>
    </row>
    <row r="2653" spans="1:2">
      <c r="A2653"/>
      <c r="B2653"/>
    </row>
    <row r="2654" spans="1:2">
      <c r="A2654"/>
      <c r="B2654"/>
    </row>
    <row r="2655" spans="1:2">
      <c r="A2655"/>
      <c r="B2655"/>
    </row>
    <row r="2656" spans="1:2">
      <c r="A2656"/>
      <c r="B2656"/>
    </row>
    <row r="2657" spans="1:2">
      <c r="A2657"/>
      <c r="B2657"/>
    </row>
    <row r="2658" spans="1:2">
      <c r="A2658"/>
      <c r="B2658"/>
    </row>
    <row r="2659" spans="1:2">
      <c r="A2659"/>
      <c r="B2659"/>
    </row>
    <row r="2660" spans="1:2">
      <c r="A2660"/>
      <c r="B2660"/>
    </row>
    <row r="2661" spans="1:2">
      <c r="A2661"/>
      <c r="B2661"/>
    </row>
    <row r="2662" spans="1:2">
      <c r="A2662"/>
      <c r="B2662"/>
    </row>
    <row r="2663" spans="1:2">
      <c r="A2663"/>
      <c r="B2663"/>
    </row>
    <row r="2664" spans="1:2">
      <c r="A2664"/>
      <c r="B2664"/>
    </row>
    <row r="2665" spans="1:2">
      <c r="A2665"/>
      <c r="B2665"/>
    </row>
    <row r="2666" spans="1:2">
      <c r="A2666"/>
      <c r="B2666"/>
    </row>
    <row r="2667" spans="1:2">
      <c r="A2667"/>
      <c r="B2667"/>
    </row>
    <row r="2668" spans="1:2">
      <c r="A2668"/>
      <c r="B2668"/>
    </row>
    <row r="2669" spans="1:2">
      <c r="A2669"/>
      <c r="B2669"/>
    </row>
    <row r="2670" spans="1:2">
      <c r="A2670"/>
      <c r="B2670"/>
    </row>
    <row r="2671" spans="1:2">
      <c r="A2671"/>
      <c r="B2671"/>
    </row>
    <row r="2672" spans="1:2">
      <c r="A2672"/>
      <c r="B2672"/>
    </row>
    <row r="2673" spans="1:2">
      <c r="A2673"/>
      <c r="B2673"/>
    </row>
    <row r="2674" spans="1:2">
      <c r="A2674"/>
      <c r="B2674"/>
    </row>
    <row r="2675" spans="1:2">
      <c r="A2675"/>
      <c r="B2675"/>
    </row>
    <row r="2676" spans="1:2">
      <c r="A2676"/>
      <c r="B2676"/>
    </row>
    <row r="2677" spans="1:2">
      <c r="A2677"/>
      <c r="B2677"/>
    </row>
    <row r="2678" spans="1:2">
      <c r="A2678"/>
      <c r="B2678"/>
    </row>
    <row r="2679" spans="1:2">
      <c r="A2679"/>
      <c r="B2679"/>
    </row>
    <row r="2680" spans="1:2">
      <c r="A2680"/>
      <c r="B2680"/>
    </row>
    <row r="2681" spans="1:2">
      <c r="A2681"/>
      <c r="B2681"/>
    </row>
    <row r="2682" spans="1:2">
      <c r="A2682"/>
      <c r="B2682"/>
    </row>
    <row r="2683" spans="1:2">
      <c r="A2683"/>
      <c r="B2683"/>
    </row>
    <row r="2684" spans="1:2">
      <c r="A2684"/>
      <c r="B2684"/>
    </row>
    <row r="2685" spans="1:2">
      <c r="A2685"/>
      <c r="B2685"/>
    </row>
    <row r="2686" spans="1:2">
      <c r="A2686"/>
      <c r="B2686"/>
    </row>
    <row r="2687" spans="1:2">
      <c r="A2687"/>
      <c r="B2687"/>
    </row>
    <row r="2688" spans="1:2">
      <c r="A2688"/>
      <c r="B2688"/>
    </row>
    <row r="2689" spans="1:2">
      <c r="A2689"/>
      <c r="B2689"/>
    </row>
    <row r="2690" spans="1:2">
      <c r="A2690"/>
      <c r="B2690"/>
    </row>
    <row r="2691" spans="1:2">
      <c r="A2691"/>
      <c r="B2691"/>
    </row>
    <row r="2692" spans="1:2">
      <c r="A2692"/>
      <c r="B2692"/>
    </row>
    <row r="2693" spans="1:2">
      <c r="A2693"/>
      <c r="B2693"/>
    </row>
    <row r="2694" spans="1:2">
      <c r="A2694"/>
      <c r="B2694"/>
    </row>
    <row r="2695" spans="1:2">
      <c r="A2695"/>
      <c r="B2695"/>
    </row>
    <row r="2696" spans="1:2">
      <c r="A2696"/>
      <c r="B2696"/>
    </row>
    <row r="2697" spans="1:2">
      <c r="A2697"/>
      <c r="B2697"/>
    </row>
    <row r="2698" spans="1:2">
      <c r="A2698"/>
      <c r="B2698"/>
    </row>
    <row r="2699" spans="1:2">
      <c r="A2699"/>
      <c r="B2699"/>
    </row>
    <row r="2700" spans="1:2">
      <c r="A2700"/>
      <c r="B2700"/>
    </row>
    <row r="2701" spans="1:2">
      <c r="A2701"/>
      <c r="B2701"/>
    </row>
    <row r="2702" spans="1:2">
      <c r="A2702"/>
      <c r="B2702"/>
    </row>
    <row r="2703" spans="1:2">
      <c r="A2703"/>
      <c r="B2703"/>
    </row>
    <row r="2704" spans="1:2">
      <c r="A2704"/>
      <c r="B2704"/>
    </row>
    <row r="2705" spans="1:2">
      <c r="A2705"/>
      <c r="B2705"/>
    </row>
    <row r="2706" spans="1:2">
      <c r="A2706"/>
      <c r="B2706"/>
    </row>
    <row r="2707" spans="1:2">
      <c r="A2707"/>
      <c r="B2707"/>
    </row>
    <row r="2708" spans="1:2">
      <c r="A2708"/>
      <c r="B2708"/>
    </row>
    <row r="2709" spans="1:2">
      <c r="A2709"/>
      <c r="B2709"/>
    </row>
    <row r="2710" spans="1:2">
      <c r="A2710"/>
      <c r="B2710"/>
    </row>
    <row r="2711" spans="1:2">
      <c r="A2711"/>
      <c r="B2711"/>
    </row>
    <row r="2712" spans="1:2">
      <c r="A2712"/>
      <c r="B2712"/>
    </row>
    <row r="2713" spans="1:2">
      <c r="A2713"/>
      <c r="B2713"/>
    </row>
    <row r="2714" spans="1:2">
      <c r="A2714"/>
      <c r="B2714"/>
    </row>
    <row r="2715" spans="1:2">
      <c r="A2715"/>
      <c r="B2715"/>
    </row>
    <row r="2716" spans="1:2">
      <c r="A2716"/>
      <c r="B2716"/>
    </row>
    <row r="2717" spans="1:2">
      <c r="A2717"/>
      <c r="B2717"/>
    </row>
    <row r="2718" spans="1:2">
      <c r="A2718"/>
      <c r="B2718"/>
    </row>
    <row r="2719" spans="1:2">
      <c r="A2719"/>
      <c r="B2719"/>
    </row>
    <row r="2720" spans="1:2">
      <c r="A2720"/>
      <c r="B2720"/>
    </row>
    <row r="2721" spans="1:2">
      <c r="A2721"/>
      <c r="B2721"/>
    </row>
    <row r="2722" spans="1:2">
      <c r="A2722"/>
      <c r="B2722"/>
    </row>
    <row r="2723" spans="1:2">
      <c r="A2723"/>
      <c r="B2723"/>
    </row>
    <row r="2724" spans="1:2">
      <c r="A2724"/>
      <c r="B2724"/>
    </row>
    <row r="2725" spans="1:2">
      <c r="A2725"/>
      <c r="B2725"/>
    </row>
    <row r="2726" spans="1:2">
      <c r="A2726"/>
      <c r="B2726"/>
    </row>
    <row r="2727" spans="1:2">
      <c r="A2727"/>
      <c r="B2727"/>
    </row>
    <row r="2728" spans="1:2">
      <c r="A2728"/>
      <c r="B2728"/>
    </row>
    <row r="2729" spans="1:2">
      <c r="A2729"/>
      <c r="B2729"/>
    </row>
    <row r="2730" spans="1:2">
      <c r="A2730"/>
      <c r="B2730"/>
    </row>
    <row r="2731" spans="1:2">
      <c r="A2731"/>
      <c r="B2731"/>
    </row>
    <row r="2732" spans="1:2">
      <c r="A2732"/>
      <c r="B2732"/>
    </row>
    <row r="2733" spans="1:2">
      <c r="A2733"/>
      <c r="B2733"/>
    </row>
    <row r="2734" spans="1:2">
      <c r="A2734"/>
      <c r="B2734"/>
    </row>
    <row r="2735" spans="1:2">
      <c r="A2735"/>
      <c r="B2735"/>
    </row>
    <row r="2736" spans="1:2">
      <c r="A2736"/>
      <c r="B2736"/>
    </row>
    <row r="2737" spans="1:2">
      <c r="A2737"/>
      <c r="B2737"/>
    </row>
    <row r="2738" spans="1:2">
      <c r="A2738"/>
      <c r="B2738"/>
    </row>
    <row r="2739" spans="1:2">
      <c r="A2739"/>
      <c r="B2739"/>
    </row>
    <row r="2740" spans="1:2">
      <c r="A2740"/>
      <c r="B2740"/>
    </row>
    <row r="2741" spans="1:2">
      <c r="A2741"/>
      <c r="B2741"/>
    </row>
    <row r="2742" spans="1:2">
      <c r="A2742"/>
      <c r="B2742"/>
    </row>
    <row r="2743" spans="1:2">
      <c r="A2743"/>
      <c r="B2743"/>
    </row>
    <row r="2744" spans="1:2">
      <c r="A2744"/>
      <c r="B2744"/>
    </row>
    <row r="2745" spans="1:2">
      <c r="A2745"/>
      <c r="B2745"/>
    </row>
    <row r="2746" spans="1:2">
      <c r="A2746"/>
      <c r="B2746"/>
    </row>
    <row r="2747" spans="1:2">
      <c r="A2747"/>
      <c r="B2747"/>
    </row>
    <row r="2748" spans="1:2">
      <c r="A2748"/>
      <c r="B2748"/>
    </row>
    <row r="2749" spans="1:2">
      <c r="A2749"/>
      <c r="B2749"/>
    </row>
    <row r="2750" spans="1:2">
      <c r="A2750"/>
      <c r="B2750"/>
    </row>
    <row r="2751" spans="1:2">
      <c r="A2751"/>
      <c r="B2751"/>
    </row>
    <row r="2752" spans="1:2">
      <c r="A2752"/>
      <c r="B2752"/>
    </row>
    <row r="2753" spans="1:2">
      <c r="A2753"/>
      <c r="B2753"/>
    </row>
    <row r="2754" spans="1:2">
      <c r="A2754"/>
      <c r="B2754"/>
    </row>
    <row r="2755" spans="1:2">
      <c r="A2755"/>
      <c r="B2755"/>
    </row>
    <row r="2756" spans="1:2">
      <c r="A2756"/>
      <c r="B2756"/>
    </row>
    <row r="2757" spans="1:2">
      <c r="A2757"/>
      <c r="B2757"/>
    </row>
    <row r="2758" spans="1:2">
      <c r="A2758"/>
      <c r="B2758"/>
    </row>
    <row r="2759" spans="1:2">
      <c r="A2759"/>
      <c r="B2759"/>
    </row>
    <row r="2760" spans="1:2">
      <c r="A2760"/>
      <c r="B2760"/>
    </row>
    <row r="2761" spans="1:2">
      <c r="A2761"/>
      <c r="B2761"/>
    </row>
    <row r="2762" spans="1:2">
      <c r="A2762"/>
      <c r="B2762"/>
    </row>
    <row r="2763" spans="1:2">
      <c r="A2763"/>
      <c r="B2763"/>
    </row>
    <row r="2764" spans="1:2">
      <c r="A2764"/>
      <c r="B2764"/>
    </row>
    <row r="2765" spans="1:2">
      <c r="A2765"/>
      <c r="B2765"/>
    </row>
    <row r="2766" spans="1:2">
      <c r="A2766"/>
      <c r="B2766"/>
    </row>
    <row r="2767" spans="1:2">
      <c r="A2767"/>
      <c r="B2767"/>
    </row>
    <row r="2768" spans="1:2">
      <c r="A2768"/>
      <c r="B2768"/>
    </row>
    <row r="2769" spans="1:2">
      <c r="A2769"/>
      <c r="B2769"/>
    </row>
    <row r="2770" spans="1:2">
      <c r="A2770"/>
      <c r="B2770"/>
    </row>
    <row r="2771" spans="1:2">
      <c r="A2771"/>
      <c r="B2771"/>
    </row>
    <row r="2772" spans="1:2">
      <c r="A2772"/>
      <c r="B2772"/>
    </row>
    <row r="2773" spans="1:2">
      <c r="A2773"/>
      <c r="B2773"/>
    </row>
    <row r="2774" spans="1:2">
      <c r="A2774"/>
      <c r="B2774"/>
    </row>
    <row r="2775" spans="1:2">
      <c r="A2775"/>
      <c r="B2775"/>
    </row>
    <row r="2776" spans="1:2">
      <c r="A2776"/>
      <c r="B2776"/>
    </row>
    <row r="2777" spans="1:2">
      <c r="A2777"/>
      <c r="B2777"/>
    </row>
    <row r="2778" spans="1:2">
      <c r="A2778"/>
      <c r="B2778"/>
    </row>
    <row r="2779" spans="1:2">
      <c r="A2779"/>
      <c r="B2779"/>
    </row>
    <row r="2780" spans="1:2">
      <c r="A2780"/>
      <c r="B2780"/>
    </row>
    <row r="2781" spans="1:2">
      <c r="A2781"/>
      <c r="B2781"/>
    </row>
    <row r="2782" spans="1:2">
      <c r="A2782"/>
      <c r="B2782"/>
    </row>
    <row r="2783" spans="1:2">
      <c r="A2783"/>
      <c r="B2783"/>
    </row>
    <row r="2784" spans="1:2">
      <c r="A2784"/>
      <c r="B2784"/>
    </row>
    <row r="2785" spans="1:2">
      <c r="A2785"/>
      <c r="B2785"/>
    </row>
    <row r="2786" spans="1:2">
      <c r="A2786"/>
      <c r="B2786"/>
    </row>
    <row r="2787" spans="1:2">
      <c r="A2787"/>
      <c r="B2787"/>
    </row>
    <row r="2788" spans="1:2">
      <c r="A2788"/>
      <c r="B2788"/>
    </row>
    <row r="2789" spans="1:2">
      <c r="A2789"/>
      <c r="B2789"/>
    </row>
    <row r="2790" spans="1:2">
      <c r="A2790"/>
      <c r="B2790"/>
    </row>
    <row r="2791" spans="1:2">
      <c r="A2791"/>
      <c r="B2791"/>
    </row>
    <row r="2792" spans="1:2">
      <c r="A2792"/>
      <c r="B2792"/>
    </row>
    <row r="2793" spans="1:2">
      <c r="A2793"/>
      <c r="B2793"/>
    </row>
    <row r="2794" spans="1:2">
      <c r="A2794"/>
      <c r="B2794"/>
    </row>
    <row r="2795" spans="1:2">
      <c r="A2795"/>
      <c r="B2795"/>
    </row>
    <row r="2796" spans="1:2">
      <c r="A2796"/>
      <c r="B2796"/>
    </row>
    <row r="2797" spans="1:2">
      <c r="A2797"/>
      <c r="B2797"/>
    </row>
    <row r="2798" spans="1:2">
      <c r="A2798"/>
      <c r="B2798"/>
    </row>
    <row r="2799" spans="1:2">
      <c r="A2799"/>
      <c r="B2799"/>
    </row>
    <row r="2800" spans="1:2">
      <c r="A2800"/>
      <c r="B2800"/>
    </row>
    <row r="2801" spans="1:2">
      <c r="A2801"/>
      <c r="B2801"/>
    </row>
    <row r="2802" spans="1:2">
      <c r="A2802"/>
      <c r="B2802"/>
    </row>
    <row r="2803" spans="1:2">
      <c r="A2803"/>
      <c r="B2803"/>
    </row>
    <row r="2804" spans="1:2">
      <c r="A2804"/>
      <c r="B2804"/>
    </row>
    <row r="2805" spans="1:2">
      <c r="A2805"/>
      <c r="B2805"/>
    </row>
    <row r="2806" spans="1:2">
      <c r="A2806"/>
      <c r="B2806"/>
    </row>
    <row r="2807" spans="1:2">
      <c r="A2807"/>
      <c r="B2807"/>
    </row>
    <row r="2808" spans="1:2">
      <c r="A2808"/>
      <c r="B2808"/>
    </row>
    <row r="2809" spans="1:2">
      <c r="A2809"/>
      <c r="B2809"/>
    </row>
    <row r="2810" spans="1:2">
      <c r="A2810"/>
      <c r="B2810"/>
    </row>
    <row r="2811" spans="1:2">
      <c r="A2811"/>
      <c r="B2811"/>
    </row>
    <row r="2812" spans="1:2">
      <c r="A2812"/>
      <c r="B2812"/>
    </row>
    <row r="2813" spans="1:2">
      <c r="A2813"/>
      <c r="B2813"/>
    </row>
    <row r="2814" spans="1:2">
      <c r="A2814"/>
      <c r="B2814"/>
    </row>
    <row r="2815" spans="1:2">
      <c r="A2815"/>
      <c r="B2815"/>
    </row>
    <row r="2816" spans="1:2">
      <c r="A2816"/>
      <c r="B2816"/>
    </row>
    <row r="2817" spans="1:2">
      <c r="A2817"/>
      <c r="B2817"/>
    </row>
    <row r="2818" spans="1:2">
      <c r="A2818"/>
      <c r="B2818"/>
    </row>
    <row r="2819" spans="1:2">
      <c r="A2819"/>
      <c r="B2819"/>
    </row>
    <row r="2820" spans="1:2">
      <c r="A2820"/>
      <c r="B2820"/>
    </row>
    <row r="2821" spans="1:2">
      <c r="A2821"/>
      <c r="B2821"/>
    </row>
    <row r="2822" spans="1:2">
      <c r="A2822"/>
      <c r="B2822"/>
    </row>
    <row r="2823" spans="1:2">
      <c r="A2823"/>
      <c r="B2823"/>
    </row>
    <row r="2824" spans="1:2">
      <c r="A2824"/>
      <c r="B2824"/>
    </row>
    <row r="2825" spans="1:2">
      <c r="A2825"/>
      <c r="B2825"/>
    </row>
    <row r="2826" spans="1:2">
      <c r="A2826"/>
      <c r="B2826"/>
    </row>
    <row r="2827" spans="1:2">
      <c r="A2827"/>
      <c r="B2827"/>
    </row>
    <row r="2828" spans="1:2">
      <c r="A2828"/>
      <c r="B2828"/>
    </row>
    <row r="2829" spans="1:2">
      <c r="A2829"/>
      <c r="B2829"/>
    </row>
    <row r="2830" spans="1:2">
      <c r="A2830"/>
      <c r="B2830"/>
    </row>
    <row r="2831" spans="1:2">
      <c r="A2831"/>
      <c r="B2831"/>
    </row>
    <row r="2832" spans="1:2">
      <c r="A2832"/>
      <c r="B2832"/>
    </row>
    <row r="2833" spans="1:2">
      <c r="A2833"/>
      <c r="B2833"/>
    </row>
    <row r="2834" spans="1:2">
      <c r="A2834"/>
      <c r="B2834"/>
    </row>
    <row r="2835" spans="1:2">
      <c r="A2835"/>
      <c r="B2835"/>
    </row>
    <row r="2836" spans="1:2">
      <c r="A2836"/>
      <c r="B2836"/>
    </row>
    <row r="2837" spans="1:2">
      <c r="A2837"/>
      <c r="B2837"/>
    </row>
    <row r="2838" spans="1:2">
      <c r="A2838"/>
      <c r="B2838"/>
    </row>
    <row r="2839" spans="1:2">
      <c r="A2839"/>
      <c r="B2839"/>
    </row>
    <row r="2840" spans="1:2">
      <c r="A2840"/>
      <c r="B2840"/>
    </row>
    <row r="2841" spans="1:2">
      <c r="A2841"/>
      <c r="B2841"/>
    </row>
    <row r="2842" spans="1:2">
      <c r="A2842"/>
      <c r="B2842"/>
    </row>
    <row r="2843" spans="1:2">
      <c r="A2843"/>
      <c r="B2843"/>
    </row>
    <row r="2844" spans="1:2">
      <c r="A2844"/>
      <c r="B2844"/>
    </row>
    <row r="2845" spans="1:2">
      <c r="A2845"/>
      <c r="B2845"/>
    </row>
    <row r="2846" spans="1:2">
      <c r="A2846"/>
      <c r="B2846"/>
    </row>
    <row r="2847" spans="1:2">
      <c r="A2847"/>
      <c r="B2847"/>
    </row>
    <row r="2848" spans="1:2">
      <c r="A2848"/>
      <c r="B2848"/>
    </row>
    <row r="2849" spans="1:2">
      <c r="A2849"/>
      <c r="B2849"/>
    </row>
    <row r="2850" spans="1:2">
      <c r="A2850"/>
      <c r="B2850"/>
    </row>
    <row r="2851" spans="1:2">
      <c r="A2851"/>
      <c r="B2851"/>
    </row>
    <row r="2852" spans="1:2">
      <c r="A2852"/>
      <c r="B2852"/>
    </row>
    <row r="2853" spans="1:2">
      <c r="A2853"/>
      <c r="B2853"/>
    </row>
    <row r="2854" spans="1:2">
      <c r="A2854"/>
      <c r="B2854"/>
    </row>
    <row r="2855" spans="1:2">
      <c r="A2855"/>
      <c r="B2855"/>
    </row>
    <row r="2856" spans="1:2">
      <c r="A2856"/>
      <c r="B2856"/>
    </row>
    <row r="2857" spans="1:2">
      <c r="A2857"/>
      <c r="B2857"/>
    </row>
    <row r="2858" spans="1:2">
      <c r="A2858"/>
      <c r="B2858"/>
    </row>
    <row r="2859" spans="1:2">
      <c r="A2859"/>
      <c r="B2859"/>
    </row>
    <row r="2860" spans="1:2">
      <c r="A2860"/>
      <c r="B2860"/>
    </row>
    <row r="2861" spans="1:2">
      <c r="A2861"/>
      <c r="B2861"/>
    </row>
    <row r="2862" spans="1:2">
      <c r="A2862"/>
      <c r="B2862"/>
    </row>
    <row r="2863" spans="1:2">
      <c r="A2863"/>
      <c r="B2863"/>
    </row>
    <row r="2864" spans="1:2">
      <c r="A2864"/>
      <c r="B2864"/>
    </row>
    <row r="2865" spans="1:2">
      <c r="A2865"/>
      <c r="B2865"/>
    </row>
    <row r="2866" spans="1:2">
      <c r="A2866"/>
      <c r="B2866"/>
    </row>
    <row r="2867" spans="1:2">
      <c r="A2867"/>
      <c r="B2867"/>
    </row>
    <row r="2868" spans="1:2">
      <c r="A2868"/>
      <c r="B2868"/>
    </row>
    <row r="2869" spans="1:2">
      <c r="A2869"/>
      <c r="B2869"/>
    </row>
    <row r="2870" spans="1:2">
      <c r="A2870"/>
      <c r="B2870"/>
    </row>
    <row r="2871" spans="1:2">
      <c r="A2871"/>
      <c r="B2871"/>
    </row>
    <row r="2872" spans="1:2">
      <c r="A2872"/>
      <c r="B2872"/>
    </row>
    <row r="2873" spans="1:2">
      <c r="A2873"/>
      <c r="B2873"/>
    </row>
    <row r="2874" spans="1:2">
      <c r="A2874"/>
      <c r="B2874"/>
    </row>
    <row r="2875" spans="1:2">
      <c r="A2875"/>
      <c r="B2875"/>
    </row>
    <row r="2876" spans="1:2">
      <c r="A2876"/>
      <c r="B2876"/>
    </row>
    <row r="2877" spans="1:2">
      <c r="A2877"/>
      <c r="B2877"/>
    </row>
    <row r="2878" spans="1:2">
      <c r="A2878"/>
      <c r="B2878"/>
    </row>
    <row r="2879" spans="1:2">
      <c r="A2879"/>
      <c r="B2879"/>
    </row>
    <row r="2880" spans="1:2">
      <c r="A2880"/>
      <c r="B2880"/>
    </row>
    <row r="2881" spans="1:2">
      <c r="A2881"/>
      <c r="B2881"/>
    </row>
    <row r="2882" spans="1:2">
      <c r="A2882"/>
      <c r="B2882"/>
    </row>
    <row r="2883" spans="1:2">
      <c r="A2883"/>
      <c r="B2883"/>
    </row>
    <row r="2884" spans="1:2">
      <c r="A2884"/>
      <c r="B2884"/>
    </row>
    <row r="2885" spans="1:2">
      <c r="A2885"/>
      <c r="B2885"/>
    </row>
    <row r="2886" spans="1:2">
      <c r="A2886"/>
      <c r="B2886"/>
    </row>
    <row r="2887" spans="1:2">
      <c r="A2887"/>
      <c r="B2887"/>
    </row>
    <row r="2888" spans="1:2">
      <c r="A2888"/>
      <c r="B2888"/>
    </row>
    <row r="2889" spans="1:2">
      <c r="A2889"/>
      <c r="B2889"/>
    </row>
    <row r="2890" spans="1:2">
      <c r="A2890"/>
      <c r="B2890"/>
    </row>
    <row r="2891" spans="1:2">
      <c r="A2891"/>
      <c r="B2891"/>
    </row>
    <row r="2892" spans="1:2">
      <c r="A2892"/>
      <c r="B2892"/>
    </row>
    <row r="2893" spans="1:2">
      <c r="A2893"/>
      <c r="B2893"/>
    </row>
    <row r="2894" spans="1:2">
      <c r="A2894"/>
      <c r="B2894"/>
    </row>
    <row r="2895" spans="1:2">
      <c r="A2895"/>
      <c r="B2895"/>
    </row>
    <row r="2896" spans="1:2">
      <c r="A2896"/>
      <c r="B2896"/>
    </row>
    <row r="2897" spans="1:2">
      <c r="A2897"/>
      <c r="B2897"/>
    </row>
    <row r="2898" spans="1:2">
      <c r="A2898"/>
      <c r="B2898"/>
    </row>
    <row r="2899" spans="1:2">
      <c r="A2899"/>
      <c r="B2899"/>
    </row>
    <row r="2900" spans="1:2">
      <c r="A2900"/>
      <c r="B2900"/>
    </row>
    <row r="2901" spans="1:2">
      <c r="A2901"/>
      <c r="B2901"/>
    </row>
    <row r="2902" spans="1:2">
      <c r="A2902"/>
      <c r="B2902"/>
    </row>
    <row r="2903" spans="1:2">
      <c r="A2903"/>
      <c r="B2903"/>
    </row>
    <row r="2904" spans="1:2">
      <c r="A2904"/>
      <c r="B2904"/>
    </row>
    <row r="2905" spans="1:2">
      <c r="A2905"/>
      <c r="B2905"/>
    </row>
    <row r="2906" spans="1:2">
      <c r="A2906"/>
      <c r="B2906"/>
    </row>
    <row r="2907" spans="1:2">
      <c r="A2907"/>
      <c r="B2907"/>
    </row>
    <row r="2908" spans="1:2">
      <c r="A2908"/>
      <c r="B2908"/>
    </row>
    <row r="2909" spans="1:2">
      <c r="A2909"/>
      <c r="B2909"/>
    </row>
    <row r="2910" spans="1:2">
      <c r="A2910"/>
      <c r="B2910"/>
    </row>
    <row r="2911" spans="1:2">
      <c r="A2911"/>
      <c r="B2911"/>
    </row>
    <row r="2912" spans="1:2">
      <c r="A2912"/>
      <c r="B2912"/>
    </row>
    <row r="2913" spans="1:2">
      <c r="A2913"/>
      <c r="B2913"/>
    </row>
    <row r="2914" spans="1:2">
      <c r="A2914"/>
      <c r="B2914"/>
    </row>
    <row r="2915" spans="1:2">
      <c r="A2915"/>
      <c r="B2915"/>
    </row>
    <row r="2916" spans="1:2">
      <c r="A2916"/>
      <c r="B2916"/>
    </row>
    <row r="2917" spans="1:2">
      <c r="A2917"/>
      <c r="B2917"/>
    </row>
    <row r="2918" spans="1:2">
      <c r="A2918"/>
      <c r="B2918"/>
    </row>
    <row r="2919" spans="1:2">
      <c r="A2919"/>
      <c r="B2919"/>
    </row>
    <row r="2920" spans="1:2">
      <c r="A2920"/>
      <c r="B2920"/>
    </row>
    <row r="2921" spans="1:2">
      <c r="A2921"/>
      <c r="B2921"/>
    </row>
    <row r="2922" spans="1:2">
      <c r="A2922"/>
      <c r="B2922"/>
    </row>
    <row r="2923" spans="1:2">
      <c r="A2923"/>
      <c r="B2923"/>
    </row>
    <row r="2924" spans="1:2">
      <c r="A2924"/>
      <c r="B2924"/>
    </row>
    <row r="2925" spans="1:2">
      <c r="A2925"/>
      <c r="B2925"/>
    </row>
    <row r="2926" spans="1:2">
      <c r="A2926"/>
      <c r="B2926"/>
    </row>
    <row r="2927" spans="1:2">
      <c r="A2927"/>
      <c r="B2927"/>
    </row>
    <row r="2928" spans="1:2">
      <c r="A2928"/>
      <c r="B2928"/>
    </row>
    <row r="2929" spans="1:2">
      <c r="A2929"/>
      <c r="B2929"/>
    </row>
    <row r="2930" spans="1:2">
      <c r="A2930"/>
      <c r="B2930"/>
    </row>
    <row r="2931" spans="1:2">
      <c r="A2931"/>
      <c r="B2931"/>
    </row>
    <row r="2932" spans="1:2">
      <c r="A2932"/>
      <c r="B2932"/>
    </row>
    <row r="2933" spans="1:2">
      <c r="A2933"/>
      <c r="B2933"/>
    </row>
    <row r="2934" spans="1:2">
      <c r="A2934"/>
      <c r="B2934"/>
    </row>
    <row r="2935" spans="1:2">
      <c r="A2935"/>
      <c r="B2935"/>
    </row>
    <row r="2936" spans="1:2">
      <c r="A2936"/>
      <c r="B2936"/>
    </row>
    <row r="2937" spans="1:2">
      <c r="A2937"/>
      <c r="B2937"/>
    </row>
    <row r="2938" spans="1:2">
      <c r="A2938"/>
      <c r="B2938"/>
    </row>
    <row r="2939" spans="1:2">
      <c r="A2939"/>
      <c r="B2939"/>
    </row>
    <row r="2940" spans="1:2">
      <c r="A2940"/>
      <c r="B2940"/>
    </row>
    <row r="2941" spans="1:2">
      <c r="A2941"/>
      <c r="B2941"/>
    </row>
    <row r="2942" spans="1:2">
      <c r="A2942"/>
      <c r="B2942"/>
    </row>
    <row r="2943" spans="1:2">
      <c r="A2943"/>
      <c r="B2943"/>
    </row>
    <row r="2944" spans="1:2">
      <c r="A2944"/>
      <c r="B2944"/>
    </row>
    <row r="2945" spans="1:2">
      <c r="A2945"/>
      <c r="B2945"/>
    </row>
    <row r="2946" spans="1:2">
      <c r="A2946"/>
      <c r="B2946"/>
    </row>
    <row r="2947" spans="1:2">
      <c r="A2947"/>
      <c r="B2947"/>
    </row>
    <row r="2948" spans="1:2">
      <c r="A2948"/>
      <c r="B2948"/>
    </row>
    <row r="2949" spans="1:2">
      <c r="A2949"/>
      <c r="B2949"/>
    </row>
    <row r="2950" spans="1:2">
      <c r="A2950"/>
      <c r="B2950"/>
    </row>
    <row r="2951" spans="1:2">
      <c r="A2951"/>
      <c r="B2951"/>
    </row>
    <row r="2952" spans="1:2">
      <c r="A2952"/>
      <c r="B2952"/>
    </row>
    <row r="2953" spans="1:2">
      <c r="A2953"/>
      <c r="B2953"/>
    </row>
    <row r="2954" spans="1:2">
      <c r="A2954"/>
      <c r="B2954"/>
    </row>
    <row r="2955" spans="1:2">
      <c r="A2955"/>
      <c r="B2955"/>
    </row>
    <row r="2956" spans="1:2">
      <c r="A2956"/>
      <c r="B2956"/>
    </row>
    <row r="2957" spans="1:2">
      <c r="A2957"/>
      <c r="B2957"/>
    </row>
    <row r="2958" spans="1:2">
      <c r="A2958"/>
      <c r="B2958"/>
    </row>
    <row r="2959" spans="1:2">
      <c r="A2959"/>
      <c r="B2959"/>
    </row>
    <row r="2960" spans="1:2">
      <c r="A2960"/>
      <c r="B2960"/>
    </row>
    <row r="2961" spans="1:2">
      <c r="A2961"/>
      <c r="B2961"/>
    </row>
    <row r="2962" spans="1:2">
      <c r="A2962"/>
      <c r="B2962"/>
    </row>
    <row r="2963" spans="1:2">
      <c r="A2963"/>
      <c r="B2963"/>
    </row>
    <row r="2964" spans="1:2">
      <c r="A2964"/>
      <c r="B2964"/>
    </row>
    <row r="2965" spans="1:2">
      <c r="A2965"/>
      <c r="B2965"/>
    </row>
    <row r="2966" spans="1:2">
      <c r="A2966"/>
      <c r="B2966"/>
    </row>
    <row r="2967" spans="1:2">
      <c r="A2967"/>
      <c r="B2967"/>
    </row>
    <row r="2968" spans="1:2">
      <c r="A2968"/>
      <c r="B2968"/>
    </row>
    <row r="2969" spans="1:2">
      <c r="A2969"/>
      <c r="B2969"/>
    </row>
    <row r="2970" spans="1:2">
      <c r="A2970"/>
      <c r="B2970"/>
    </row>
    <row r="2971" spans="1:2">
      <c r="A2971"/>
      <c r="B2971"/>
    </row>
    <row r="2972" spans="1:2">
      <c r="A2972"/>
      <c r="B2972"/>
    </row>
    <row r="2973" spans="1:2">
      <c r="A2973"/>
      <c r="B2973"/>
    </row>
    <row r="2974" spans="1:2">
      <c r="A2974"/>
      <c r="B2974"/>
    </row>
    <row r="2975" spans="1:2">
      <c r="A2975"/>
      <c r="B2975"/>
    </row>
    <row r="2976" spans="1:2">
      <c r="A2976"/>
      <c r="B2976"/>
    </row>
    <row r="2977" spans="1:2">
      <c r="A2977"/>
      <c r="B2977"/>
    </row>
    <row r="2978" spans="1:2">
      <c r="A2978"/>
      <c r="B2978"/>
    </row>
    <row r="2979" spans="1:2">
      <c r="A2979"/>
      <c r="B2979"/>
    </row>
    <row r="2980" spans="1:2">
      <c r="A2980"/>
      <c r="B2980"/>
    </row>
    <row r="2981" spans="1:2">
      <c r="A2981"/>
      <c r="B2981"/>
    </row>
    <row r="2982" spans="1:2">
      <c r="A2982"/>
      <c r="B2982"/>
    </row>
    <row r="2983" spans="1:2">
      <c r="A2983"/>
      <c r="B2983"/>
    </row>
    <row r="2984" spans="1:2">
      <c r="A2984"/>
      <c r="B2984"/>
    </row>
    <row r="2985" spans="1:2">
      <c r="A2985"/>
      <c r="B2985"/>
    </row>
    <row r="2986" spans="1:2">
      <c r="A2986"/>
      <c r="B2986"/>
    </row>
    <row r="2987" spans="1:2">
      <c r="A2987"/>
      <c r="B2987"/>
    </row>
    <row r="2988" spans="1:2">
      <c r="A2988"/>
      <c r="B2988"/>
    </row>
    <row r="2989" spans="1:2">
      <c r="A2989"/>
      <c r="B2989"/>
    </row>
    <row r="2990" spans="1:2">
      <c r="A2990"/>
      <c r="B2990"/>
    </row>
    <row r="2991" spans="1:2">
      <c r="A2991"/>
      <c r="B2991"/>
    </row>
    <row r="2992" spans="1:2">
      <c r="A2992"/>
      <c r="B2992"/>
    </row>
    <row r="2993" spans="1:2">
      <c r="A2993"/>
      <c r="B2993"/>
    </row>
    <row r="2994" spans="1:2">
      <c r="A2994"/>
      <c r="B2994"/>
    </row>
    <row r="2995" spans="1:2">
      <c r="A2995"/>
      <c r="B2995"/>
    </row>
    <row r="2996" spans="1:2">
      <c r="A2996"/>
      <c r="B2996"/>
    </row>
    <row r="2997" spans="1:2">
      <c r="A2997"/>
      <c r="B2997"/>
    </row>
    <row r="2998" spans="1:2">
      <c r="A2998"/>
      <c r="B2998"/>
    </row>
    <row r="2999" spans="1:2">
      <c r="A2999"/>
      <c r="B2999"/>
    </row>
    <row r="3000" spans="1:2">
      <c r="A3000"/>
      <c r="B3000"/>
    </row>
    <row r="3001" spans="1:2">
      <c r="A3001"/>
      <c r="B3001"/>
    </row>
    <row r="3002" spans="1:2">
      <c r="A3002"/>
      <c r="B3002"/>
    </row>
    <row r="3003" spans="1:2">
      <c r="A3003"/>
      <c r="B3003"/>
    </row>
    <row r="3004" spans="1:2">
      <c r="A3004"/>
      <c r="B3004"/>
    </row>
    <row r="3005" spans="1:2">
      <c r="A3005"/>
      <c r="B3005"/>
    </row>
    <row r="3006" spans="1:2">
      <c r="A3006"/>
      <c r="B3006"/>
    </row>
    <row r="3007" spans="1:2">
      <c r="A3007"/>
      <c r="B3007"/>
    </row>
    <row r="3008" spans="1:2">
      <c r="A3008"/>
      <c r="B3008"/>
    </row>
    <row r="3009" spans="1:2">
      <c r="A3009"/>
      <c r="B3009"/>
    </row>
    <row r="3010" spans="1:2">
      <c r="A3010"/>
      <c r="B3010"/>
    </row>
    <row r="3011" spans="1:2">
      <c r="A3011"/>
      <c r="B3011"/>
    </row>
    <row r="3012" spans="1:2">
      <c r="A3012"/>
      <c r="B3012"/>
    </row>
    <row r="3013" spans="1:2">
      <c r="A3013"/>
      <c r="B3013"/>
    </row>
    <row r="3014" spans="1:2">
      <c r="A3014"/>
      <c r="B3014"/>
    </row>
    <row r="3015" spans="1:2">
      <c r="A3015"/>
      <c r="B3015"/>
    </row>
    <row r="3016" spans="1:2">
      <c r="A3016"/>
      <c r="B3016"/>
    </row>
    <row r="3017" spans="1:2">
      <c r="A3017"/>
      <c r="B3017"/>
    </row>
    <row r="3018" spans="1:2">
      <c r="A3018"/>
      <c r="B3018"/>
    </row>
    <row r="3019" spans="1:2">
      <c r="A3019"/>
      <c r="B3019"/>
    </row>
    <row r="3020" spans="1:2">
      <c r="A3020"/>
      <c r="B3020"/>
    </row>
    <row r="3021" spans="1:2">
      <c r="A3021"/>
      <c r="B3021"/>
    </row>
    <row r="3022" spans="1:2">
      <c r="A3022"/>
      <c r="B3022"/>
    </row>
    <row r="3023" spans="1:2">
      <c r="A3023"/>
      <c r="B3023"/>
    </row>
    <row r="3024" spans="1:2">
      <c r="A3024"/>
      <c r="B3024"/>
    </row>
    <row r="3025" spans="1:2">
      <c r="A3025"/>
      <c r="B3025"/>
    </row>
    <row r="3026" spans="1:2">
      <c r="A3026"/>
      <c r="B3026"/>
    </row>
    <row r="3027" spans="1:2">
      <c r="A3027"/>
      <c r="B3027"/>
    </row>
    <row r="3028" spans="1:2">
      <c r="A3028"/>
      <c r="B3028"/>
    </row>
    <row r="3029" spans="1:2">
      <c r="A3029"/>
      <c r="B3029"/>
    </row>
    <row r="3030" spans="1:2">
      <c r="A3030"/>
      <c r="B3030"/>
    </row>
    <row r="3031" spans="1:2">
      <c r="A3031"/>
      <c r="B3031"/>
    </row>
    <row r="3032" spans="1:2">
      <c r="A3032"/>
      <c r="B3032"/>
    </row>
    <row r="3033" spans="1:2">
      <c r="A3033"/>
      <c r="B3033"/>
    </row>
    <row r="3034" spans="1:2">
      <c r="A3034"/>
      <c r="B3034"/>
    </row>
    <row r="3035" spans="1:2">
      <c r="A3035"/>
      <c r="B3035"/>
    </row>
    <row r="3036" spans="1:2">
      <c r="A3036"/>
      <c r="B3036"/>
    </row>
    <row r="3037" spans="1:2">
      <c r="A3037"/>
      <c r="B3037"/>
    </row>
    <row r="3038" spans="1:2">
      <c r="A3038"/>
      <c r="B3038"/>
    </row>
    <row r="3039" spans="1:2">
      <c r="A3039"/>
      <c r="B3039"/>
    </row>
    <row r="3040" spans="1:2">
      <c r="A3040"/>
      <c r="B3040"/>
    </row>
    <row r="3041" spans="1:2">
      <c r="A3041"/>
      <c r="B3041"/>
    </row>
    <row r="3042" spans="1:2">
      <c r="A3042"/>
      <c r="B3042"/>
    </row>
    <row r="3043" spans="1:2">
      <c r="A3043"/>
      <c r="B3043"/>
    </row>
    <row r="3044" spans="1:2">
      <c r="A3044"/>
      <c r="B3044"/>
    </row>
    <row r="3045" spans="1:2">
      <c r="A3045"/>
      <c r="B3045"/>
    </row>
    <row r="3046" spans="1:2">
      <c r="A3046"/>
      <c r="B3046"/>
    </row>
    <row r="3047" spans="1:2">
      <c r="A3047"/>
      <c r="B3047"/>
    </row>
    <row r="3048" spans="1:2">
      <c r="A3048"/>
      <c r="B3048"/>
    </row>
    <row r="3049" spans="1:2">
      <c r="A3049"/>
      <c r="B3049"/>
    </row>
    <row r="3050" spans="1:2">
      <c r="A3050"/>
      <c r="B3050"/>
    </row>
    <row r="3051" spans="1:2">
      <c r="A3051"/>
      <c r="B3051"/>
    </row>
    <row r="3052" spans="1:2">
      <c r="A3052"/>
      <c r="B3052"/>
    </row>
    <row r="3053" spans="1:2">
      <c r="A3053"/>
      <c r="B3053"/>
    </row>
    <row r="3054" spans="1:2">
      <c r="A3054"/>
      <c r="B3054"/>
    </row>
    <row r="3055" spans="1:2">
      <c r="A3055"/>
      <c r="B3055"/>
    </row>
    <row r="3056" spans="1:2">
      <c r="A3056"/>
      <c r="B3056"/>
    </row>
    <row r="3057" spans="1:2">
      <c r="A3057"/>
      <c r="B3057"/>
    </row>
    <row r="3058" spans="1:2">
      <c r="A3058"/>
      <c r="B3058"/>
    </row>
    <row r="3059" spans="1:2">
      <c r="A3059"/>
      <c r="B3059"/>
    </row>
    <row r="3060" spans="1:2">
      <c r="A3060"/>
      <c r="B3060"/>
    </row>
    <row r="3061" spans="1:2">
      <c r="A3061"/>
      <c r="B3061"/>
    </row>
    <row r="3062" spans="1:2">
      <c r="A3062"/>
      <c r="B3062"/>
    </row>
    <row r="3063" spans="1:2">
      <c r="A3063"/>
      <c r="B3063"/>
    </row>
    <row r="3064" spans="1:2">
      <c r="A3064"/>
      <c r="B3064"/>
    </row>
    <row r="3065" spans="1:2">
      <c r="A3065"/>
      <c r="B3065"/>
    </row>
    <row r="3066" spans="1:2">
      <c r="A3066"/>
      <c r="B3066"/>
    </row>
    <row r="3067" spans="1:2">
      <c r="A3067"/>
      <c r="B3067"/>
    </row>
    <row r="3068" spans="1:2">
      <c r="A3068"/>
      <c r="B3068"/>
    </row>
    <row r="3069" spans="1:2">
      <c r="A3069"/>
      <c r="B3069"/>
    </row>
    <row r="3070" spans="1:2">
      <c r="A3070"/>
      <c r="B3070"/>
    </row>
    <row r="3071" spans="1:2">
      <c r="A3071"/>
      <c r="B3071"/>
    </row>
    <row r="3072" spans="1:2">
      <c r="A3072"/>
      <c r="B3072"/>
    </row>
    <row r="3073" spans="1:2">
      <c r="A3073"/>
      <c r="B3073"/>
    </row>
    <row r="3074" spans="1:2">
      <c r="A3074"/>
      <c r="B3074"/>
    </row>
    <row r="3075" spans="1:2">
      <c r="A3075"/>
      <c r="B3075"/>
    </row>
    <row r="3076" spans="1:2">
      <c r="A3076"/>
      <c r="B3076"/>
    </row>
    <row r="3077" spans="1:2">
      <c r="A3077"/>
      <c r="B3077"/>
    </row>
    <row r="3078" spans="1:2">
      <c r="A3078"/>
      <c r="B3078"/>
    </row>
    <row r="3079" spans="1:2">
      <c r="A3079"/>
      <c r="B3079"/>
    </row>
    <row r="3080" spans="1:2">
      <c r="A3080"/>
      <c r="B3080"/>
    </row>
    <row r="3081" spans="1:2">
      <c r="A3081"/>
      <c r="B3081"/>
    </row>
    <row r="3082" spans="1:2">
      <c r="A3082"/>
      <c r="B3082"/>
    </row>
    <row r="3083" spans="1:2">
      <c r="A3083"/>
      <c r="B3083"/>
    </row>
    <row r="3084" spans="1:2">
      <c r="A3084"/>
      <c r="B3084"/>
    </row>
    <row r="3085" spans="1:2">
      <c r="A3085"/>
      <c r="B3085"/>
    </row>
    <row r="3086" spans="1:2">
      <c r="A3086"/>
      <c r="B3086"/>
    </row>
    <row r="3087" spans="1:2">
      <c r="A3087"/>
      <c r="B3087"/>
    </row>
    <row r="3088" spans="1:2">
      <c r="A3088"/>
      <c r="B3088"/>
    </row>
    <row r="3089" spans="1:2">
      <c r="A3089"/>
      <c r="B3089"/>
    </row>
    <row r="3090" spans="1:2">
      <c r="A3090"/>
      <c r="B3090"/>
    </row>
    <row r="3091" spans="1:2">
      <c r="A3091"/>
      <c r="B3091"/>
    </row>
    <row r="3092" spans="1:2">
      <c r="A3092"/>
      <c r="B3092"/>
    </row>
    <row r="3093" spans="1:2">
      <c r="A3093"/>
      <c r="B3093"/>
    </row>
    <row r="3094" spans="1:2">
      <c r="A3094"/>
      <c r="B3094"/>
    </row>
    <row r="3095" spans="1:2">
      <c r="A3095"/>
      <c r="B3095"/>
    </row>
    <row r="3096" spans="1:2">
      <c r="A3096"/>
      <c r="B3096"/>
    </row>
    <row r="3097" spans="1:2">
      <c r="A3097"/>
      <c r="B3097"/>
    </row>
    <row r="3098" spans="1:2">
      <c r="A3098"/>
      <c r="B3098"/>
    </row>
    <row r="3099" spans="1:2">
      <c r="A3099"/>
      <c r="B3099"/>
    </row>
    <row r="3100" spans="1:2">
      <c r="A3100"/>
      <c r="B3100"/>
    </row>
    <row r="3101" spans="1:2">
      <c r="A3101"/>
      <c r="B3101"/>
    </row>
    <row r="3102" spans="1:2">
      <c r="A3102"/>
      <c r="B3102"/>
    </row>
    <row r="3103" spans="1:2">
      <c r="A3103"/>
      <c r="B3103"/>
    </row>
    <row r="3104" spans="1:2">
      <c r="A3104"/>
      <c r="B3104"/>
    </row>
    <row r="3105" spans="1:2">
      <c r="A3105"/>
      <c r="B3105"/>
    </row>
    <row r="3106" spans="1:2">
      <c r="A3106"/>
      <c r="B3106"/>
    </row>
    <row r="3107" spans="1:2">
      <c r="A3107"/>
      <c r="B3107"/>
    </row>
    <row r="3108" spans="1:2">
      <c r="A3108"/>
      <c r="B3108"/>
    </row>
    <row r="3109" spans="1:2">
      <c r="A3109"/>
      <c r="B3109"/>
    </row>
    <row r="3110" spans="1:2">
      <c r="A3110"/>
      <c r="B3110"/>
    </row>
    <row r="3111" spans="1:2">
      <c r="A3111"/>
      <c r="B3111"/>
    </row>
    <row r="3112" spans="1:2">
      <c r="A3112"/>
      <c r="B3112"/>
    </row>
    <row r="3113" spans="1:2">
      <c r="A3113"/>
      <c r="B3113"/>
    </row>
    <row r="3114" spans="1:2">
      <c r="A3114"/>
      <c r="B3114"/>
    </row>
    <row r="3115" spans="1:2">
      <c r="A3115"/>
      <c r="B3115"/>
    </row>
    <row r="3116" spans="1:2">
      <c r="A3116"/>
      <c r="B3116"/>
    </row>
    <row r="3117" spans="1:2">
      <c r="A3117"/>
      <c r="B3117"/>
    </row>
    <row r="3118" spans="1:2">
      <c r="A3118"/>
      <c r="B3118"/>
    </row>
    <row r="3119" spans="1:2">
      <c r="A3119"/>
      <c r="B3119"/>
    </row>
    <row r="3120" spans="1:2">
      <c r="A3120"/>
      <c r="B3120"/>
    </row>
    <row r="3121" spans="1:2">
      <c r="A3121"/>
      <c r="B3121"/>
    </row>
    <row r="3122" spans="1:2">
      <c r="A3122"/>
      <c r="B3122"/>
    </row>
    <row r="3123" spans="1:2">
      <c r="A3123"/>
      <c r="B3123"/>
    </row>
    <row r="3124" spans="1:2">
      <c r="A3124"/>
      <c r="B3124"/>
    </row>
    <row r="3125" spans="1:2">
      <c r="A3125"/>
      <c r="B3125"/>
    </row>
    <row r="3126" spans="1:2">
      <c r="A3126"/>
      <c r="B3126"/>
    </row>
    <row r="3127" spans="1:2">
      <c r="A3127"/>
      <c r="B3127"/>
    </row>
    <row r="3128" spans="1:2">
      <c r="A3128"/>
      <c r="B3128"/>
    </row>
    <row r="3129" spans="1:2">
      <c r="A3129"/>
      <c r="B3129"/>
    </row>
    <row r="3130" spans="1:2">
      <c r="A3130"/>
      <c r="B3130"/>
    </row>
    <row r="3131" spans="1:2">
      <c r="A3131"/>
      <c r="B3131"/>
    </row>
    <row r="3132" spans="1:2">
      <c r="A3132"/>
      <c r="B3132"/>
    </row>
    <row r="3133" spans="1:2">
      <c r="A3133"/>
      <c r="B3133"/>
    </row>
    <row r="3134" spans="1:2">
      <c r="A3134"/>
      <c r="B3134"/>
    </row>
    <row r="3135" spans="1:2">
      <c r="A3135"/>
      <c r="B3135"/>
    </row>
    <row r="3136" spans="1:2">
      <c r="A3136"/>
      <c r="B3136"/>
    </row>
    <row r="3137" spans="1:2">
      <c r="A3137"/>
      <c r="B3137"/>
    </row>
    <row r="3138" spans="1:2">
      <c r="A3138"/>
      <c r="B3138"/>
    </row>
    <row r="3139" spans="1:2">
      <c r="A3139"/>
      <c r="B3139"/>
    </row>
    <row r="3140" spans="1:2">
      <c r="A3140"/>
      <c r="B3140"/>
    </row>
    <row r="3141" spans="1:2">
      <c r="A3141"/>
      <c r="B3141"/>
    </row>
    <row r="3142" spans="1:2">
      <c r="A3142"/>
      <c r="B3142"/>
    </row>
    <row r="3143" spans="1:2">
      <c r="A3143"/>
      <c r="B3143"/>
    </row>
    <row r="3144" spans="1:2">
      <c r="A3144"/>
      <c r="B3144"/>
    </row>
    <row r="3145" spans="1:2">
      <c r="A3145"/>
      <c r="B3145"/>
    </row>
    <row r="3146" spans="1:2">
      <c r="A3146"/>
      <c r="B3146"/>
    </row>
    <row r="3147" spans="1:2">
      <c r="A3147"/>
      <c r="B3147"/>
    </row>
    <row r="3148" spans="1:2">
      <c r="A3148"/>
      <c r="B3148"/>
    </row>
    <row r="3149" spans="1:2">
      <c r="A3149"/>
      <c r="B3149"/>
    </row>
    <row r="3150" spans="1:2">
      <c r="A3150"/>
      <c r="B3150"/>
    </row>
    <row r="3151" spans="1:2">
      <c r="A3151"/>
      <c r="B3151"/>
    </row>
    <row r="3152" spans="1:2">
      <c r="A3152"/>
      <c r="B3152"/>
    </row>
    <row r="3153" spans="1:2">
      <c r="A3153"/>
      <c r="B3153"/>
    </row>
    <row r="3154" spans="1:2">
      <c r="A3154"/>
      <c r="B3154"/>
    </row>
    <row r="3155" spans="1:2">
      <c r="A3155"/>
      <c r="B3155"/>
    </row>
    <row r="3156" spans="1:2">
      <c r="A3156"/>
      <c r="B3156"/>
    </row>
    <row r="3157" spans="1:2">
      <c r="A3157"/>
      <c r="B3157"/>
    </row>
    <row r="3158" spans="1:2">
      <c r="A3158"/>
      <c r="B3158"/>
    </row>
    <row r="3159" spans="1:2">
      <c r="A3159"/>
      <c r="B3159"/>
    </row>
    <row r="3160" spans="1:2">
      <c r="A3160"/>
      <c r="B3160"/>
    </row>
    <row r="3161" spans="1:2">
      <c r="A3161"/>
      <c r="B3161"/>
    </row>
    <row r="3162" spans="1:2">
      <c r="A3162"/>
      <c r="B3162"/>
    </row>
    <row r="3163" spans="1:2">
      <c r="A3163"/>
      <c r="B3163"/>
    </row>
    <row r="3164" spans="1:2">
      <c r="A3164"/>
      <c r="B3164"/>
    </row>
    <row r="3165" spans="1:2">
      <c r="A3165"/>
      <c r="B3165"/>
    </row>
    <row r="3166" spans="1:2">
      <c r="A3166"/>
      <c r="B3166"/>
    </row>
    <row r="3167" spans="1:2">
      <c r="A3167"/>
      <c r="B3167"/>
    </row>
    <row r="3168" spans="1:2">
      <c r="A3168"/>
      <c r="B3168"/>
    </row>
    <row r="3169" spans="1:2">
      <c r="A3169"/>
      <c r="B3169"/>
    </row>
    <row r="3170" spans="1:2">
      <c r="A3170"/>
      <c r="B3170"/>
    </row>
    <row r="3171" spans="1:2">
      <c r="A3171"/>
      <c r="B3171"/>
    </row>
    <row r="3172" spans="1:2">
      <c r="A3172"/>
      <c r="B3172"/>
    </row>
    <row r="3173" spans="1:2">
      <c r="A3173"/>
      <c r="B3173"/>
    </row>
    <row r="3174" spans="1:2">
      <c r="A3174"/>
      <c r="B3174"/>
    </row>
    <row r="3175" spans="1:2">
      <c r="A3175"/>
      <c r="B3175"/>
    </row>
    <row r="3176" spans="1:2">
      <c r="A3176"/>
      <c r="B3176"/>
    </row>
    <row r="3177" spans="1:2">
      <c r="A3177"/>
      <c r="B3177"/>
    </row>
    <row r="3178" spans="1:2">
      <c r="A3178"/>
      <c r="B3178"/>
    </row>
    <row r="3179" spans="1:2">
      <c r="A3179"/>
      <c r="B3179"/>
    </row>
    <row r="3180" spans="1:2">
      <c r="A3180"/>
      <c r="B3180"/>
    </row>
    <row r="3181" spans="1:2">
      <c r="A3181"/>
      <c r="B3181"/>
    </row>
    <row r="3182" spans="1:2">
      <c r="A3182"/>
      <c r="B3182"/>
    </row>
    <row r="3183" spans="1:2">
      <c r="A3183"/>
      <c r="B3183"/>
    </row>
    <row r="3184" spans="1:2">
      <c r="A3184"/>
      <c r="B3184"/>
    </row>
    <row r="3185" spans="1:2">
      <c r="A3185"/>
      <c r="B3185"/>
    </row>
    <row r="3186" spans="1:2">
      <c r="A3186"/>
      <c r="B3186"/>
    </row>
    <row r="3187" spans="1:2">
      <c r="A3187"/>
      <c r="B3187"/>
    </row>
    <row r="3188" spans="1:2">
      <c r="A3188"/>
      <c r="B3188"/>
    </row>
    <row r="3189" spans="1:2">
      <c r="A3189"/>
      <c r="B3189"/>
    </row>
    <row r="3190" spans="1:2">
      <c r="A3190"/>
      <c r="B3190"/>
    </row>
    <row r="3191" spans="1:2">
      <c r="A3191"/>
      <c r="B3191"/>
    </row>
    <row r="3192" spans="1:2">
      <c r="A3192"/>
      <c r="B3192"/>
    </row>
    <row r="3193" spans="1:2">
      <c r="A3193"/>
      <c r="B3193"/>
    </row>
    <row r="3194" spans="1:2">
      <c r="A3194"/>
      <c r="B3194"/>
    </row>
    <row r="3195" spans="1:2">
      <c r="A3195"/>
      <c r="B3195"/>
    </row>
    <row r="3196" spans="1:2">
      <c r="A3196"/>
      <c r="B3196"/>
    </row>
    <row r="3197" spans="1:2">
      <c r="A3197"/>
      <c r="B3197"/>
    </row>
    <row r="3198" spans="1:2">
      <c r="A3198"/>
      <c r="B3198"/>
    </row>
    <row r="3199" spans="1:2">
      <c r="A3199"/>
      <c r="B3199"/>
    </row>
    <row r="3200" spans="1:2">
      <c r="A3200"/>
      <c r="B3200"/>
    </row>
    <row r="3201" spans="1:2">
      <c r="A3201"/>
      <c r="B3201"/>
    </row>
    <row r="3202" spans="1:2">
      <c r="A3202"/>
      <c r="B3202"/>
    </row>
    <row r="3203" spans="1:2">
      <c r="A3203"/>
      <c r="B3203"/>
    </row>
    <row r="3204" spans="1:2">
      <c r="A3204"/>
      <c r="B3204"/>
    </row>
    <row r="3205" spans="1:2">
      <c r="A3205"/>
      <c r="B3205"/>
    </row>
    <row r="3206" spans="1:2">
      <c r="A3206"/>
      <c r="B3206"/>
    </row>
    <row r="3207" spans="1:2">
      <c r="A3207"/>
      <c r="B3207"/>
    </row>
    <row r="3208" spans="1:2">
      <c r="A3208"/>
      <c r="B3208"/>
    </row>
    <row r="3209" spans="1:2">
      <c r="A3209"/>
      <c r="B3209"/>
    </row>
    <row r="3210" spans="1:2">
      <c r="A3210"/>
      <c r="B3210"/>
    </row>
    <row r="3211" spans="1:2">
      <c r="A3211"/>
      <c r="B3211"/>
    </row>
    <row r="3212" spans="1:2">
      <c r="A3212"/>
      <c r="B3212"/>
    </row>
    <row r="3213" spans="1:2">
      <c r="A3213"/>
      <c r="B3213"/>
    </row>
    <row r="3214" spans="1:2">
      <c r="A3214"/>
      <c r="B3214"/>
    </row>
    <row r="3215" spans="1:2">
      <c r="A3215"/>
      <c r="B3215"/>
    </row>
    <row r="3216" spans="1:2">
      <c r="A3216"/>
      <c r="B3216"/>
    </row>
    <row r="3217" spans="1:2">
      <c r="A3217"/>
      <c r="B3217"/>
    </row>
    <row r="3218" spans="1:2">
      <c r="A3218"/>
      <c r="B3218"/>
    </row>
    <row r="3219" spans="1:2">
      <c r="A3219"/>
      <c r="B3219"/>
    </row>
    <row r="3220" spans="1:2">
      <c r="A3220"/>
      <c r="B3220"/>
    </row>
    <row r="3221" spans="1:2">
      <c r="A3221"/>
      <c r="B3221"/>
    </row>
    <row r="3222" spans="1:2">
      <c r="A3222"/>
      <c r="B3222"/>
    </row>
    <row r="3223" spans="1:2">
      <c r="A3223"/>
      <c r="B3223"/>
    </row>
    <row r="3224" spans="1:2">
      <c r="A3224"/>
      <c r="B3224"/>
    </row>
    <row r="3225" spans="1:2">
      <c r="A3225"/>
      <c r="B3225"/>
    </row>
    <row r="3226" spans="1:2">
      <c r="A3226"/>
      <c r="B3226"/>
    </row>
    <row r="3227" spans="1:2">
      <c r="A3227"/>
      <c r="B3227"/>
    </row>
    <row r="3228" spans="1:2">
      <c r="A3228"/>
      <c r="B3228"/>
    </row>
    <row r="3229" spans="1:2">
      <c r="A3229"/>
      <c r="B3229"/>
    </row>
    <row r="3230" spans="1:2">
      <c r="A3230"/>
      <c r="B3230"/>
    </row>
    <row r="3231" spans="1:2">
      <c r="A3231"/>
      <c r="B3231"/>
    </row>
    <row r="3232" spans="1:2">
      <c r="A3232"/>
      <c r="B3232"/>
    </row>
    <row r="3233" spans="1:2">
      <c r="A3233"/>
      <c r="B3233"/>
    </row>
    <row r="3234" spans="1:2">
      <c r="A3234"/>
      <c r="B3234"/>
    </row>
    <row r="3235" spans="1:2">
      <c r="A3235"/>
      <c r="B3235"/>
    </row>
    <row r="3236" spans="1:2">
      <c r="A3236"/>
      <c r="B3236"/>
    </row>
    <row r="3237" spans="1:2">
      <c r="A3237"/>
      <c r="B3237"/>
    </row>
    <row r="3238" spans="1:2">
      <c r="A3238"/>
      <c r="B3238"/>
    </row>
    <row r="3239" spans="1:2">
      <c r="A3239"/>
      <c r="B3239"/>
    </row>
    <row r="3240" spans="1:2">
      <c r="A3240"/>
      <c r="B3240"/>
    </row>
    <row r="3241" spans="1:2">
      <c r="A3241"/>
      <c r="B3241"/>
    </row>
    <row r="3242" spans="1:2">
      <c r="A3242"/>
      <c r="B3242"/>
    </row>
    <row r="3243" spans="1:2">
      <c r="A3243"/>
      <c r="B3243"/>
    </row>
    <row r="3244" spans="1:2">
      <c r="A3244"/>
      <c r="B3244"/>
    </row>
    <row r="3245" spans="1:2">
      <c r="A3245"/>
      <c r="B3245"/>
    </row>
    <row r="3246" spans="1:2">
      <c r="A3246"/>
      <c r="B3246"/>
    </row>
    <row r="3247" spans="1:2">
      <c r="A3247"/>
      <c r="B3247"/>
    </row>
    <row r="3248" spans="1:2">
      <c r="A3248"/>
      <c r="B3248"/>
    </row>
    <row r="3249" spans="1:2">
      <c r="A3249"/>
      <c r="B3249"/>
    </row>
    <row r="3250" spans="1:2">
      <c r="A3250"/>
      <c r="B3250"/>
    </row>
    <row r="3251" spans="1:2">
      <c r="A3251"/>
      <c r="B3251"/>
    </row>
    <row r="3252" spans="1:2">
      <c r="A3252"/>
      <c r="B3252"/>
    </row>
    <row r="3253" spans="1:2">
      <c r="A3253"/>
      <c r="B3253"/>
    </row>
    <row r="3254" spans="1:2">
      <c r="A3254"/>
      <c r="B3254"/>
    </row>
    <row r="3255" spans="1:2">
      <c r="A3255"/>
      <c r="B3255"/>
    </row>
    <row r="3256" spans="1:2">
      <c r="A3256"/>
      <c r="B3256"/>
    </row>
    <row r="3257" spans="1:2">
      <c r="A3257"/>
      <c r="B3257"/>
    </row>
    <row r="3258" spans="1:2">
      <c r="A3258"/>
      <c r="B3258"/>
    </row>
    <row r="3259" spans="1:2">
      <c r="A3259"/>
      <c r="B3259"/>
    </row>
    <row r="3260" spans="1:2">
      <c r="A3260"/>
      <c r="B3260"/>
    </row>
    <row r="3261" spans="1:2">
      <c r="A3261"/>
      <c r="B3261"/>
    </row>
    <row r="3262" spans="1:2">
      <c r="A3262"/>
      <c r="B3262"/>
    </row>
    <row r="3263" spans="1:2">
      <c r="A3263"/>
      <c r="B3263"/>
    </row>
    <row r="3264" spans="1:2">
      <c r="A3264"/>
      <c r="B3264"/>
    </row>
    <row r="3265" spans="1:2">
      <c r="A3265"/>
      <c r="B3265"/>
    </row>
    <row r="3266" spans="1:2">
      <c r="A3266"/>
      <c r="B3266"/>
    </row>
    <row r="3267" spans="1:2">
      <c r="A3267"/>
      <c r="B3267"/>
    </row>
    <row r="3268" spans="1:2">
      <c r="A3268"/>
      <c r="B3268"/>
    </row>
    <row r="3269" spans="1:2">
      <c r="A3269"/>
      <c r="B3269"/>
    </row>
    <row r="3270" spans="1:2">
      <c r="A3270"/>
      <c r="B3270"/>
    </row>
    <row r="3271" spans="1:2">
      <c r="A3271"/>
      <c r="B3271"/>
    </row>
    <row r="3272" spans="1:2">
      <c r="A3272"/>
      <c r="B3272"/>
    </row>
    <row r="3273" spans="1:2">
      <c r="A3273"/>
      <c r="B3273"/>
    </row>
    <row r="3274" spans="1:2">
      <c r="A3274"/>
      <c r="B3274"/>
    </row>
    <row r="3275" spans="1:2">
      <c r="A3275"/>
      <c r="B3275"/>
    </row>
    <row r="3276" spans="1:2">
      <c r="A3276"/>
      <c r="B3276"/>
    </row>
    <row r="3277" spans="1:2">
      <c r="A3277"/>
      <c r="B3277"/>
    </row>
    <row r="3278" spans="1:2">
      <c r="A3278"/>
      <c r="B3278"/>
    </row>
    <row r="3279" spans="1:2">
      <c r="A3279"/>
      <c r="B3279"/>
    </row>
    <row r="3280" spans="1:2">
      <c r="A3280"/>
      <c r="B3280"/>
    </row>
    <row r="3281" spans="1:2">
      <c r="A3281"/>
      <c r="B3281"/>
    </row>
    <row r="3282" spans="1:2">
      <c r="A3282"/>
      <c r="B3282"/>
    </row>
    <row r="3283" spans="1:2">
      <c r="A3283"/>
      <c r="B3283"/>
    </row>
    <row r="3284" spans="1:2">
      <c r="A3284"/>
      <c r="B3284"/>
    </row>
    <row r="3285" spans="1:2">
      <c r="A3285"/>
      <c r="B3285"/>
    </row>
    <row r="3286" spans="1:2">
      <c r="A3286"/>
      <c r="B3286"/>
    </row>
    <row r="3287" spans="1:2">
      <c r="A3287"/>
      <c r="B3287"/>
    </row>
    <row r="3288" spans="1:2">
      <c r="A3288"/>
      <c r="B3288"/>
    </row>
    <row r="3289" spans="1:2">
      <c r="A3289"/>
      <c r="B3289"/>
    </row>
    <row r="3290" spans="1:2">
      <c r="A3290"/>
      <c r="B3290"/>
    </row>
    <row r="3291" spans="1:2">
      <c r="A3291"/>
      <c r="B3291"/>
    </row>
    <row r="3292" spans="1:2">
      <c r="A3292"/>
      <c r="B3292"/>
    </row>
    <row r="3293" spans="1:2">
      <c r="A3293"/>
      <c r="B3293"/>
    </row>
    <row r="3294" spans="1:2">
      <c r="A3294"/>
      <c r="B3294"/>
    </row>
    <row r="3295" spans="1:2">
      <c r="A3295"/>
      <c r="B3295"/>
    </row>
    <row r="3296" spans="1:2">
      <c r="A3296"/>
      <c r="B3296"/>
    </row>
    <row r="3297" spans="1:2">
      <c r="A3297"/>
      <c r="B3297"/>
    </row>
    <row r="3298" spans="1:2">
      <c r="A3298"/>
      <c r="B3298"/>
    </row>
    <row r="3299" spans="1:2">
      <c r="A3299"/>
      <c r="B3299"/>
    </row>
    <row r="3300" spans="1:2">
      <c r="A3300"/>
      <c r="B3300"/>
    </row>
    <row r="3301" spans="1:2">
      <c r="A3301"/>
      <c r="B3301"/>
    </row>
    <row r="3302" spans="1:2">
      <c r="A3302"/>
      <c r="B3302"/>
    </row>
    <row r="3303" spans="1:2">
      <c r="A3303"/>
      <c r="B3303"/>
    </row>
    <row r="3304" spans="1:2">
      <c r="A3304"/>
      <c r="B3304"/>
    </row>
    <row r="3305" spans="1:2">
      <c r="A3305"/>
      <c r="B3305"/>
    </row>
    <row r="3306" spans="1:2">
      <c r="A3306"/>
      <c r="B3306"/>
    </row>
    <row r="3307" spans="1:2">
      <c r="A3307"/>
      <c r="B3307"/>
    </row>
    <row r="3308" spans="1:2">
      <c r="A3308"/>
      <c r="B3308"/>
    </row>
    <row r="3309" spans="1:2">
      <c r="A3309"/>
      <c r="B3309"/>
    </row>
    <row r="3310" spans="1:2">
      <c r="A3310"/>
      <c r="B3310"/>
    </row>
    <row r="3311" spans="1:2">
      <c r="A3311"/>
      <c r="B3311"/>
    </row>
    <row r="3312" spans="1:2">
      <c r="A3312"/>
      <c r="B3312"/>
    </row>
    <row r="3313" spans="1:2">
      <c r="A3313"/>
      <c r="B3313"/>
    </row>
    <row r="3314" spans="1:2">
      <c r="A3314"/>
      <c r="B3314"/>
    </row>
    <row r="3315" spans="1:2">
      <c r="A3315"/>
      <c r="B3315"/>
    </row>
    <row r="3316" spans="1:2">
      <c r="A3316"/>
      <c r="B3316"/>
    </row>
    <row r="3317" spans="1:2">
      <c r="A3317"/>
      <c r="B3317"/>
    </row>
    <row r="3318" spans="1:2">
      <c r="A3318"/>
      <c r="B3318"/>
    </row>
    <row r="3319" spans="1:2">
      <c r="A3319"/>
      <c r="B3319"/>
    </row>
    <row r="3320" spans="1:2">
      <c r="A3320"/>
      <c r="B3320"/>
    </row>
    <row r="3321" spans="1:2">
      <c r="A3321"/>
      <c r="B3321"/>
    </row>
    <row r="3322" spans="1:2">
      <c r="A3322"/>
      <c r="B3322"/>
    </row>
    <row r="3323" spans="1:2">
      <c r="A3323"/>
      <c r="B3323"/>
    </row>
    <row r="3324" spans="1:2">
      <c r="A3324"/>
      <c r="B3324"/>
    </row>
    <row r="3325" spans="1:2">
      <c r="A3325"/>
      <c r="B3325"/>
    </row>
    <row r="3326" spans="1:2">
      <c r="A3326"/>
      <c r="B3326"/>
    </row>
    <row r="3327" spans="1:2">
      <c r="A3327"/>
      <c r="B3327"/>
    </row>
    <row r="3328" spans="1:2">
      <c r="A3328"/>
      <c r="B3328"/>
    </row>
    <row r="3329" spans="1:2">
      <c r="A3329"/>
      <c r="B3329"/>
    </row>
    <row r="3330" spans="1:2">
      <c r="A3330"/>
      <c r="B3330"/>
    </row>
    <row r="3331" spans="1:2">
      <c r="A3331"/>
      <c r="B3331"/>
    </row>
    <row r="3332" spans="1:2">
      <c r="A3332"/>
      <c r="B3332"/>
    </row>
    <row r="3333" spans="1:2">
      <c r="A3333"/>
      <c r="B3333"/>
    </row>
    <row r="3334" spans="1:2">
      <c r="A3334"/>
      <c r="B3334"/>
    </row>
    <row r="3335" spans="1:2">
      <c r="A3335"/>
      <c r="B3335"/>
    </row>
    <row r="3336" spans="1:2">
      <c r="A3336"/>
      <c r="B3336"/>
    </row>
    <row r="3337" spans="1:2">
      <c r="A3337"/>
      <c r="B3337"/>
    </row>
    <row r="3338" spans="1:2">
      <c r="A3338"/>
      <c r="B3338"/>
    </row>
    <row r="3339" spans="1:2">
      <c r="A3339"/>
      <c r="B3339"/>
    </row>
    <row r="3340" spans="1:2">
      <c r="A3340"/>
      <c r="B3340"/>
    </row>
    <row r="3341" spans="1:2">
      <c r="A3341"/>
      <c r="B3341"/>
    </row>
    <row r="3342" spans="1:2">
      <c r="A3342"/>
      <c r="B3342"/>
    </row>
    <row r="3343" spans="1:2">
      <c r="A3343"/>
      <c r="B3343"/>
    </row>
    <row r="3344" spans="1:2">
      <c r="A3344"/>
      <c r="B3344"/>
    </row>
    <row r="3345" spans="1:2">
      <c r="A3345"/>
      <c r="B3345"/>
    </row>
    <row r="3346" spans="1:2">
      <c r="A3346"/>
      <c r="B3346"/>
    </row>
    <row r="3347" spans="1:2">
      <c r="A3347"/>
      <c r="B3347"/>
    </row>
    <row r="3348" spans="1:2">
      <c r="A3348"/>
      <c r="B3348"/>
    </row>
    <row r="3349" spans="1:2">
      <c r="A3349"/>
      <c r="B3349"/>
    </row>
    <row r="3350" spans="1:2">
      <c r="A3350"/>
      <c r="B3350"/>
    </row>
    <row r="3351" spans="1:2">
      <c r="A3351"/>
      <c r="B3351"/>
    </row>
    <row r="3352" spans="1:2">
      <c r="A3352"/>
      <c r="B3352"/>
    </row>
    <row r="3353" spans="1:2">
      <c r="A3353"/>
      <c r="B3353"/>
    </row>
    <row r="3354" spans="1:2">
      <c r="A3354"/>
      <c r="B3354"/>
    </row>
    <row r="3355" spans="1:2">
      <c r="A3355"/>
      <c r="B3355"/>
    </row>
    <row r="3356" spans="1:2">
      <c r="A3356"/>
      <c r="B3356"/>
    </row>
    <row r="3357" spans="1:2">
      <c r="A3357"/>
      <c r="B3357"/>
    </row>
    <row r="3358" spans="1:2">
      <c r="A3358"/>
      <c r="B3358"/>
    </row>
    <row r="3359" spans="1:2">
      <c r="A3359"/>
      <c r="B3359"/>
    </row>
    <row r="3360" spans="1:2">
      <c r="A3360"/>
      <c r="B3360"/>
    </row>
    <row r="3361" spans="1:2">
      <c r="A3361"/>
      <c r="B3361"/>
    </row>
    <row r="3362" spans="1:2">
      <c r="A3362"/>
      <c r="B3362"/>
    </row>
    <row r="3363" spans="1:2">
      <c r="A3363"/>
      <c r="B3363"/>
    </row>
    <row r="3364" spans="1:2">
      <c r="A3364"/>
      <c r="B3364"/>
    </row>
    <row r="3365" spans="1:2">
      <c r="A3365"/>
      <c r="B3365"/>
    </row>
    <row r="3366" spans="1:2">
      <c r="A3366"/>
      <c r="B3366"/>
    </row>
    <row r="3367" spans="1:2">
      <c r="A3367"/>
      <c r="B3367"/>
    </row>
    <row r="3368" spans="1:2">
      <c r="A3368"/>
      <c r="B3368"/>
    </row>
    <row r="3369" spans="1:2">
      <c r="A3369"/>
      <c r="B3369"/>
    </row>
    <row r="3370" spans="1:2">
      <c r="A3370"/>
      <c r="B3370"/>
    </row>
    <row r="3371" spans="1:2">
      <c r="A3371"/>
      <c r="B3371"/>
    </row>
    <row r="3372" spans="1:2">
      <c r="A3372"/>
      <c r="B3372"/>
    </row>
    <row r="3373" spans="1:2">
      <c r="A3373"/>
      <c r="B3373"/>
    </row>
    <row r="3374" spans="1:2">
      <c r="A3374"/>
      <c r="B3374"/>
    </row>
    <row r="3375" spans="1:2">
      <c r="A3375"/>
      <c r="B3375"/>
    </row>
    <row r="3376" spans="1:2">
      <c r="A3376"/>
      <c r="B3376"/>
    </row>
    <row r="3377" spans="1:2">
      <c r="A3377"/>
      <c r="B3377"/>
    </row>
    <row r="3378" spans="1:2">
      <c r="A3378"/>
      <c r="B3378"/>
    </row>
    <row r="3379" spans="1:2">
      <c r="A3379"/>
      <c r="B3379"/>
    </row>
    <row r="3380" spans="1:2">
      <c r="A3380"/>
      <c r="B3380"/>
    </row>
    <row r="3381" spans="1:2">
      <c r="A3381"/>
      <c r="B3381"/>
    </row>
    <row r="3382" spans="1:2">
      <c r="A3382"/>
      <c r="B3382"/>
    </row>
    <row r="3383" spans="1:2">
      <c r="A3383"/>
      <c r="B3383"/>
    </row>
    <row r="3384" spans="1:2">
      <c r="A3384"/>
      <c r="B3384"/>
    </row>
    <row r="3385" spans="1:2">
      <c r="A3385"/>
      <c r="B3385"/>
    </row>
    <row r="3386" spans="1:2">
      <c r="A3386"/>
      <c r="B3386"/>
    </row>
    <row r="3387" spans="1:2">
      <c r="A3387"/>
      <c r="B3387"/>
    </row>
    <row r="3388" spans="1:2">
      <c r="A3388"/>
      <c r="B3388"/>
    </row>
    <row r="3389" spans="1:2">
      <c r="A3389"/>
      <c r="B3389"/>
    </row>
    <row r="3390" spans="1:2">
      <c r="A3390"/>
      <c r="B3390"/>
    </row>
    <row r="3391" spans="1:2">
      <c r="A3391"/>
      <c r="B3391"/>
    </row>
    <row r="3392" spans="1:2">
      <c r="A3392"/>
      <c r="B3392"/>
    </row>
    <row r="3393" spans="1:2">
      <c r="A3393"/>
      <c r="B3393"/>
    </row>
    <row r="3394" spans="1:2">
      <c r="A3394"/>
      <c r="B3394"/>
    </row>
    <row r="3395" spans="1:2">
      <c r="A3395"/>
      <c r="B3395"/>
    </row>
    <row r="3396" spans="1:2">
      <c r="A3396"/>
      <c r="B3396"/>
    </row>
    <row r="3397" spans="1:2">
      <c r="A3397"/>
      <c r="B3397"/>
    </row>
    <row r="3398" spans="1:2">
      <c r="A3398"/>
      <c r="B3398"/>
    </row>
    <row r="3399" spans="1:2">
      <c r="A3399"/>
      <c r="B3399"/>
    </row>
    <row r="3400" spans="1:2">
      <c r="A3400"/>
      <c r="B3400"/>
    </row>
    <row r="3401" spans="1:2">
      <c r="A3401"/>
      <c r="B3401"/>
    </row>
    <row r="3402" spans="1:2">
      <c r="A3402"/>
      <c r="B3402"/>
    </row>
    <row r="3403" spans="1:2">
      <c r="A3403"/>
      <c r="B3403"/>
    </row>
    <row r="3404" spans="1:2">
      <c r="A3404"/>
      <c r="B3404"/>
    </row>
    <row r="3405" spans="1:2">
      <c r="A3405"/>
      <c r="B3405"/>
    </row>
    <row r="3406" spans="1:2">
      <c r="A3406"/>
      <c r="B3406"/>
    </row>
    <row r="3407" spans="1:2">
      <c r="A3407"/>
      <c r="B3407"/>
    </row>
    <row r="3408" spans="1:2">
      <c r="A3408"/>
      <c r="B3408"/>
    </row>
    <row r="3409" spans="1:2">
      <c r="A3409"/>
      <c r="B3409"/>
    </row>
    <row r="3410" spans="1:2">
      <c r="A3410"/>
      <c r="B3410"/>
    </row>
    <row r="3411" spans="1:2">
      <c r="A3411"/>
      <c r="B3411"/>
    </row>
    <row r="3412" spans="1:2">
      <c r="A3412"/>
      <c r="B3412"/>
    </row>
    <row r="3413" spans="1:2">
      <c r="A3413"/>
      <c r="B3413"/>
    </row>
    <row r="3414" spans="1:2">
      <c r="A3414"/>
      <c r="B3414"/>
    </row>
    <row r="3415" spans="1:2">
      <c r="A3415"/>
      <c r="B3415"/>
    </row>
    <row r="3416" spans="1:2">
      <c r="A3416"/>
      <c r="B3416"/>
    </row>
    <row r="3417" spans="1:2">
      <c r="A3417"/>
      <c r="B3417"/>
    </row>
    <row r="3418" spans="1:2">
      <c r="A3418"/>
      <c r="B3418"/>
    </row>
    <row r="3419" spans="1:2">
      <c r="A3419"/>
      <c r="B3419"/>
    </row>
    <row r="3420" spans="1:2">
      <c r="A3420"/>
      <c r="B3420"/>
    </row>
    <row r="3421" spans="1:2">
      <c r="A3421"/>
      <c r="B3421"/>
    </row>
    <row r="3422" spans="1:2">
      <c r="A3422"/>
      <c r="B3422"/>
    </row>
    <row r="3423" spans="1:2">
      <c r="A3423"/>
      <c r="B3423"/>
    </row>
    <row r="3424" spans="1:2">
      <c r="A3424"/>
      <c r="B3424"/>
    </row>
    <row r="3425" spans="1:2">
      <c r="A3425"/>
      <c r="B3425"/>
    </row>
    <row r="3426" spans="1:2">
      <c r="A3426"/>
      <c r="B3426"/>
    </row>
    <row r="3427" spans="1:2">
      <c r="A3427"/>
      <c r="B3427"/>
    </row>
    <row r="3428" spans="1:2">
      <c r="A3428"/>
      <c r="B3428"/>
    </row>
    <row r="3429" spans="1:2">
      <c r="A3429"/>
      <c r="B3429"/>
    </row>
    <row r="3430" spans="1:2">
      <c r="A3430"/>
      <c r="B3430"/>
    </row>
    <row r="3431" spans="1:2">
      <c r="A3431"/>
      <c r="B3431"/>
    </row>
    <row r="3432" spans="1:2">
      <c r="A3432"/>
      <c r="B3432"/>
    </row>
    <row r="3433" spans="1:2">
      <c r="A3433"/>
      <c r="B3433"/>
    </row>
    <row r="3434" spans="1:2">
      <c r="A3434"/>
      <c r="B3434"/>
    </row>
    <row r="3435" spans="1:2">
      <c r="A3435"/>
      <c r="B3435"/>
    </row>
    <row r="3436" spans="1:2">
      <c r="A3436"/>
      <c r="B3436"/>
    </row>
    <row r="3437" spans="1:2">
      <c r="A3437"/>
      <c r="B3437"/>
    </row>
    <row r="3438" spans="1:2">
      <c r="A3438"/>
      <c r="B3438"/>
    </row>
    <row r="3439" spans="1:2">
      <c r="A3439"/>
      <c r="B3439"/>
    </row>
    <row r="3440" spans="1:2">
      <c r="A3440"/>
      <c r="B3440"/>
    </row>
    <row r="3441" spans="1:2">
      <c r="A3441"/>
      <c r="B3441"/>
    </row>
    <row r="3442" spans="1:2">
      <c r="A3442"/>
      <c r="B3442"/>
    </row>
    <row r="3443" spans="1:2">
      <c r="A3443"/>
      <c r="B3443"/>
    </row>
    <row r="3444" spans="1:2">
      <c r="A3444"/>
      <c r="B3444"/>
    </row>
    <row r="3445" spans="1:2">
      <c r="A3445"/>
      <c r="B3445"/>
    </row>
    <row r="3446" spans="1:2">
      <c r="A3446"/>
      <c r="B3446"/>
    </row>
    <row r="3447" spans="1:2">
      <c r="A3447"/>
      <c r="B3447"/>
    </row>
    <row r="3448" spans="1:2">
      <c r="A3448"/>
      <c r="B3448"/>
    </row>
    <row r="3449" spans="1:2">
      <c r="A3449"/>
      <c r="B3449"/>
    </row>
    <row r="3450" spans="1:2">
      <c r="A3450"/>
      <c r="B3450"/>
    </row>
    <row r="3451" spans="1:2">
      <c r="A3451"/>
      <c r="B3451"/>
    </row>
    <row r="3452" spans="1:2">
      <c r="A3452"/>
      <c r="B3452"/>
    </row>
    <row r="3453" spans="1:2">
      <c r="A3453"/>
      <c r="B3453"/>
    </row>
    <row r="3454" spans="1:2">
      <c r="A3454"/>
      <c r="B3454"/>
    </row>
    <row r="3455" spans="1:2">
      <c r="A3455"/>
      <c r="B3455"/>
    </row>
    <row r="3456" spans="1:2">
      <c r="A3456"/>
      <c r="B3456"/>
    </row>
    <row r="3457" spans="1:2">
      <c r="A3457"/>
      <c r="B3457"/>
    </row>
    <row r="3458" spans="1:2">
      <c r="A3458"/>
      <c r="B3458"/>
    </row>
    <row r="3459" spans="1:2">
      <c r="A3459"/>
      <c r="B3459"/>
    </row>
    <row r="3460" spans="1:2">
      <c r="A3460"/>
      <c r="B3460"/>
    </row>
    <row r="3461" spans="1:2">
      <c r="A3461"/>
      <c r="B3461"/>
    </row>
    <row r="3462" spans="1:2">
      <c r="A3462"/>
      <c r="B3462"/>
    </row>
    <row r="3463" spans="1:2">
      <c r="A3463"/>
      <c r="B3463"/>
    </row>
    <row r="3464" spans="1:2">
      <c r="A3464"/>
      <c r="B3464"/>
    </row>
    <row r="3465" spans="1:2">
      <c r="A3465"/>
      <c r="B3465"/>
    </row>
    <row r="3466" spans="1:2">
      <c r="A3466"/>
      <c r="B3466"/>
    </row>
    <row r="3467" spans="1:2">
      <c r="A3467"/>
      <c r="B3467"/>
    </row>
    <row r="3468" spans="1:2">
      <c r="A3468"/>
      <c r="B3468"/>
    </row>
    <row r="3469" spans="1:2">
      <c r="A3469"/>
      <c r="B3469"/>
    </row>
    <row r="3470" spans="1:2">
      <c r="A3470"/>
      <c r="B3470"/>
    </row>
    <row r="3471" spans="1:2">
      <c r="A3471"/>
      <c r="B3471"/>
    </row>
    <row r="3472" spans="1:2">
      <c r="A3472"/>
      <c r="B3472"/>
    </row>
    <row r="3473" spans="1:2">
      <c r="A3473"/>
      <c r="B3473"/>
    </row>
    <row r="3474" spans="1:2">
      <c r="A3474"/>
      <c r="B3474"/>
    </row>
    <row r="3475" spans="1:2">
      <c r="A3475"/>
      <c r="B3475"/>
    </row>
    <row r="3476" spans="1:2">
      <c r="A3476"/>
      <c r="B3476"/>
    </row>
    <row r="3477" spans="1:2">
      <c r="A3477"/>
      <c r="B3477"/>
    </row>
    <row r="3478" spans="1:2">
      <c r="A3478"/>
      <c r="B3478"/>
    </row>
    <row r="3479" spans="1:2">
      <c r="A3479"/>
      <c r="B3479"/>
    </row>
    <row r="3480" spans="1:2">
      <c r="A3480"/>
      <c r="B3480"/>
    </row>
    <row r="3481" spans="1:2">
      <c r="A3481"/>
      <c r="B3481"/>
    </row>
    <row r="3482" spans="1:2">
      <c r="A3482"/>
      <c r="B3482"/>
    </row>
    <row r="3483" spans="1:2">
      <c r="A3483"/>
      <c r="B3483"/>
    </row>
    <row r="3484" spans="1:2">
      <c r="A3484"/>
      <c r="B3484"/>
    </row>
    <row r="3485" spans="1:2">
      <c r="A3485"/>
      <c r="B3485"/>
    </row>
    <row r="3486" spans="1:2">
      <c r="A3486"/>
      <c r="B3486"/>
    </row>
    <row r="3487" spans="1:2">
      <c r="A3487"/>
      <c r="B3487"/>
    </row>
    <row r="3488" spans="1:2">
      <c r="A3488"/>
      <c r="B3488"/>
    </row>
    <row r="3489" spans="1:2">
      <c r="A3489"/>
      <c r="B3489"/>
    </row>
    <row r="3490" spans="1:2">
      <c r="A3490"/>
      <c r="B3490"/>
    </row>
    <row r="3491" spans="1:2">
      <c r="A3491"/>
      <c r="B3491"/>
    </row>
    <row r="3492" spans="1:2">
      <c r="A3492"/>
      <c r="B3492"/>
    </row>
    <row r="3493" spans="1:2">
      <c r="A3493"/>
      <c r="B3493"/>
    </row>
    <row r="3494" spans="1:2">
      <c r="A3494"/>
      <c r="B3494"/>
    </row>
    <row r="3495" spans="1:2">
      <c r="A3495"/>
      <c r="B3495"/>
    </row>
    <row r="3496" spans="1:2">
      <c r="A3496"/>
      <c r="B3496"/>
    </row>
    <row r="3497" spans="1:2">
      <c r="A3497"/>
      <c r="B3497"/>
    </row>
    <row r="3498" spans="1:2">
      <c r="A3498"/>
      <c r="B3498"/>
    </row>
    <row r="3499" spans="1:2">
      <c r="A3499"/>
      <c r="B3499"/>
    </row>
    <row r="3500" spans="1:2">
      <c r="A3500"/>
      <c r="B3500"/>
    </row>
    <row r="3501" spans="1:2">
      <c r="A3501"/>
      <c r="B3501"/>
    </row>
    <row r="3502" spans="1:2">
      <c r="A3502"/>
      <c r="B3502"/>
    </row>
    <row r="3503" spans="1:2">
      <c r="A3503"/>
      <c r="B3503"/>
    </row>
    <row r="3504" spans="1:2">
      <c r="A3504"/>
      <c r="B3504"/>
    </row>
    <row r="3505" spans="1:2">
      <c r="A3505"/>
      <c r="B3505"/>
    </row>
    <row r="3506" spans="1:2">
      <c r="A3506"/>
      <c r="B3506"/>
    </row>
    <row r="3507" spans="1:2">
      <c r="A3507"/>
      <c r="B3507"/>
    </row>
    <row r="3508" spans="1:2">
      <c r="A3508"/>
      <c r="B3508"/>
    </row>
    <row r="3509" spans="1:2">
      <c r="A3509"/>
      <c r="B3509"/>
    </row>
    <row r="3510" spans="1:2">
      <c r="A3510"/>
      <c r="B3510"/>
    </row>
    <row r="3511" spans="1:2">
      <c r="A3511"/>
      <c r="B3511"/>
    </row>
    <row r="3512" spans="1:2">
      <c r="A3512"/>
      <c r="B3512"/>
    </row>
    <row r="3513" spans="1:2">
      <c r="A3513"/>
      <c r="B3513"/>
    </row>
    <row r="3514" spans="1:2">
      <c r="A3514"/>
      <c r="B3514"/>
    </row>
    <row r="3515" spans="1:2">
      <c r="A3515"/>
      <c r="B3515"/>
    </row>
    <row r="3516" spans="1:2">
      <c r="A3516"/>
      <c r="B3516"/>
    </row>
    <row r="3517" spans="1:2">
      <c r="A3517"/>
      <c r="B3517"/>
    </row>
    <row r="3518" spans="1:2">
      <c r="A3518"/>
      <c r="B3518"/>
    </row>
    <row r="3519" spans="1:2">
      <c r="A3519"/>
      <c r="B3519"/>
    </row>
    <row r="3520" spans="1:2">
      <c r="A3520"/>
      <c r="B3520"/>
    </row>
    <row r="3521" spans="1:2">
      <c r="A3521"/>
      <c r="B3521"/>
    </row>
    <row r="3522" spans="1:2">
      <c r="A3522"/>
      <c r="B3522"/>
    </row>
    <row r="3523" spans="1:2">
      <c r="A3523"/>
      <c r="B3523"/>
    </row>
    <row r="3524" spans="1:2">
      <c r="A3524"/>
      <c r="B3524"/>
    </row>
    <row r="3525" spans="1:2">
      <c r="A3525"/>
      <c r="B3525"/>
    </row>
    <row r="3526" spans="1:2">
      <c r="A3526"/>
      <c r="B3526"/>
    </row>
    <row r="3527" spans="1:2">
      <c r="A3527"/>
      <c r="B3527"/>
    </row>
    <row r="3528" spans="1:2">
      <c r="A3528"/>
      <c r="B3528"/>
    </row>
    <row r="3529" spans="1:2">
      <c r="A3529"/>
      <c r="B3529"/>
    </row>
    <row r="3530" spans="1:2">
      <c r="A3530"/>
      <c r="B3530"/>
    </row>
    <row r="3531" spans="1:2">
      <c r="A3531"/>
      <c r="B3531"/>
    </row>
    <row r="3532" spans="1:2">
      <c r="A3532"/>
      <c r="B3532"/>
    </row>
    <row r="3533" spans="1:2">
      <c r="A3533"/>
      <c r="B3533"/>
    </row>
    <row r="3534" spans="1:2">
      <c r="A3534"/>
      <c r="B3534"/>
    </row>
    <row r="3535" spans="1:2">
      <c r="A3535"/>
      <c r="B3535"/>
    </row>
    <row r="3536" spans="1:2">
      <c r="A3536"/>
      <c r="B3536"/>
    </row>
    <row r="3537" spans="1:2">
      <c r="A3537"/>
      <c r="B3537"/>
    </row>
    <row r="3538" spans="1:2">
      <c r="A3538"/>
      <c r="B3538"/>
    </row>
    <row r="3539" spans="1:2">
      <c r="A3539"/>
      <c r="B3539"/>
    </row>
    <row r="3540" spans="1:2">
      <c r="A3540"/>
      <c r="B3540"/>
    </row>
    <row r="3541" spans="1:2">
      <c r="A3541"/>
      <c r="B3541"/>
    </row>
    <row r="3542" spans="1:2">
      <c r="A3542"/>
      <c r="B3542"/>
    </row>
    <row r="3543" spans="1:2">
      <c r="A3543"/>
      <c r="B3543"/>
    </row>
    <row r="3544" spans="1:2">
      <c r="A3544"/>
      <c r="B3544"/>
    </row>
    <row r="3545" spans="1:2">
      <c r="A3545"/>
      <c r="B3545"/>
    </row>
    <row r="3546" spans="1:2">
      <c r="A3546"/>
      <c r="B3546"/>
    </row>
    <row r="3547" spans="1:2">
      <c r="A3547"/>
      <c r="B3547"/>
    </row>
    <row r="3548" spans="1:2">
      <c r="A3548"/>
      <c r="B3548"/>
    </row>
    <row r="3549" spans="1:2">
      <c r="A3549"/>
      <c r="B3549"/>
    </row>
    <row r="3550" spans="1:2">
      <c r="A3550"/>
      <c r="B3550"/>
    </row>
    <row r="3551" spans="1:2">
      <c r="A3551"/>
      <c r="B3551"/>
    </row>
    <row r="3552" spans="1:2">
      <c r="A3552"/>
      <c r="B3552"/>
    </row>
    <row r="3553" spans="1:2">
      <c r="A3553"/>
      <c r="B3553"/>
    </row>
    <row r="3554" spans="1:2">
      <c r="A3554"/>
      <c r="B3554"/>
    </row>
    <row r="3555" spans="1:2">
      <c r="A3555"/>
      <c r="B3555"/>
    </row>
    <row r="3556" spans="1:2">
      <c r="A3556"/>
      <c r="B3556"/>
    </row>
    <row r="3557" spans="1:2">
      <c r="A3557"/>
      <c r="B3557"/>
    </row>
    <row r="3558" spans="1:2">
      <c r="A3558"/>
      <c r="B3558"/>
    </row>
    <row r="3559" spans="1:2">
      <c r="A3559"/>
      <c r="B3559"/>
    </row>
    <row r="3560" spans="1:2">
      <c r="A3560"/>
      <c r="B3560"/>
    </row>
    <row r="3561" spans="1:2">
      <c r="A3561"/>
      <c r="B3561"/>
    </row>
    <row r="3562" spans="1:2">
      <c r="A3562"/>
      <c r="B3562"/>
    </row>
    <row r="3563" spans="1:2">
      <c r="A3563"/>
      <c r="B3563"/>
    </row>
    <row r="3564" spans="1:2">
      <c r="A3564"/>
      <c r="B3564"/>
    </row>
    <row r="3565" spans="1:2">
      <c r="A3565"/>
      <c r="B3565"/>
    </row>
    <row r="3566" spans="1:2">
      <c r="A3566"/>
      <c r="B3566"/>
    </row>
    <row r="3567" spans="1:2">
      <c r="A3567"/>
      <c r="B3567"/>
    </row>
    <row r="3568" spans="1:2">
      <c r="A3568"/>
      <c r="B3568"/>
    </row>
    <row r="3569" spans="1:2">
      <c r="A3569"/>
      <c r="B3569"/>
    </row>
    <row r="3570" spans="1:2">
      <c r="A3570"/>
      <c r="B3570"/>
    </row>
    <row r="3571" spans="1:2">
      <c r="A3571"/>
      <c r="B3571"/>
    </row>
    <row r="3572" spans="1:2">
      <c r="A3572"/>
      <c r="B3572"/>
    </row>
    <row r="3573" spans="1:2">
      <c r="A3573"/>
      <c r="B3573"/>
    </row>
    <row r="3574" spans="1:2">
      <c r="A3574"/>
      <c r="B3574"/>
    </row>
    <row r="3575" spans="1:2">
      <c r="A3575"/>
      <c r="B3575"/>
    </row>
    <row r="3576" spans="1:2">
      <c r="A3576"/>
      <c r="B3576"/>
    </row>
    <row r="3577" spans="1:2">
      <c r="A3577"/>
      <c r="B3577"/>
    </row>
    <row r="3578" spans="1:2">
      <c r="A3578"/>
      <c r="B3578"/>
    </row>
    <row r="3579" spans="1:2">
      <c r="A3579"/>
      <c r="B3579"/>
    </row>
    <row r="3580" spans="1:2">
      <c r="A3580"/>
      <c r="B3580"/>
    </row>
    <row r="3581" spans="1:2">
      <c r="A3581"/>
      <c r="B3581"/>
    </row>
    <row r="3582" spans="1:2">
      <c r="A3582"/>
      <c r="B3582"/>
    </row>
    <row r="3583" spans="1:2">
      <c r="A3583"/>
      <c r="B3583"/>
    </row>
    <row r="3584" spans="1:2">
      <c r="A3584"/>
      <c r="B3584"/>
    </row>
    <row r="3585" spans="1:2">
      <c r="A3585"/>
      <c r="B3585"/>
    </row>
    <row r="3586" spans="1:2">
      <c r="A3586"/>
      <c r="B3586"/>
    </row>
    <row r="3587" spans="1:2">
      <c r="A3587"/>
      <c r="B3587"/>
    </row>
    <row r="3588" spans="1:2">
      <c r="A3588"/>
      <c r="B3588"/>
    </row>
    <row r="3589" spans="1:2">
      <c r="A3589"/>
      <c r="B3589"/>
    </row>
    <row r="3590" spans="1:2">
      <c r="A3590"/>
      <c r="B3590"/>
    </row>
    <row r="3591" spans="1:2">
      <c r="A3591"/>
      <c r="B3591"/>
    </row>
    <row r="3592" spans="1:2">
      <c r="A3592"/>
      <c r="B3592"/>
    </row>
    <row r="3593" spans="1:2">
      <c r="A3593"/>
      <c r="B3593"/>
    </row>
    <row r="3594" spans="1:2">
      <c r="A3594"/>
      <c r="B3594"/>
    </row>
    <row r="3595" spans="1:2">
      <c r="A3595"/>
      <c r="B3595"/>
    </row>
    <row r="3596" spans="1:2">
      <c r="A3596"/>
      <c r="B3596"/>
    </row>
    <row r="3597" spans="1:2">
      <c r="A3597"/>
      <c r="B3597"/>
    </row>
    <row r="3598" spans="1:2">
      <c r="A3598"/>
      <c r="B3598"/>
    </row>
    <row r="3599" spans="1:2">
      <c r="A3599"/>
      <c r="B3599"/>
    </row>
    <row r="3600" spans="1:2">
      <c r="A3600"/>
      <c r="B3600"/>
    </row>
    <row r="3601" spans="1:2">
      <c r="A3601"/>
      <c r="B3601"/>
    </row>
    <row r="3602" spans="1:2">
      <c r="A3602"/>
      <c r="B3602"/>
    </row>
    <row r="3603" spans="1:2">
      <c r="A3603"/>
      <c r="B3603"/>
    </row>
    <row r="3604" spans="1:2">
      <c r="A3604"/>
      <c r="B3604"/>
    </row>
    <row r="3605" spans="1:2">
      <c r="A3605"/>
      <c r="B3605"/>
    </row>
    <row r="3606" spans="1:2">
      <c r="A3606"/>
      <c r="B3606"/>
    </row>
    <row r="3607" spans="1:2">
      <c r="A3607"/>
      <c r="B3607"/>
    </row>
    <row r="3608" spans="1:2">
      <c r="A3608"/>
      <c r="B3608"/>
    </row>
    <row r="3609" spans="1:2">
      <c r="A3609"/>
      <c r="B3609"/>
    </row>
    <row r="3610" spans="1:2">
      <c r="A3610"/>
      <c r="B3610"/>
    </row>
    <row r="3611" spans="1:2">
      <c r="A3611"/>
      <c r="B3611"/>
    </row>
    <row r="3612" spans="1:2">
      <c r="A3612"/>
      <c r="B3612"/>
    </row>
    <row r="3613" spans="1:2">
      <c r="A3613"/>
      <c r="B3613"/>
    </row>
    <row r="3614" spans="1:2">
      <c r="A3614"/>
      <c r="B3614"/>
    </row>
    <row r="3615" spans="1:2">
      <c r="A3615"/>
      <c r="B3615"/>
    </row>
    <row r="3616" spans="1:2">
      <c r="A3616"/>
      <c r="B3616"/>
    </row>
    <row r="3617" spans="1:2">
      <c r="A3617"/>
      <c r="B3617"/>
    </row>
    <row r="3618" spans="1:2">
      <c r="A3618"/>
      <c r="B3618"/>
    </row>
    <row r="3619" spans="1:2">
      <c r="A3619"/>
      <c r="B3619"/>
    </row>
    <row r="3620" spans="1:2">
      <c r="A3620"/>
      <c r="B3620"/>
    </row>
    <row r="3621" spans="1:2">
      <c r="A3621"/>
      <c r="B3621"/>
    </row>
    <row r="3622" spans="1:2">
      <c r="A3622"/>
      <c r="B3622"/>
    </row>
    <row r="3623" spans="1:2">
      <c r="A3623"/>
      <c r="B3623"/>
    </row>
    <row r="3624" spans="1:2">
      <c r="A3624"/>
      <c r="B3624"/>
    </row>
    <row r="3625" spans="1:2">
      <c r="A3625"/>
      <c r="B3625"/>
    </row>
    <row r="3626" spans="1:2">
      <c r="A3626"/>
      <c r="B3626"/>
    </row>
    <row r="3627" spans="1:2">
      <c r="A3627"/>
      <c r="B3627"/>
    </row>
    <row r="3628" spans="1:2">
      <c r="A3628"/>
      <c r="B3628"/>
    </row>
    <row r="3629" spans="1:2">
      <c r="A3629"/>
      <c r="B3629"/>
    </row>
    <row r="3630" spans="1:2">
      <c r="A3630"/>
      <c r="B3630"/>
    </row>
    <row r="3631" spans="1:2">
      <c r="A3631"/>
      <c r="B3631"/>
    </row>
    <row r="3632" spans="1:2">
      <c r="A3632"/>
      <c r="B3632"/>
    </row>
    <row r="3633" spans="1:2">
      <c r="A3633"/>
      <c r="B3633"/>
    </row>
    <row r="3634" spans="1:2">
      <c r="A3634"/>
      <c r="B3634"/>
    </row>
    <row r="3635" spans="1:2">
      <c r="A3635"/>
      <c r="B3635"/>
    </row>
    <row r="3636" spans="1:2">
      <c r="A3636"/>
      <c r="B3636"/>
    </row>
    <row r="3637" spans="1:2">
      <c r="A3637"/>
      <c r="B3637"/>
    </row>
    <row r="3638" spans="1:2">
      <c r="A3638"/>
      <c r="B3638"/>
    </row>
    <row r="3639" spans="1:2">
      <c r="A3639"/>
      <c r="B3639"/>
    </row>
    <row r="3640" spans="1:2">
      <c r="A3640"/>
      <c r="B3640"/>
    </row>
    <row r="3641" spans="1:2">
      <c r="A3641"/>
      <c r="B3641"/>
    </row>
    <row r="3642" spans="1:2">
      <c r="A3642"/>
      <c r="B3642"/>
    </row>
    <row r="3643" spans="1:2">
      <c r="A3643"/>
      <c r="B3643"/>
    </row>
    <row r="3644" spans="1:2">
      <c r="A3644"/>
      <c r="B3644"/>
    </row>
    <row r="3645" spans="1:2">
      <c r="A3645"/>
      <c r="B3645"/>
    </row>
    <row r="3646" spans="1:2">
      <c r="A3646"/>
      <c r="B3646"/>
    </row>
    <row r="3647" spans="1:2">
      <c r="A3647"/>
      <c r="B3647"/>
    </row>
    <row r="3648" spans="1:2">
      <c r="A3648"/>
      <c r="B3648"/>
    </row>
    <row r="3649" spans="1:2">
      <c r="A3649"/>
      <c r="B3649"/>
    </row>
    <row r="3650" spans="1:2">
      <c r="A3650"/>
      <c r="B3650"/>
    </row>
    <row r="3651" spans="1:2">
      <c r="A3651"/>
      <c r="B3651"/>
    </row>
    <row r="3652" spans="1:2">
      <c r="A3652"/>
      <c r="B3652"/>
    </row>
    <row r="3653" spans="1:2">
      <c r="A3653"/>
      <c r="B3653"/>
    </row>
    <row r="3654" spans="1:2">
      <c r="A3654"/>
      <c r="B3654"/>
    </row>
    <row r="3655" spans="1:2">
      <c r="A3655"/>
      <c r="B3655"/>
    </row>
    <row r="3656" spans="1:2">
      <c r="A3656"/>
      <c r="B3656"/>
    </row>
    <row r="3657" spans="1:2">
      <c r="A3657"/>
      <c r="B3657"/>
    </row>
    <row r="3658" spans="1:2">
      <c r="A3658"/>
      <c r="B3658"/>
    </row>
    <row r="3659" spans="1:2">
      <c r="A3659"/>
      <c r="B3659"/>
    </row>
    <row r="3660" spans="1:2">
      <c r="A3660"/>
      <c r="B3660"/>
    </row>
    <row r="3661" spans="1:2">
      <c r="A3661"/>
      <c r="B3661"/>
    </row>
    <row r="3662" spans="1:2">
      <c r="A3662"/>
      <c r="B3662"/>
    </row>
    <row r="3663" spans="1:2">
      <c r="A3663"/>
      <c r="B3663"/>
    </row>
    <row r="3664" spans="1:2">
      <c r="A3664"/>
      <c r="B3664"/>
    </row>
    <row r="3665" spans="1:2">
      <c r="A3665"/>
      <c r="B3665"/>
    </row>
    <row r="3666" spans="1:2">
      <c r="A3666"/>
      <c r="B3666"/>
    </row>
    <row r="3667" spans="1:2">
      <c r="A3667"/>
      <c r="B3667"/>
    </row>
    <row r="3668" spans="1:2">
      <c r="A3668"/>
      <c r="B3668"/>
    </row>
    <row r="3669" spans="1:2">
      <c r="A3669"/>
      <c r="B3669"/>
    </row>
    <row r="3670" spans="1:2">
      <c r="A3670"/>
      <c r="B3670"/>
    </row>
    <row r="3671" spans="1:2">
      <c r="A3671"/>
      <c r="B3671"/>
    </row>
    <row r="3672" spans="1:2">
      <c r="A3672"/>
      <c r="B3672"/>
    </row>
    <row r="3673" spans="1:2">
      <c r="A3673"/>
      <c r="B3673"/>
    </row>
    <row r="3674" spans="1:2">
      <c r="A3674"/>
      <c r="B3674"/>
    </row>
    <row r="3675" spans="1:2">
      <c r="A3675"/>
      <c r="B3675"/>
    </row>
    <row r="3676" spans="1:2">
      <c r="A3676"/>
      <c r="B3676"/>
    </row>
    <row r="3677" spans="1:2">
      <c r="A3677"/>
      <c r="B3677"/>
    </row>
    <row r="3678" spans="1:2">
      <c r="A3678"/>
      <c r="B3678"/>
    </row>
    <row r="3679" spans="1:2">
      <c r="A3679"/>
      <c r="B3679"/>
    </row>
    <row r="3680" spans="1:2">
      <c r="A3680"/>
      <c r="B3680"/>
    </row>
    <row r="3681" spans="1:2">
      <c r="A3681"/>
      <c r="B3681"/>
    </row>
    <row r="3682" spans="1:2">
      <c r="A3682"/>
      <c r="B3682"/>
    </row>
    <row r="3683" spans="1:2">
      <c r="A3683"/>
      <c r="B3683"/>
    </row>
    <row r="3684" spans="1:2">
      <c r="A3684"/>
      <c r="B3684"/>
    </row>
    <row r="3685" spans="1:2">
      <c r="A3685"/>
      <c r="B3685"/>
    </row>
    <row r="3686" spans="1:2">
      <c r="A3686"/>
      <c r="B3686"/>
    </row>
    <row r="3687" spans="1:2">
      <c r="A3687"/>
      <c r="B3687"/>
    </row>
    <row r="3688" spans="1:2">
      <c r="A3688"/>
      <c r="B3688"/>
    </row>
    <row r="3689" spans="1:2">
      <c r="A3689"/>
      <c r="B3689"/>
    </row>
    <row r="3690" spans="1:2">
      <c r="A3690"/>
      <c r="B3690"/>
    </row>
    <row r="3691" spans="1:2">
      <c r="A3691"/>
      <c r="B3691"/>
    </row>
    <row r="3692" spans="1:2">
      <c r="A3692"/>
      <c r="B3692"/>
    </row>
    <row r="3693" spans="1:2">
      <c r="A3693"/>
      <c r="B3693"/>
    </row>
    <row r="3694" spans="1:2">
      <c r="A3694"/>
      <c r="B3694"/>
    </row>
    <row r="3695" spans="1:2">
      <c r="A3695"/>
      <c r="B3695"/>
    </row>
    <row r="3696" spans="1:2">
      <c r="A3696"/>
      <c r="B3696"/>
    </row>
    <row r="3697" spans="1:2">
      <c r="A3697"/>
      <c r="B3697"/>
    </row>
    <row r="3698" spans="1:2">
      <c r="A3698"/>
      <c r="B3698"/>
    </row>
    <row r="3699" spans="1:2">
      <c r="A3699"/>
      <c r="B3699"/>
    </row>
    <row r="3700" spans="1:2">
      <c r="A3700"/>
      <c r="B3700"/>
    </row>
    <row r="3701" spans="1:2">
      <c r="A3701"/>
      <c r="B3701"/>
    </row>
    <row r="3702" spans="1:2">
      <c r="A3702"/>
      <c r="B3702"/>
    </row>
    <row r="3703" spans="1:2">
      <c r="A3703"/>
      <c r="B3703"/>
    </row>
    <row r="3704" spans="1:2">
      <c r="A3704"/>
      <c r="B3704"/>
    </row>
    <row r="3705" spans="1:2">
      <c r="A3705"/>
      <c r="B3705"/>
    </row>
    <row r="3706" spans="1:2">
      <c r="A3706"/>
      <c r="B3706"/>
    </row>
    <row r="3707" spans="1:2">
      <c r="A3707"/>
      <c r="B3707"/>
    </row>
    <row r="3708" spans="1:2">
      <c r="A3708"/>
      <c r="B3708"/>
    </row>
    <row r="3709" spans="1:2">
      <c r="A3709"/>
      <c r="B3709"/>
    </row>
    <row r="3710" spans="1:2">
      <c r="A3710"/>
      <c r="B3710"/>
    </row>
    <row r="3711" spans="1:2">
      <c r="A3711"/>
      <c r="B3711"/>
    </row>
    <row r="3712" spans="1:2">
      <c r="A3712"/>
      <c r="B3712"/>
    </row>
    <row r="3713" spans="1:2">
      <c r="A3713"/>
      <c r="B3713"/>
    </row>
    <row r="3714" spans="1:2">
      <c r="A3714"/>
      <c r="B3714"/>
    </row>
    <row r="3715" spans="1:2">
      <c r="A3715"/>
      <c r="B3715"/>
    </row>
    <row r="3716" spans="1:2">
      <c r="A3716"/>
      <c r="B3716"/>
    </row>
    <row r="3717" spans="1:2">
      <c r="A3717"/>
      <c r="B3717"/>
    </row>
    <row r="3718" spans="1:2">
      <c r="A3718"/>
      <c r="B3718"/>
    </row>
    <row r="3719" spans="1:2">
      <c r="A3719"/>
      <c r="B3719"/>
    </row>
    <row r="3720" spans="1:2">
      <c r="A3720"/>
      <c r="B3720"/>
    </row>
    <row r="3721" spans="1:2">
      <c r="A3721"/>
      <c r="B3721"/>
    </row>
    <row r="3722" spans="1:2">
      <c r="A3722"/>
      <c r="B3722"/>
    </row>
    <row r="3723" spans="1:2">
      <c r="A3723"/>
      <c r="B3723"/>
    </row>
    <row r="3724" spans="1:2">
      <c r="A3724"/>
      <c r="B3724"/>
    </row>
    <row r="3725" spans="1:2">
      <c r="A3725"/>
      <c r="B3725"/>
    </row>
    <row r="3726" spans="1:2">
      <c r="A3726"/>
      <c r="B3726"/>
    </row>
    <row r="3727" spans="1:2">
      <c r="A3727"/>
      <c r="B3727"/>
    </row>
    <row r="3728" spans="1:2">
      <c r="A3728"/>
      <c r="B3728"/>
    </row>
    <row r="3729" spans="1:2">
      <c r="A3729"/>
      <c r="B3729"/>
    </row>
    <row r="3730" spans="1:2">
      <c r="A3730"/>
      <c r="B3730"/>
    </row>
    <row r="3731" spans="1:2">
      <c r="A3731"/>
      <c r="B3731"/>
    </row>
    <row r="3732" spans="1:2">
      <c r="A3732"/>
      <c r="B3732"/>
    </row>
    <row r="3733" spans="1:2">
      <c r="A3733"/>
      <c r="B3733"/>
    </row>
    <row r="3734" spans="1:2">
      <c r="A3734"/>
      <c r="B3734"/>
    </row>
    <row r="3735" spans="1:2">
      <c r="A3735"/>
      <c r="B3735"/>
    </row>
    <row r="3736" spans="1:2">
      <c r="A3736"/>
      <c r="B3736"/>
    </row>
    <row r="3737" spans="1:2">
      <c r="A3737"/>
      <c r="B3737"/>
    </row>
    <row r="3738" spans="1:2">
      <c r="A3738"/>
      <c r="B3738"/>
    </row>
    <row r="3739" spans="1:2">
      <c r="A3739"/>
      <c r="B3739"/>
    </row>
    <row r="3740" spans="1:2">
      <c r="A3740"/>
      <c r="B3740"/>
    </row>
    <row r="3741" spans="1:2">
      <c r="A3741"/>
      <c r="B3741"/>
    </row>
    <row r="3742" spans="1:2">
      <c r="A3742"/>
      <c r="B3742"/>
    </row>
    <row r="3743" spans="1:2">
      <c r="A3743"/>
      <c r="B3743"/>
    </row>
    <row r="3744" spans="1:2">
      <c r="A3744"/>
      <c r="B3744"/>
    </row>
    <row r="3745" spans="1:2">
      <c r="A3745"/>
      <c r="B3745"/>
    </row>
    <row r="3746" spans="1:2">
      <c r="A3746"/>
      <c r="B3746"/>
    </row>
    <row r="3747" spans="1:2">
      <c r="A3747"/>
      <c r="B3747"/>
    </row>
    <row r="3748" spans="1:2">
      <c r="A3748"/>
      <c r="B3748"/>
    </row>
    <row r="3749" spans="1:2">
      <c r="A3749"/>
      <c r="B3749"/>
    </row>
    <row r="3750" spans="1:2">
      <c r="A3750"/>
      <c r="B3750"/>
    </row>
    <row r="3751" spans="1:2">
      <c r="A3751"/>
      <c r="B3751"/>
    </row>
    <row r="3752" spans="1:2">
      <c r="A3752"/>
      <c r="B3752"/>
    </row>
    <row r="3753" spans="1:2">
      <c r="A3753"/>
      <c r="B3753"/>
    </row>
    <row r="3754" spans="1:2">
      <c r="A3754"/>
      <c r="B3754"/>
    </row>
    <row r="3755" spans="1:2">
      <c r="A3755"/>
      <c r="B3755"/>
    </row>
    <row r="3756" spans="1:2">
      <c r="A3756"/>
      <c r="B3756"/>
    </row>
    <row r="3757" spans="1:2">
      <c r="A3757"/>
      <c r="B3757"/>
    </row>
    <row r="3758" spans="1:2">
      <c r="A3758"/>
      <c r="B3758"/>
    </row>
    <row r="3759" spans="1:2">
      <c r="A3759"/>
      <c r="B3759"/>
    </row>
    <row r="3760" spans="1:2">
      <c r="A3760"/>
      <c r="B3760"/>
    </row>
    <row r="3761" spans="1:2">
      <c r="A3761"/>
      <c r="B3761"/>
    </row>
    <row r="3762" spans="1:2">
      <c r="A3762"/>
      <c r="B3762"/>
    </row>
    <row r="3763" spans="1:2">
      <c r="A3763"/>
      <c r="B3763"/>
    </row>
    <row r="3764" spans="1:2">
      <c r="A3764"/>
      <c r="B3764"/>
    </row>
    <row r="3765" spans="1:2">
      <c r="A3765"/>
      <c r="B3765"/>
    </row>
    <row r="3766" spans="1:2">
      <c r="A3766"/>
      <c r="B3766"/>
    </row>
    <row r="3767" spans="1:2">
      <c r="A3767"/>
      <c r="B3767"/>
    </row>
    <row r="3768" spans="1:2">
      <c r="A3768"/>
      <c r="B3768"/>
    </row>
    <row r="3769" spans="1:2">
      <c r="A3769"/>
      <c r="B3769"/>
    </row>
    <row r="3770" spans="1:2">
      <c r="A3770"/>
      <c r="B3770"/>
    </row>
    <row r="3771" spans="1:2">
      <c r="A3771"/>
      <c r="B3771"/>
    </row>
    <row r="3772" spans="1:2">
      <c r="A3772"/>
      <c r="B3772"/>
    </row>
    <row r="3773" spans="1:2">
      <c r="A3773"/>
      <c r="B3773"/>
    </row>
    <row r="3774" spans="1:2">
      <c r="A3774"/>
      <c r="B3774"/>
    </row>
    <row r="3775" spans="1:2">
      <c r="A3775"/>
      <c r="B3775"/>
    </row>
    <row r="3776" spans="1:2">
      <c r="A3776"/>
      <c r="B3776"/>
    </row>
    <row r="3777" spans="1:2">
      <c r="A3777"/>
      <c r="B3777"/>
    </row>
    <row r="3778" spans="1:2">
      <c r="A3778"/>
      <c r="B3778"/>
    </row>
    <row r="3779" spans="1:2">
      <c r="A3779"/>
      <c r="B3779"/>
    </row>
    <row r="3780" spans="1:2">
      <c r="A3780"/>
      <c r="B3780"/>
    </row>
    <row r="3781" spans="1:2">
      <c r="A3781"/>
      <c r="B3781"/>
    </row>
    <row r="3782" spans="1:2">
      <c r="A3782"/>
      <c r="B3782"/>
    </row>
    <row r="3783" spans="1:2">
      <c r="A3783"/>
      <c r="B3783"/>
    </row>
    <row r="3784" spans="1:2">
      <c r="A3784"/>
      <c r="B3784"/>
    </row>
    <row r="3785" spans="1:2">
      <c r="A3785"/>
      <c r="B3785"/>
    </row>
    <row r="3786" spans="1:2">
      <c r="A3786"/>
      <c r="B3786"/>
    </row>
    <row r="3787" spans="1:2">
      <c r="A3787"/>
      <c r="B3787"/>
    </row>
    <row r="3788" spans="1:2">
      <c r="A3788"/>
      <c r="B3788"/>
    </row>
    <row r="3789" spans="1:2">
      <c r="A3789"/>
      <c r="B3789"/>
    </row>
    <row r="3790" spans="1:2">
      <c r="A3790"/>
      <c r="B3790"/>
    </row>
    <row r="3791" spans="1:2">
      <c r="A3791"/>
      <c r="B3791"/>
    </row>
    <row r="3792" spans="1:2">
      <c r="A3792"/>
      <c r="B3792"/>
    </row>
    <row r="3793" spans="1:2">
      <c r="A3793"/>
      <c r="B3793"/>
    </row>
    <row r="3794" spans="1:2">
      <c r="A3794"/>
      <c r="B3794"/>
    </row>
    <row r="3795" spans="1:2">
      <c r="A3795"/>
      <c r="B3795"/>
    </row>
    <row r="3796" spans="1:2">
      <c r="A3796"/>
      <c r="B3796"/>
    </row>
    <row r="3797" spans="1:2">
      <c r="A3797"/>
      <c r="B3797"/>
    </row>
    <row r="3798" spans="1:2">
      <c r="A3798"/>
      <c r="B3798"/>
    </row>
    <row r="3799" spans="1:2">
      <c r="A3799"/>
      <c r="B3799"/>
    </row>
    <row r="3800" spans="1:2">
      <c r="A3800"/>
      <c r="B3800"/>
    </row>
    <row r="3801" spans="1:2">
      <c r="A3801"/>
      <c r="B3801"/>
    </row>
    <row r="3802" spans="1:2">
      <c r="A3802"/>
      <c r="B3802"/>
    </row>
    <row r="3803" spans="1:2">
      <c r="A3803"/>
      <c r="B3803"/>
    </row>
    <row r="3804" spans="1:2">
      <c r="A3804"/>
      <c r="B3804"/>
    </row>
    <row r="3805" spans="1:2">
      <c r="A3805"/>
      <c r="B3805"/>
    </row>
    <row r="3806" spans="1:2">
      <c r="A3806"/>
      <c r="B3806"/>
    </row>
    <row r="3807" spans="1:2">
      <c r="A3807"/>
      <c r="B3807"/>
    </row>
    <row r="3808" spans="1:2">
      <c r="A3808"/>
      <c r="B3808"/>
    </row>
    <row r="3809" spans="1:2">
      <c r="A3809"/>
      <c r="B3809"/>
    </row>
    <row r="3810" spans="1:2">
      <c r="A3810"/>
      <c r="B3810"/>
    </row>
    <row r="3811" spans="1:2">
      <c r="A3811"/>
      <c r="B3811"/>
    </row>
    <row r="3812" spans="1:2">
      <c r="A3812"/>
      <c r="B3812"/>
    </row>
    <row r="3813" spans="1:2">
      <c r="A3813"/>
      <c r="B3813"/>
    </row>
    <row r="3814" spans="1:2">
      <c r="A3814"/>
      <c r="B3814"/>
    </row>
    <row r="3815" spans="1:2">
      <c r="A3815"/>
      <c r="B3815"/>
    </row>
    <row r="3816" spans="1:2">
      <c r="A3816"/>
      <c r="B3816"/>
    </row>
    <row r="3817" spans="1:2">
      <c r="A3817"/>
      <c r="B3817"/>
    </row>
    <row r="3818" spans="1:2">
      <c r="A3818"/>
      <c r="B3818"/>
    </row>
    <row r="3819" spans="1:2">
      <c r="A3819"/>
      <c r="B3819"/>
    </row>
    <row r="3820" spans="1:2">
      <c r="A3820"/>
      <c r="B3820"/>
    </row>
    <row r="3821" spans="1:2">
      <c r="A3821"/>
      <c r="B3821"/>
    </row>
    <row r="3822" spans="1:2">
      <c r="A3822"/>
      <c r="B3822"/>
    </row>
    <row r="3823" spans="1:2">
      <c r="A3823"/>
      <c r="B3823"/>
    </row>
    <row r="3824" spans="1:2">
      <c r="A3824"/>
      <c r="B3824"/>
    </row>
    <row r="3825" spans="1:2">
      <c r="A3825"/>
      <c r="B3825"/>
    </row>
    <row r="3826" spans="1:2">
      <c r="A3826"/>
      <c r="B3826"/>
    </row>
    <row r="3827" spans="1:2">
      <c r="A3827"/>
      <c r="B3827"/>
    </row>
    <row r="3828" spans="1:2">
      <c r="A3828"/>
      <c r="B3828"/>
    </row>
    <row r="3829" spans="1:2">
      <c r="A3829"/>
      <c r="B3829"/>
    </row>
    <row r="3830" spans="1:2">
      <c r="A3830"/>
      <c r="B3830"/>
    </row>
    <row r="3831" spans="1:2">
      <c r="A3831"/>
      <c r="B3831"/>
    </row>
    <row r="3832" spans="1:2">
      <c r="A3832"/>
      <c r="B3832"/>
    </row>
    <row r="3833" spans="1:2">
      <c r="A3833"/>
      <c r="B3833"/>
    </row>
    <row r="3834" spans="1:2">
      <c r="A3834"/>
      <c r="B3834"/>
    </row>
    <row r="3835" spans="1:2">
      <c r="A3835"/>
      <c r="B3835"/>
    </row>
    <row r="3836" spans="1:2">
      <c r="A3836"/>
      <c r="B3836"/>
    </row>
    <row r="3837" spans="1:2">
      <c r="A3837"/>
      <c r="B3837"/>
    </row>
    <row r="3838" spans="1:2">
      <c r="A3838"/>
      <c r="B3838"/>
    </row>
    <row r="3839" spans="1:2">
      <c r="A3839"/>
      <c r="B3839"/>
    </row>
    <row r="3840" spans="1:2">
      <c r="A3840"/>
      <c r="B3840"/>
    </row>
    <row r="3841" spans="1:2">
      <c r="A3841"/>
      <c r="B3841"/>
    </row>
    <row r="3842" spans="1:2">
      <c r="A3842"/>
      <c r="B3842"/>
    </row>
    <row r="3843" spans="1:2">
      <c r="A3843"/>
      <c r="B3843"/>
    </row>
    <row r="3844" spans="1:2">
      <c r="A3844"/>
      <c r="B3844"/>
    </row>
    <row r="3845" spans="1:2">
      <c r="A3845"/>
      <c r="B3845"/>
    </row>
    <row r="3846" spans="1:2">
      <c r="A3846"/>
      <c r="B3846"/>
    </row>
    <row r="3847" spans="1:2">
      <c r="A3847"/>
      <c r="B3847"/>
    </row>
    <row r="3848" spans="1:2">
      <c r="A3848"/>
      <c r="B3848"/>
    </row>
    <row r="3849" spans="1:2">
      <c r="A3849"/>
      <c r="B3849"/>
    </row>
    <row r="3850" spans="1:2">
      <c r="A3850"/>
      <c r="B3850"/>
    </row>
    <row r="3851" spans="1:2">
      <c r="A3851"/>
      <c r="B3851"/>
    </row>
    <row r="3852" spans="1:2">
      <c r="A3852"/>
      <c r="B3852"/>
    </row>
    <row r="3853" spans="1:2">
      <c r="A3853"/>
      <c r="B3853"/>
    </row>
    <row r="3854" spans="1:2">
      <c r="A3854"/>
      <c r="B3854"/>
    </row>
    <row r="3855" spans="1:2">
      <c r="A3855"/>
      <c r="B3855"/>
    </row>
    <row r="3856" spans="1:2">
      <c r="A3856"/>
      <c r="B3856"/>
    </row>
    <row r="3857" spans="1:2">
      <c r="A3857"/>
      <c r="B3857"/>
    </row>
    <row r="3858" spans="1:2">
      <c r="A3858"/>
      <c r="B3858"/>
    </row>
    <row r="3859" spans="1:2">
      <c r="A3859"/>
      <c r="B3859"/>
    </row>
    <row r="3860" spans="1:2">
      <c r="A3860"/>
      <c r="B3860"/>
    </row>
    <row r="3861" spans="1:2">
      <c r="A3861"/>
      <c r="B3861"/>
    </row>
    <row r="3862" spans="1:2">
      <c r="A3862"/>
      <c r="B3862"/>
    </row>
    <row r="3863" spans="1:2">
      <c r="A3863"/>
      <c r="B3863"/>
    </row>
    <row r="3864" spans="1:2">
      <c r="A3864"/>
      <c r="B3864"/>
    </row>
    <row r="3865" spans="1:2">
      <c r="A3865"/>
      <c r="B3865"/>
    </row>
    <row r="3866" spans="1:2">
      <c r="A3866"/>
      <c r="B3866"/>
    </row>
    <row r="3867" spans="1:2">
      <c r="A3867"/>
      <c r="B3867"/>
    </row>
    <row r="3868" spans="1:2">
      <c r="A3868"/>
      <c r="B3868"/>
    </row>
    <row r="3869" spans="1:2">
      <c r="A3869"/>
      <c r="B3869"/>
    </row>
    <row r="3870" spans="1:2">
      <c r="A3870"/>
      <c r="B3870"/>
    </row>
    <row r="3871" spans="1:2">
      <c r="A3871"/>
      <c r="B3871"/>
    </row>
    <row r="3872" spans="1:2">
      <c r="A3872"/>
      <c r="B3872"/>
    </row>
    <row r="3873" spans="1:2">
      <c r="A3873"/>
      <c r="B3873"/>
    </row>
    <row r="3874" spans="1:2">
      <c r="A3874"/>
      <c r="B3874"/>
    </row>
    <row r="3875" spans="1:2">
      <c r="A3875"/>
      <c r="B3875"/>
    </row>
    <row r="3876" spans="1:2">
      <c r="A3876"/>
      <c r="B3876"/>
    </row>
    <row r="3877" spans="1:2">
      <c r="A3877"/>
      <c r="B3877"/>
    </row>
    <row r="3878" spans="1:2">
      <c r="A3878"/>
      <c r="B3878"/>
    </row>
    <row r="3879" spans="1:2">
      <c r="A3879"/>
      <c r="B3879"/>
    </row>
    <row r="3880" spans="1:2">
      <c r="A3880"/>
      <c r="B3880"/>
    </row>
    <row r="3881" spans="1:2">
      <c r="A3881"/>
      <c r="B3881"/>
    </row>
    <row r="3882" spans="1:2">
      <c r="A3882"/>
      <c r="B3882"/>
    </row>
    <row r="3883" spans="1:2">
      <c r="A3883"/>
      <c r="B3883"/>
    </row>
    <row r="3884" spans="1:2">
      <c r="A3884"/>
      <c r="B3884"/>
    </row>
    <row r="3885" spans="1:2">
      <c r="A3885"/>
      <c r="B3885"/>
    </row>
    <row r="3886" spans="1:2">
      <c r="A3886"/>
      <c r="B3886"/>
    </row>
    <row r="3887" spans="1:2">
      <c r="A3887"/>
      <c r="B3887"/>
    </row>
    <row r="3888" spans="1:2">
      <c r="A3888"/>
      <c r="B3888"/>
    </row>
    <row r="3889" spans="1:2">
      <c r="A3889"/>
      <c r="B3889"/>
    </row>
    <row r="3890" spans="1:2">
      <c r="A3890"/>
      <c r="B3890"/>
    </row>
    <row r="3891" spans="1:2">
      <c r="A3891"/>
      <c r="B3891"/>
    </row>
    <row r="3892" spans="1:2">
      <c r="A3892"/>
      <c r="B3892"/>
    </row>
    <row r="3893" spans="1:2">
      <c r="A3893"/>
      <c r="B3893"/>
    </row>
    <row r="3894" spans="1:2">
      <c r="A3894"/>
      <c r="B3894"/>
    </row>
    <row r="3895" spans="1:2">
      <c r="A3895"/>
      <c r="B3895"/>
    </row>
    <row r="3896" spans="1:2">
      <c r="A3896"/>
      <c r="B3896"/>
    </row>
    <row r="3897" spans="1:2">
      <c r="A3897"/>
      <c r="B3897"/>
    </row>
    <row r="3898" spans="1:2">
      <c r="A3898"/>
      <c r="B3898"/>
    </row>
    <row r="3899" spans="1:2">
      <c r="A3899"/>
      <c r="B3899"/>
    </row>
    <row r="3900" spans="1:2">
      <c r="A3900"/>
      <c r="B3900"/>
    </row>
    <row r="3901" spans="1:2">
      <c r="A3901"/>
      <c r="B3901"/>
    </row>
    <row r="3902" spans="1:2">
      <c r="A3902"/>
      <c r="B3902"/>
    </row>
    <row r="3903" spans="1:2">
      <c r="A3903"/>
      <c r="B3903"/>
    </row>
    <row r="3904" spans="1:2">
      <c r="A3904"/>
      <c r="B3904"/>
    </row>
    <row r="3905" spans="1:2">
      <c r="A3905"/>
      <c r="B3905"/>
    </row>
    <row r="3906" spans="1:2">
      <c r="A3906"/>
      <c r="B3906"/>
    </row>
    <row r="3907" spans="1:2">
      <c r="A3907"/>
      <c r="B3907"/>
    </row>
    <row r="3908" spans="1:2">
      <c r="A3908"/>
      <c r="B3908"/>
    </row>
    <row r="3909" spans="1:2">
      <c r="A3909"/>
      <c r="B3909"/>
    </row>
    <row r="3910" spans="1:2">
      <c r="A3910"/>
      <c r="B3910"/>
    </row>
    <row r="3911" spans="1:2">
      <c r="A3911"/>
      <c r="B3911"/>
    </row>
    <row r="3912" spans="1:2">
      <c r="A3912"/>
      <c r="B3912"/>
    </row>
    <row r="3913" spans="1:2">
      <c r="A3913"/>
      <c r="B3913"/>
    </row>
    <row r="3914" spans="1:2">
      <c r="A3914"/>
      <c r="B3914"/>
    </row>
    <row r="3915" spans="1:2">
      <c r="A3915"/>
      <c r="B3915"/>
    </row>
    <row r="3916" spans="1:2">
      <c r="A3916"/>
      <c r="B3916"/>
    </row>
    <row r="3917" spans="1:2">
      <c r="A3917"/>
      <c r="B3917"/>
    </row>
    <row r="3918" spans="1:2">
      <c r="A3918"/>
      <c r="B3918"/>
    </row>
    <row r="3919" spans="1:2">
      <c r="A3919"/>
      <c r="B3919"/>
    </row>
    <row r="3920" spans="1:2">
      <c r="A3920"/>
      <c r="B3920"/>
    </row>
    <row r="3921" spans="1:2">
      <c r="A3921"/>
      <c r="B3921"/>
    </row>
    <row r="3922" spans="1:2">
      <c r="A3922"/>
      <c r="B3922"/>
    </row>
    <row r="3923" spans="1:2">
      <c r="A3923"/>
      <c r="B3923"/>
    </row>
    <row r="3924" spans="1:2">
      <c r="A3924"/>
      <c r="B3924"/>
    </row>
    <row r="3925" spans="1:2">
      <c r="A3925"/>
      <c r="B3925"/>
    </row>
    <row r="3926" spans="1:2">
      <c r="A3926"/>
      <c r="B3926"/>
    </row>
    <row r="3927" spans="1:2">
      <c r="A3927"/>
      <c r="B3927"/>
    </row>
    <row r="3928" spans="1:2">
      <c r="A3928"/>
      <c r="B3928"/>
    </row>
    <row r="3929" spans="1:2">
      <c r="A3929"/>
      <c r="B3929"/>
    </row>
    <row r="3930" spans="1:2">
      <c r="A3930"/>
      <c r="B3930"/>
    </row>
    <row r="3931" spans="1:2">
      <c r="A3931"/>
      <c r="B3931"/>
    </row>
    <row r="3932" spans="1:2">
      <c r="A3932"/>
      <c r="B3932"/>
    </row>
    <row r="3933" spans="1:2">
      <c r="A3933"/>
      <c r="B3933"/>
    </row>
    <row r="3934" spans="1:2">
      <c r="A3934"/>
      <c r="B3934"/>
    </row>
    <row r="3935" spans="1:2">
      <c r="A3935"/>
      <c r="B3935"/>
    </row>
    <row r="3936" spans="1:2">
      <c r="A3936"/>
      <c r="B3936"/>
    </row>
    <row r="3937" spans="1:2">
      <c r="A3937"/>
      <c r="B3937"/>
    </row>
    <row r="3938" spans="1:2">
      <c r="A3938"/>
      <c r="B3938"/>
    </row>
    <row r="3939" spans="1:2">
      <c r="A3939"/>
      <c r="B3939"/>
    </row>
    <row r="3940" spans="1:2">
      <c r="A3940"/>
      <c r="B3940"/>
    </row>
    <row r="3941" spans="1:2">
      <c r="A3941"/>
      <c r="B3941"/>
    </row>
    <row r="3942" spans="1:2">
      <c r="A3942"/>
      <c r="B3942"/>
    </row>
    <row r="3943" spans="1:2">
      <c r="A3943"/>
      <c r="B3943"/>
    </row>
    <row r="3944" spans="1:2">
      <c r="A3944"/>
      <c r="B3944"/>
    </row>
    <row r="3945" spans="1:2">
      <c r="A3945"/>
      <c r="B3945"/>
    </row>
    <row r="3946" spans="1:2">
      <c r="A3946"/>
      <c r="B3946"/>
    </row>
    <row r="3947" spans="1:2">
      <c r="A3947"/>
      <c r="B3947"/>
    </row>
    <row r="3948" spans="1:2">
      <c r="A3948"/>
      <c r="B3948"/>
    </row>
    <row r="3949" spans="1:2">
      <c r="A3949"/>
      <c r="B3949"/>
    </row>
    <row r="3950" spans="1:2">
      <c r="A3950"/>
      <c r="B3950"/>
    </row>
    <row r="3951" spans="1:2">
      <c r="A3951"/>
      <c r="B3951"/>
    </row>
    <row r="3952" spans="1:2">
      <c r="A3952"/>
      <c r="B3952"/>
    </row>
    <row r="3953" spans="1:2">
      <c r="A3953"/>
      <c r="B3953"/>
    </row>
    <row r="3954" spans="1:2">
      <c r="A3954"/>
      <c r="B3954"/>
    </row>
    <row r="3955" spans="1:2">
      <c r="A3955"/>
      <c r="B3955"/>
    </row>
    <row r="3956" spans="1:2">
      <c r="A3956"/>
      <c r="B3956"/>
    </row>
    <row r="3957" spans="1:2">
      <c r="A3957"/>
      <c r="B3957"/>
    </row>
    <row r="3958" spans="1:2">
      <c r="A3958"/>
      <c r="B3958"/>
    </row>
    <row r="3959" spans="1:2">
      <c r="A3959"/>
      <c r="B3959"/>
    </row>
    <row r="3960" spans="1:2">
      <c r="A3960"/>
      <c r="B3960"/>
    </row>
    <row r="3961" spans="1:2">
      <c r="A3961"/>
      <c r="B3961"/>
    </row>
    <row r="3962" spans="1:2">
      <c r="A3962"/>
      <c r="B3962"/>
    </row>
    <row r="3963" spans="1:2">
      <c r="A3963"/>
      <c r="B3963"/>
    </row>
    <row r="3964" spans="1:2">
      <c r="A3964"/>
      <c r="B3964"/>
    </row>
    <row r="3965" spans="1:2">
      <c r="A3965"/>
      <c r="B3965"/>
    </row>
    <row r="3966" spans="1:2">
      <c r="A3966"/>
      <c r="B3966"/>
    </row>
    <row r="3967" spans="1:2">
      <c r="A3967"/>
      <c r="B3967"/>
    </row>
    <row r="3968" spans="1:2">
      <c r="A3968"/>
      <c r="B3968"/>
    </row>
    <row r="3969" spans="1:2">
      <c r="A3969"/>
      <c r="B3969"/>
    </row>
    <row r="3970" spans="1:2">
      <c r="A3970"/>
      <c r="B3970"/>
    </row>
    <row r="3971" spans="1:2">
      <c r="A3971"/>
      <c r="B3971"/>
    </row>
    <row r="3972" spans="1:2">
      <c r="A3972"/>
      <c r="B3972"/>
    </row>
    <row r="3973" spans="1:2">
      <c r="A3973"/>
      <c r="B3973"/>
    </row>
    <row r="3974" spans="1:2">
      <c r="A3974"/>
      <c r="B3974"/>
    </row>
    <row r="3975" spans="1:2">
      <c r="A3975"/>
      <c r="B3975"/>
    </row>
    <row r="3976" spans="1:2">
      <c r="A3976"/>
      <c r="B3976"/>
    </row>
    <row r="3977" spans="1:2">
      <c r="A3977"/>
      <c r="B3977"/>
    </row>
    <row r="3978" spans="1:2">
      <c r="A3978"/>
      <c r="B3978"/>
    </row>
    <row r="3979" spans="1:2">
      <c r="A3979"/>
      <c r="B3979"/>
    </row>
    <row r="3980" spans="1:2">
      <c r="A3980"/>
      <c r="B3980"/>
    </row>
    <row r="3981" spans="1:2">
      <c r="A3981"/>
      <c r="B3981"/>
    </row>
    <row r="3982" spans="1:2">
      <c r="A3982"/>
      <c r="B3982"/>
    </row>
    <row r="3983" spans="1:2">
      <c r="A3983"/>
      <c r="B3983"/>
    </row>
    <row r="3984" spans="1:2">
      <c r="A3984"/>
      <c r="B3984"/>
    </row>
    <row r="3985" spans="1:2">
      <c r="A3985"/>
      <c r="B3985"/>
    </row>
    <row r="3986" spans="1:2">
      <c r="A3986"/>
      <c r="B3986"/>
    </row>
    <row r="3987" spans="1:2">
      <c r="A3987"/>
      <c r="B3987"/>
    </row>
    <row r="3988" spans="1:2">
      <c r="A3988"/>
      <c r="B3988"/>
    </row>
    <row r="3989" spans="1:2">
      <c r="A3989"/>
      <c r="B3989"/>
    </row>
    <row r="3990" spans="1:2">
      <c r="A3990"/>
      <c r="B3990"/>
    </row>
    <row r="3991" spans="1:2">
      <c r="A3991"/>
      <c r="B3991"/>
    </row>
    <row r="3992" spans="1:2">
      <c r="A3992"/>
      <c r="B3992"/>
    </row>
    <row r="3993" spans="1:2">
      <c r="A3993"/>
      <c r="B3993"/>
    </row>
    <row r="3994" spans="1:2">
      <c r="A3994"/>
      <c r="B3994"/>
    </row>
    <row r="3995" spans="1:2">
      <c r="A3995"/>
      <c r="B3995"/>
    </row>
    <row r="3996" spans="1:2">
      <c r="A3996"/>
      <c r="B3996"/>
    </row>
    <row r="3997" spans="1:2">
      <c r="A3997"/>
      <c r="B3997"/>
    </row>
    <row r="3998" spans="1:2">
      <c r="A3998"/>
      <c r="B3998"/>
    </row>
    <row r="3999" spans="1:2">
      <c r="A3999"/>
      <c r="B3999"/>
    </row>
    <row r="4000" spans="1:2">
      <c r="A4000"/>
      <c r="B4000"/>
    </row>
    <row r="4001" spans="1:2">
      <c r="A4001"/>
      <c r="B4001"/>
    </row>
    <row r="4002" spans="1:2">
      <c r="A4002"/>
      <c r="B4002"/>
    </row>
    <row r="4003" spans="1:2">
      <c r="A4003"/>
      <c r="B4003"/>
    </row>
    <row r="4004" spans="1:2">
      <c r="A4004"/>
      <c r="B4004"/>
    </row>
    <row r="4005" spans="1:2">
      <c r="A4005"/>
      <c r="B4005"/>
    </row>
    <row r="4006" spans="1:2">
      <c r="A4006"/>
      <c r="B4006"/>
    </row>
    <row r="4007" spans="1:2">
      <c r="A4007"/>
      <c r="B4007"/>
    </row>
    <row r="4008" spans="1:2">
      <c r="A4008"/>
      <c r="B4008"/>
    </row>
    <row r="4009" spans="1:2">
      <c r="A4009"/>
      <c r="B4009"/>
    </row>
    <row r="4010" spans="1:2">
      <c r="A4010"/>
      <c r="B4010"/>
    </row>
    <row r="4011" spans="1:2">
      <c r="A4011"/>
      <c r="B4011"/>
    </row>
    <row r="4012" spans="1:2">
      <c r="A4012"/>
      <c r="B4012"/>
    </row>
    <row r="4013" spans="1:2">
      <c r="A4013"/>
      <c r="B4013"/>
    </row>
    <row r="4014" spans="1:2">
      <c r="A4014"/>
      <c r="B4014"/>
    </row>
    <row r="4015" spans="1:2">
      <c r="A4015"/>
      <c r="B4015"/>
    </row>
    <row r="4016" spans="1:2">
      <c r="A4016"/>
      <c r="B4016"/>
    </row>
    <row r="4017" spans="1:2">
      <c r="A4017"/>
      <c r="B4017"/>
    </row>
    <row r="4018" spans="1:2">
      <c r="A4018"/>
      <c r="B4018"/>
    </row>
    <row r="4019" spans="1:2">
      <c r="A4019"/>
      <c r="B4019"/>
    </row>
    <row r="4020" spans="1:2">
      <c r="A4020"/>
      <c r="B4020"/>
    </row>
    <row r="4021" spans="1:2">
      <c r="A4021"/>
      <c r="B4021"/>
    </row>
    <row r="4022" spans="1:2">
      <c r="A4022"/>
      <c r="B4022"/>
    </row>
    <row r="4023" spans="1:2">
      <c r="A4023"/>
      <c r="B4023"/>
    </row>
    <row r="4024" spans="1:2">
      <c r="A4024"/>
      <c r="B4024"/>
    </row>
    <row r="4025" spans="1:2">
      <c r="A4025"/>
      <c r="B4025"/>
    </row>
    <row r="4026" spans="1:2">
      <c r="A4026"/>
      <c r="B4026"/>
    </row>
    <row r="4027" spans="1:2">
      <c r="A4027"/>
      <c r="B4027"/>
    </row>
    <row r="4028" spans="1:2">
      <c r="A4028"/>
      <c r="B4028"/>
    </row>
    <row r="4029" spans="1:2">
      <c r="A4029"/>
      <c r="B4029"/>
    </row>
    <row r="4030" spans="1:2">
      <c r="A4030"/>
      <c r="B4030"/>
    </row>
    <row r="4031" spans="1:2">
      <c r="A4031"/>
      <c r="B4031"/>
    </row>
    <row r="4032" spans="1:2">
      <c r="A4032"/>
      <c r="B4032"/>
    </row>
    <row r="4033" spans="1:2">
      <c r="A4033"/>
      <c r="B4033"/>
    </row>
    <row r="4034" spans="1:2">
      <c r="A4034"/>
      <c r="B4034"/>
    </row>
    <row r="4035" spans="1:2">
      <c r="A4035"/>
      <c r="B4035"/>
    </row>
    <row r="4036" spans="1:2">
      <c r="A4036"/>
      <c r="B4036"/>
    </row>
    <row r="4037" spans="1:2">
      <c r="A4037"/>
      <c r="B4037"/>
    </row>
    <row r="4038" spans="1:2">
      <c r="A4038"/>
      <c r="B4038"/>
    </row>
    <row r="4039" spans="1:2">
      <c r="A4039"/>
      <c r="B4039"/>
    </row>
    <row r="4040" spans="1:2">
      <c r="A4040"/>
      <c r="B4040"/>
    </row>
    <row r="4041" spans="1:2">
      <c r="A4041"/>
      <c r="B4041"/>
    </row>
    <row r="4042" spans="1:2">
      <c r="A4042"/>
      <c r="B4042"/>
    </row>
    <row r="4043" spans="1:2">
      <c r="A4043"/>
      <c r="B4043"/>
    </row>
    <row r="4044" spans="1:2">
      <c r="A4044"/>
      <c r="B4044"/>
    </row>
    <row r="4045" spans="1:2">
      <c r="A4045"/>
      <c r="B4045"/>
    </row>
    <row r="4046" spans="1:2">
      <c r="A4046"/>
      <c r="B4046"/>
    </row>
    <row r="4047" spans="1:2">
      <c r="A4047"/>
      <c r="B4047"/>
    </row>
    <row r="4048" spans="1:2">
      <c r="A4048"/>
      <c r="B4048"/>
    </row>
    <row r="4049" spans="1:2">
      <c r="A4049"/>
      <c r="B4049"/>
    </row>
    <row r="4050" spans="1:2">
      <c r="A4050"/>
      <c r="B4050"/>
    </row>
    <row r="4051" spans="1:2">
      <c r="A4051"/>
      <c r="B4051"/>
    </row>
    <row r="4052" spans="1:2">
      <c r="A4052"/>
      <c r="B4052"/>
    </row>
    <row r="4053" spans="1:2">
      <c r="A4053"/>
      <c r="B4053"/>
    </row>
    <row r="4054" spans="1:2">
      <c r="A4054"/>
      <c r="B4054"/>
    </row>
    <row r="4055" spans="1:2">
      <c r="A4055"/>
      <c r="B4055"/>
    </row>
    <row r="4056" spans="1:2">
      <c r="A4056"/>
      <c r="B4056"/>
    </row>
    <row r="4057" spans="1:2">
      <c r="A4057"/>
      <c r="B4057"/>
    </row>
    <row r="4058" spans="1:2">
      <c r="A4058"/>
      <c r="B4058"/>
    </row>
    <row r="4059" spans="1:2">
      <c r="A4059"/>
      <c r="B4059"/>
    </row>
    <row r="4060" spans="1:2">
      <c r="A4060"/>
      <c r="B4060"/>
    </row>
    <row r="4061" spans="1:2">
      <c r="A4061"/>
      <c r="B4061"/>
    </row>
    <row r="4062" spans="1:2">
      <c r="A4062"/>
      <c r="B4062"/>
    </row>
    <row r="4063" spans="1:2">
      <c r="A4063"/>
      <c r="B4063"/>
    </row>
    <row r="4064" spans="1:2">
      <c r="A4064"/>
      <c r="B4064"/>
    </row>
    <row r="4065" spans="1:2">
      <c r="A4065"/>
      <c r="B4065"/>
    </row>
    <row r="4066" spans="1:2">
      <c r="A4066"/>
      <c r="B4066"/>
    </row>
    <row r="4067" spans="1:2">
      <c r="A4067"/>
      <c r="B4067"/>
    </row>
    <row r="4068" spans="1:2">
      <c r="A4068"/>
      <c r="B4068"/>
    </row>
    <row r="4069" spans="1:2">
      <c r="A4069"/>
      <c r="B4069"/>
    </row>
    <row r="4070" spans="1:2">
      <c r="A4070"/>
      <c r="B4070"/>
    </row>
    <row r="4071" spans="1:2">
      <c r="A4071"/>
      <c r="B4071"/>
    </row>
    <row r="4072" spans="1:2">
      <c r="A4072"/>
      <c r="B4072"/>
    </row>
    <row r="4073" spans="1:2">
      <c r="A4073"/>
      <c r="B4073"/>
    </row>
    <row r="4074" spans="1:2">
      <c r="A4074"/>
      <c r="B4074"/>
    </row>
    <row r="4075" spans="1:2">
      <c r="A4075"/>
      <c r="B4075"/>
    </row>
    <row r="4076" spans="1:2">
      <c r="A4076"/>
      <c r="B4076"/>
    </row>
    <row r="4077" spans="1:2">
      <c r="A4077"/>
      <c r="B4077"/>
    </row>
    <row r="4078" spans="1:2">
      <c r="A4078"/>
      <c r="B4078"/>
    </row>
    <row r="4079" spans="1:2">
      <c r="A4079"/>
      <c r="B4079"/>
    </row>
    <row r="4080" spans="1:2">
      <c r="A4080"/>
      <c r="B4080"/>
    </row>
    <row r="4081" spans="1:2">
      <c r="A4081"/>
      <c r="B4081"/>
    </row>
    <row r="4082" spans="1:2">
      <c r="A4082"/>
      <c r="B4082"/>
    </row>
    <row r="4083" spans="1:2">
      <c r="A4083"/>
      <c r="B4083"/>
    </row>
    <row r="4084" spans="1:2">
      <c r="A4084"/>
      <c r="B4084"/>
    </row>
    <row r="4085" spans="1:2">
      <c r="A4085"/>
      <c r="B4085"/>
    </row>
    <row r="4086" spans="1:2">
      <c r="A4086"/>
      <c r="B4086"/>
    </row>
    <row r="4087" spans="1:2">
      <c r="A4087"/>
      <c r="B4087"/>
    </row>
    <row r="4088" spans="1:2">
      <c r="A4088"/>
      <c r="B4088"/>
    </row>
    <row r="4089" spans="1:2">
      <c r="A4089"/>
      <c r="B4089"/>
    </row>
    <row r="4090" spans="1:2">
      <c r="A4090"/>
      <c r="B4090"/>
    </row>
    <row r="4091" spans="1:2">
      <c r="A4091"/>
      <c r="B4091"/>
    </row>
    <row r="4092" spans="1:2">
      <c r="A4092"/>
      <c r="B4092"/>
    </row>
    <row r="4093" spans="1:2">
      <c r="A4093"/>
      <c r="B4093"/>
    </row>
    <row r="4094" spans="1:2">
      <c r="A4094"/>
      <c r="B4094"/>
    </row>
    <row r="4095" spans="1:2">
      <c r="A4095"/>
      <c r="B4095"/>
    </row>
    <row r="4096" spans="1:2">
      <c r="A4096"/>
      <c r="B4096"/>
    </row>
    <row r="4097" spans="1:2">
      <c r="A4097"/>
      <c r="B4097"/>
    </row>
    <row r="4098" spans="1:2">
      <c r="A4098"/>
      <c r="B4098"/>
    </row>
    <row r="4099" spans="1:2">
      <c r="A4099"/>
      <c r="B4099"/>
    </row>
    <row r="4100" spans="1:2">
      <c r="A4100"/>
      <c r="B4100"/>
    </row>
    <row r="4101" spans="1:2">
      <c r="A4101"/>
      <c r="B4101"/>
    </row>
    <row r="4102" spans="1:2">
      <c r="A4102"/>
      <c r="B4102"/>
    </row>
    <row r="4103" spans="1:2">
      <c r="A4103"/>
      <c r="B4103"/>
    </row>
    <row r="4104" spans="1:2">
      <c r="A4104"/>
      <c r="B4104"/>
    </row>
    <row r="4105" spans="1:2">
      <c r="A4105"/>
      <c r="B4105"/>
    </row>
    <row r="4106" spans="1:2">
      <c r="A4106"/>
      <c r="B4106"/>
    </row>
    <row r="4107" spans="1:2">
      <c r="A4107"/>
      <c r="B4107"/>
    </row>
    <row r="4108" spans="1:2">
      <c r="A4108"/>
      <c r="B4108"/>
    </row>
    <row r="4109" spans="1:2">
      <c r="A4109"/>
      <c r="B4109"/>
    </row>
    <row r="4110" spans="1:2">
      <c r="A4110"/>
      <c r="B4110"/>
    </row>
    <row r="4111" spans="1:2">
      <c r="A4111"/>
      <c r="B4111"/>
    </row>
    <row r="4112" spans="1:2">
      <c r="A4112"/>
      <c r="B4112"/>
    </row>
    <row r="4113" spans="1:2">
      <c r="A4113"/>
      <c r="B4113"/>
    </row>
    <row r="4114" spans="1:2">
      <c r="A4114"/>
      <c r="B4114"/>
    </row>
    <row r="4115" spans="1:2">
      <c r="A4115"/>
      <c r="B4115"/>
    </row>
    <row r="4116" spans="1:2">
      <c r="A4116"/>
      <c r="B4116"/>
    </row>
    <row r="4117" spans="1:2">
      <c r="A4117"/>
      <c r="B4117"/>
    </row>
    <row r="4118" spans="1:2">
      <c r="A4118"/>
      <c r="B4118"/>
    </row>
    <row r="4119" spans="1:2">
      <c r="A4119"/>
      <c r="B4119"/>
    </row>
    <row r="4120" spans="1:2">
      <c r="A4120"/>
      <c r="B4120"/>
    </row>
    <row r="4121" spans="1:2">
      <c r="A4121"/>
      <c r="B4121"/>
    </row>
    <row r="4122" spans="1:2">
      <c r="A4122"/>
      <c r="B4122"/>
    </row>
    <row r="4123" spans="1:2">
      <c r="A4123"/>
      <c r="B4123"/>
    </row>
    <row r="4124" spans="1:2">
      <c r="A4124"/>
      <c r="B4124"/>
    </row>
    <row r="4125" spans="1:2">
      <c r="A4125"/>
      <c r="B4125"/>
    </row>
    <row r="4126" spans="1:2">
      <c r="A4126"/>
      <c r="B4126"/>
    </row>
    <row r="4127" spans="1:2">
      <c r="A4127"/>
      <c r="B4127"/>
    </row>
    <row r="4128" spans="1:2">
      <c r="A4128"/>
      <c r="B4128"/>
    </row>
    <row r="4129" spans="1:2">
      <c r="A4129"/>
      <c r="B4129"/>
    </row>
    <row r="4130" spans="1:2">
      <c r="A4130"/>
      <c r="B4130"/>
    </row>
    <row r="4131" spans="1:2">
      <c r="A4131"/>
      <c r="B4131"/>
    </row>
    <row r="4132" spans="1:2">
      <c r="A4132"/>
      <c r="B4132"/>
    </row>
    <row r="4133" spans="1:2">
      <c r="A4133"/>
      <c r="B4133"/>
    </row>
    <row r="4134" spans="1:2">
      <c r="A4134"/>
      <c r="B4134"/>
    </row>
    <row r="4135" spans="1:2">
      <c r="A4135"/>
      <c r="B4135"/>
    </row>
    <row r="4136" spans="1:2">
      <c r="A4136"/>
      <c r="B4136"/>
    </row>
    <row r="4137" spans="1:2">
      <c r="A4137"/>
      <c r="B4137"/>
    </row>
    <row r="4138" spans="1:2">
      <c r="A4138"/>
      <c r="B4138"/>
    </row>
    <row r="4139" spans="1:2">
      <c r="A4139"/>
      <c r="B4139"/>
    </row>
    <row r="4140" spans="1:2">
      <c r="A4140"/>
      <c r="B4140"/>
    </row>
    <row r="4141" spans="1:2">
      <c r="A4141"/>
      <c r="B4141"/>
    </row>
    <row r="4142" spans="1:2">
      <c r="A4142"/>
      <c r="B4142"/>
    </row>
    <row r="4143" spans="1:2">
      <c r="A4143"/>
      <c r="B4143"/>
    </row>
    <row r="4144" spans="1:2">
      <c r="A4144"/>
      <c r="B4144"/>
    </row>
    <row r="4145" spans="1:2">
      <c r="A4145"/>
      <c r="B4145"/>
    </row>
    <row r="4146" spans="1:2">
      <c r="A4146"/>
      <c r="B4146"/>
    </row>
    <row r="4147" spans="1:2">
      <c r="A4147"/>
      <c r="B4147"/>
    </row>
    <row r="4148" spans="1:2">
      <c r="A4148"/>
      <c r="B4148"/>
    </row>
    <row r="4149" spans="1:2">
      <c r="A4149"/>
      <c r="B4149"/>
    </row>
    <row r="4150" spans="1:2">
      <c r="A4150"/>
      <c r="B4150"/>
    </row>
    <row r="4151" spans="1:2">
      <c r="A4151"/>
      <c r="B4151"/>
    </row>
    <row r="4152" spans="1:2">
      <c r="A4152"/>
      <c r="B4152"/>
    </row>
    <row r="4153" spans="1:2">
      <c r="A4153"/>
      <c r="B4153"/>
    </row>
    <row r="4154" spans="1:2">
      <c r="A4154"/>
      <c r="B4154"/>
    </row>
    <row r="4155" spans="1:2">
      <c r="A4155"/>
      <c r="B4155"/>
    </row>
    <row r="4156" spans="1:2">
      <c r="A4156"/>
      <c r="B4156"/>
    </row>
    <row r="4157" spans="1:2">
      <c r="A4157"/>
      <c r="B4157"/>
    </row>
    <row r="4158" spans="1:2">
      <c r="A4158"/>
      <c r="B4158"/>
    </row>
    <row r="4159" spans="1:2">
      <c r="A4159"/>
      <c r="B4159"/>
    </row>
    <row r="4160" spans="1:2">
      <c r="A4160"/>
      <c r="B4160"/>
    </row>
    <row r="4161" spans="1:2">
      <c r="A4161"/>
      <c r="B4161"/>
    </row>
    <row r="4162" spans="1:2">
      <c r="A4162"/>
      <c r="B4162"/>
    </row>
    <row r="4163" spans="1:2">
      <c r="A4163"/>
      <c r="B4163"/>
    </row>
    <row r="4164" spans="1:2">
      <c r="A4164"/>
      <c r="B4164"/>
    </row>
    <row r="4165" spans="1:2">
      <c r="A4165"/>
      <c r="B4165"/>
    </row>
    <row r="4166" spans="1:2">
      <c r="A4166"/>
      <c r="B4166"/>
    </row>
    <row r="4167" spans="1:2">
      <c r="A4167"/>
      <c r="B4167"/>
    </row>
    <row r="4168" spans="1:2">
      <c r="A4168"/>
      <c r="B4168"/>
    </row>
    <row r="4169" spans="1:2">
      <c r="A4169"/>
      <c r="B4169"/>
    </row>
    <row r="4170" spans="1:2">
      <c r="A4170"/>
      <c r="B4170"/>
    </row>
    <row r="4171" spans="1:2">
      <c r="A4171"/>
      <c r="B4171"/>
    </row>
    <row r="4172" spans="1:2">
      <c r="A4172"/>
      <c r="B4172"/>
    </row>
    <row r="4173" spans="1:2">
      <c r="A4173"/>
      <c r="B4173"/>
    </row>
    <row r="4174" spans="1:2">
      <c r="A4174"/>
      <c r="B4174"/>
    </row>
    <row r="4175" spans="1:2">
      <c r="A4175"/>
      <c r="B4175"/>
    </row>
    <row r="4176" spans="1:2">
      <c r="A4176"/>
      <c r="B4176"/>
    </row>
    <row r="4177" spans="1:2">
      <c r="A4177"/>
      <c r="B4177"/>
    </row>
    <row r="4178" spans="1:2">
      <c r="A4178"/>
      <c r="B4178"/>
    </row>
    <row r="4179" spans="1:2">
      <c r="A4179"/>
      <c r="B4179"/>
    </row>
    <row r="4180" spans="1:2">
      <c r="A4180"/>
      <c r="B4180"/>
    </row>
    <row r="4181" spans="1:2">
      <c r="A4181"/>
      <c r="B4181"/>
    </row>
    <row r="4182" spans="1:2">
      <c r="A4182"/>
      <c r="B4182"/>
    </row>
    <row r="4183" spans="1:2">
      <c r="A4183"/>
      <c r="B4183"/>
    </row>
    <row r="4184" spans="1:2">
      <c r="A4184"/>
      <c r="B4184"/>
    </row>
    <row r="4185" spans="1:2">
      <c r="A4185"/>
      <c r="B4185"/>
    </row>
    <row r="4186" spans="1:2">
      <c r="A4186"/>
      <c r="B4186"/>
    </row>
    <row r="4187" spans="1:2">
      <c r="A4187"/>
      <c r="B4187"/>
    </row>
    <row r="4188" spans="1:2">
      <c r="A4188"/>
      <c r="B4188"/>
    </row>
    <row r="4189" spans="1:2">
      <c r="A4189"/>
      <c r="B4189"/>
    </row>
    <row r="4190" spans="1:2">
      <c r="A4190"/>
      <c r="B4190"/>
    </row>
    <row r="4191" spans="1:2">
      <c r="A4191"/>
      <c r="B4191"/>
    </row>
    <row r="4192" spans="1:2">
      <c r="A4192"/>
      <c r="B4192"/>
    </row>
    <row r="4193" spans="1:2">
      <c r="A4193"/>
      <c r="B4193"/>
    </row>
    <row r="4194" spans="1:2">
      <c r="A4194"/>
      <c r="B4194"/>
    </row>
    <row r="4195" spans="1:2">
      <c r="A4195"/>
      <c r="B4195"/>
    </row>
    <row r="4196" spans="1:2">
      <c r="A4196"/>
      <c r="B4196"/>
    </row>
    <row r="4197" spans="1:2">
      <c r="A4197"/>
      <c r="B4197"/>
    </row>
    <row r="4198" spans="1:2">
      <c r="A4198"/>
      <c r="B4198"/>
    </row>
    <row r="4199" spans="1:2">
      <c r="A4199"/>
      <c r="B4199"/>
    </row>
    <row r="4200" spans="1:2">
      <c r="A4200"/>
      <c r="B4200"/>
    </row>
    <row r="4201" spans="1:2">
      <c r="A4201"/>
      <c r="B4201"/>
    </row>
    <row r="4202" spans="1:2">
      <c r="A4202"/>
      <c r="B4202"/>
    </row>
    <row r="4203" spans="1:2">
      <c r="A4203"/>
      <c r="B4203"/>
    </row>
    <row r="4204" spans="1:2">
      <c r="A4204"/>
      <c r="B4204"/>
    </row>
    <row r="4205" spans="1:2">
      <c r="A4205"/>
      <c r="B4205"/>
    </row>
    <row r="4206" spans="1:2">
      <c r="A4206"/>
      <c r="B4206"/>
    </row>
    <row r="4207" spans="1:2">
      <c r="A4207"/>
      <c r="B4207"/>
    </row>
    <row r="4208" spans="1:2">
      <c r="A4208"/>
      <c r="B4208"/>
    </row>
    <row r="4209" spans="1:2">
      <c r="A4209"/>
      <c r="B4209"/>
    </row>
    <row r="4210" spans="1:2">
      <c r="A4210"/>
      <c r="B4210"/>
    </row>
    <row r="4211" spans="1:2">
      <c r="A4211"/>
      <c r="B4211"/>
    </row>
    <row r="4212" spans="1:2">
      <c r="A4212"/>
      <c r="B4212"/>
    </row>
    <row r="4213" spans="1:2">
      <c r="A4213"/>
      <c r="B4213"/>
    </row>
    <row r="4214" spans="1:2">
      <c r="A4214"/>
      <c r="B4214"/>
    </row>
    <row r="4215" spans="1:2">
      <c r="A4215"/>
      <c r="B4215"/>
    </row>
    <row r="4216" spans="1:2">
      <c r="A4216"/>
      <c r="B4216"/>
    </row>
    <row r="4217" spans="1:2">
      <c r="A4217"/>
      <c r="B4217"/>
    </row>
    <row r="4218" spans="1:2">
      <c r="A4218"/>
      <c r="B4218"/>
    </row>
    <row r="4219" spans="1:2">
      <c r="A4219"/>
      <c r="B4219"/>
    </row>
    <row r="4220" spans="1:2">
      <c r="A4220"/>
      <c r="B4220"/>
    </row>
    <row r="4221" spans="1:2">
      <c r="A4221"/>
      <c r="B4221"/>
    </row>
    <row r="4222" spans="1:2">
      <c r="A4222"/>
      <c r="B4222"/>
    </row>
    <row r="4223" spans="1:2">
      <c r="A4223"/>
      <c r="B4223"/>
    </row>
    <row r="4224" spans="1:2">
      <c r="A4224"/>
      <c r="B4224"/>
    </row>
    <row r="4225" spans="1:2">
      <c r="A4225"/>
      <c r="B4225"/>
    </row>
    <row r="4226" spans="1:2">
      <c r="A4226"/>
      <c r="B4226"/>
    </row>
    <row r="4227" spans="1:2">
      <c r="A4227"/>
      <c r="B4227"/>
    </row>
    <row r="4228" spans="1:2">
      <c r="A4228"/>
      <c r="B4228"/>
    </row>
    <row r="4229" spans="1:2">
      <c r="A4229"/>
      <c r="B4229"/>
    </row>
    <row r="4230" spans="1:2">
      <c r="A4230"/>
      <c r="B4230"/>
    </row>
    <row r="4231" spans="1:2">
      <c r="A4231"/>
      <c r="B4231"/>
    </row>
    <row r="4232" spans="1:2">
      <c r="A4232"/>
      <c r="B4232"/>
    </row>
    <row r="4233" spans="1:2">
      <c r="A4233"/>
      <c r="B4233"/>
    </row>
    <row r="4234" spans="1:2">
      <c r="A4234"/>
      <c r="B4234"/>
    </row>
    <row r="4235" spans="1:2">
      <c r="A4235"/>
      <c r="B4235"/>
    </row>
    <row r="4236" spans="1:2">
      <c r="A4236"/>
      <c r="B4236"/>
    </row>
    <row r="4237" spans="1:2">
      <c r="A4237"/>
      <c r="B4237"/>
    </row>
    <row r="4238" spans="1:2">
      <c r="A4238"/>
      <c r="B4238"/>
    </row>
    <row r="4239" spans="1:2">
      <c r="A4239"/>
      <c r="B4239"/>
    </row>
    <row r="4240" spans="1:2">
      <c r="A4240"/>
      <c r="B4240"/>
    </row>
    <row r="4241" spans="1:2">
      <c r="A4241"/>
      <c r="B4241"/>
    </row>
    <row r="4242" spans="1:2">
      <c r="A4242"/>
      <c r="B4242"/>
    </row>
    <row r="4243" spans="1:2">
      <c r="A4243"/>
      <c r="B4243"/>
    </row>
    <row r="4244" spans="1:2">
      <c r="A4244"/>
      <c r="B4244"/>
    </row>
    <row r="4245" spans="1:2">
      <c r="A4245"/>
      <c r="B4245"/>
    </row>
    <row r="4246" spans="1:2">
      <c r="A4246"/>
      <c r="B4246"/>
    </row>
    <row r="4247" spans="1:2">
      <c r="A4247"/>
      <c r="B4247"/>
    </row>
    <row r="4248" spans="1:2">
      <c r="A4248"/>
      <c r="B4248"/>
    </row>
    <row r="4249" spans="1:2">
      <c r="A4249"/>
      <c r="B4249"/>
    </row>
    <row r="4250" spans="1:2">
      <c r="A4250"/>
      <c r="B4250"/>
    </row>
    <row r="4251" spans="1:2">
      <c r="A4251"/>
      <c r="B4251"/>
    </row>
    <row r="4252" spans="1:2">
      <c r="A4252"/>
      <c r="B4252"/>
    </row>
    <row r="4253" spans="1:2">
      <c r="A4253"/>
      <c r="B4253"/>
    </row>
    <row r="4254" spans="1:2">
      <c r="A4254"/>
      <c r="B4254"/>
    </row>
    <row r="4255" spans="1:2">
      <c r="A4255"/>
      <c r="B4255"/>
    </row>
    <row r="4256" spans="1:2">
      <c r="A4256"/>
      <c r="B4256"/>
    </row>
    <row r="4257" spans="1:2">
      <c r="A4257"/>
      <c r="B4257"/>
    </row>
    <row r="4258" spans="1:2">
      <c r="A4258"/>
      <c r="B4258"/>
    </row>
    <row r="4259" spans="1:2">
      <c r="A4259"/>
      <c r="B4259"/>
    </row>
    <row r="4260" spans="1:2">
      <c r="A4260"/>
      <c r="B4260"/>
    </row>
    <row r="4261" spans="1:2">
      <c r="A4261"/>
      <c r="B4261"/>
    </row>
    <row r="4262" spans="1:2">
      <c r="A4262"/>
      <c r="B4262"/>
    </row>
    <row r="4263" spans="1:2">
      <c r="A4263"/>
      <c r="B4263"/>
    </row>
    <row r="4264" spans="1:2">
      <c r="A4264"/>
      <c r="B4264"/>
    </row>
    <row r="4265" spans="1:2">
      <c r="A4265"/>
      <c r="B4265"/>
    </row>
    <row r="4266" spans="1:2">
      <c r="A4266"/>
      <c r="B4266"/>
    </row>
    <row r="4267" spans="1:2">
      <c r="A4267"/>
      <c r="B4267"/>
    </row>
    <row r="4268" spans="1:2">
      <c r="A4268"/>
      <c r="B4268"/>
    </row>
    <row r="4269" spans="1:2">
      <c r="A4269"/>
      <c r="B4269"/>
    </row>
    <row r="4270" spans="1:2">
      <c r="A4270"/>
      <c r="B4270"/>
    </row>
    <row r="4271" spans="1:2">
      <c r="A4271"/>
      <c r="B4271"/>
    </row>
    <row r="4272" spans="1:2">
      <c r="A4272"/>
      <c r="B4272"/>
    </row>
    <row r="4273" spans="1:2">
      <c r="A4273"/>
      <c r="B4273"/>
    </row>
    <row r="4274" spans="1:2">
      <c r="A4274"/>
      <c r="B4274"/>
    </row>
    <row r="4275" spans="1:2">
      <c r="A4275"/>
      <c r="B4275"/>
    </row>
    <row r="4276" spans="1:2">
      <c r="A4276"/>
      <c r="B4276"/>
    </row>
    <row r="4277" spans="1:2">
      <c r="A4277"/>
      <c r="B4277"/>
    </row>
    <row r="4278" spans="1:2">
      <c r="A4278"/>
      <c r="B4278"/>
    </row>
    <row r="4279" spans="1:2">
      <c r="A4279"/>
      <c r="B4279"/>
    </row>
    <row r="4280" spans="1:2">
      <c r="A4280"/>
      <c r="B4280"/>
    </row>
    <row r="4281" spans="1:2">
      <c r="A4281"/>
      <c r="B4281"/>
    </row>
    <row r="4282" spans="1:2">
      <c r="A4282"/>
      <c r="B4282"/>
    </row>
    <row r="4283" spans="1:2">
      <c r="A4283"/>
      <c r="B4283"/>
    </row>
    <row r="4284" spans="1:2">
      <c r="A4284"/>
      <c r="B4284"/>
    </row>
    <row r="4285" spans="1:2">
      <c r="A4285"/>
      <c r="B4285"/>
    </row>
    <row r="4286" spans="1:2">
      <c r="A4286"/>
      <c r="B4286"/>
    </row>
    <row r="4287" spans="1:2">
      <c r="A4287"/>
      <c r="B4287"/>
    </row>
    <row r="4288" spans="1:2">
      <c r="A4288"/>
      <c r="B4288"/>
    </row>
    <row r="4289" spans="1:2">
      <c r="A4289"/>
      <c r="B4289"/>
    </row>
    <row r="4290" spans="1:2">
      <c r="A4290"/>
      <c r="B4290"/>
    </row>
    <row r="4291" spans="1:2">
      <c r="A4291"/>
      <c r="B4291"/>
    </row>
    <row r="4292" spans="1:2">
      <c r="A4292"/>
      <c r="B4292"/>
    </row>
    <row r="4293" spans="1:2">
      <c r="A4293"/>
      <c r="B4293"/>
    </row>
    <row r="4294" spans="1:2">
      <c r="A4294"/>
      <c r="B4294"/>
    </row>
    <row r="4295" spans="1:2">
      <c r="A4295"/>
      <c r="B4295"/>
    </row>
    <row r="4296" spans="1:2">
      <c r="A4296"/>
      <c r="B4296"/>
    </row>
    <row r="4297" spans="1:2">
      <c r="A4297"/>
      <c r="B4297"/>
    </row>
    <row r="4298" spans="1:2">
      <c r="A4298"/>
      <c r="B4298"/>
    </row>
    <row r="4299" spans="1:2">
      <c r="A4299"/>
      <c r="B4299"/>
    </row>
    <row r="4300" spans="1:2">
      <c r="A4300"/>
      <c r="B4300"/>
    </row>
    <row r="4301" spans="1:2">
      <c r="A4301"/>
      <c r="B4301"/>
    </row>
    <row r="4302" spans="1:2">
      <c r="A4302"/>
      <c r="B4302"/>
    </row>
    <row r="4303" spans="1:2">
      <c r="A4303"/>
      <c r="B4303"/>
    </row>
    <row r="4304" spans="1:2">
      <c r="A4304"/>
      <c r="B4304"/>
    </row>
    <row r="4305" spans="1:2">
      <c r="A4305"/>
      <c r="B4305"/>
    </row>
    <row r="4306" spans="1:2">
      <c r="A4306"/>
      <c r="B4306"/>
    </row>
    <row r="4307" spans="1:2">
      <c r="A4307"/>
      <c r="B4307"/>
    </row>
    <row r="4308" spans="1:2">
      <c r="A4308"/>
      <c r="B4308"/>
    </row>
    <row r="4309" spans="1:2">
      <c r="A4309"/>
      <c r="B4309"/>
    </row>
    <row r="4310" spans="1:2">
      <c r="A4310"/>
      <c r="B4310"/>
    </row>
    <row r="4311" spans="1:2">
      <c r="A4311"/>
      <c r="B4311"/>
    </row>
    <row r="4312" spans="1:2">
      <c r="A4312"/>
      <c r="B4312"/>
    </row>
    <row r="4313" spans="1:2">
      <c r="A4313"/>
      <c r="B4313"/>
    </row>
    <row r="4314" spans="1:2">
      <c r="A4314"/>
      <c r="B4314"/>
    </row>
    <row r="4315" spans="1:2">
      <c r="A4315"/>
      <c r="B4315"/>
    </row>
    <row r="4316" spans="1:2">
      <c r="A4316"/>
      <c r="B4316"/>
    </row>
    <row r="4317" spans="1:2">
      <c r="A4317"/>
      <c r="B4317"/>
    </row>
    <row r="4318" spans="1:2">
      <c r="A4318"/>
      <c r="B4318"/>
    </row>
    <row r="4319" spans="1:2">
      <c r="A4319"/>
      <c r="B4319"/>
    </row>
    <row r="4320" spans="1:2">
      <c r="A4320"/>
      <c r="B4320"/>
    </row>
    <row r="4321" spans="1:2">
      <c r="A4321"/>
      <c r="B4321"/>
    </row>
    <row r="4322" spans="1:2">
      <c r="A4322"/>
      <c r="B4322"/>
    </row>
    <row r="4323" spans="1:2">
      <c r="A4323"/>
      <c r="B4323"/>
    </row>
    <row r="4324" spans="1:2">
      <c r="A4324"/>
      <c r="B4324"/>
    </row>
    <row r="4325" spans="1:2">
      <c r="A4325"/>
      <c r="B4325"/>
    </row>
    <row r="4326" spans="1:2">
      <c r="A4326"/>
      <c r="B4326"/>
    </row>
    <row r="4327" spans="1:2">
      <c r="A4327"/>
      <c r="B4327"/>
    </row>
    <row r="4328" spans="1:2">
      <c r="A4328"/>
      <c r="B4328"/>
    </row>
    <row r="4329" spans="1:2">
      <c r="A4329"/>
      <c r="B4329"/>
    </row>
    <row r="4330" spans="1:2">
      <c r="A4330"/>
      <c r="B4330"/>
    </row>
    <row r="4331" spans="1:2">
      <c r="A4331"/>
      <c r="B4331"/>
    </row>
    <row r="4332" spans="1:2">
      <c r="A4332"/>
      <c r="B4332"/>
    </row>
    <row r="4333" spans="1:2">
      <c r="A4333"/>
      <c r="B4333"/>
    </row>
    <row r="4334" spans="1:2">
      <c r="A4334"/>
      <c r="B4334"/>
    </row>
    <row r="4335" spans="1:2">
      <c r="A4335"/>
      <c r="B4335"/>
    </row>
    <row r="4336" spans="1:2">
      <c r="A4336"/>
      <c r="B4336"/>
    </row>
    <row r="4337" spans="1:2">
      <c r="A4337"/>
      <c r="B4337"/>
    </row>
    <row r="4338" spans="1:2">
      <c r="A4338"/>
      <c r="B4338"/>
    </row>
    <row r="4339" spans="1:2">
      <c r="A4339"/>
      <c r="B4339"/>
    </row>
    <row r="4340" spans="1:2">
      <c r="A4340"/>
      <c r="B4340"/>
    </row>
    <row r="4341" spans="1:2">
      <c r="A4341"/>
      <c r="B4341"/>
    </row>
    <row r="4342" spans="1:2">
      <c r="A4342"/>
      <c r="B4342"/>
    </row>
    <row r="4343" spans="1:2">
      <c r="A4343"/>
      <c r="B4343"/>
    </row>
    <row r="4344" spans="1:2">
      <c r="A4344"/>
      <c r="B4344"/>
    </row>
    <row r="4345" spans="1:2">
      <c r="A4345"/>
      <c r="B4345"/>
    </row>
    <row r="4346" spans="1:2">
      <c r="A4346"/>
      <c r="B4346"/>
    </row>
    <row r="4347" spans="1:2">
      <c r="A4347"/>
      <c r="B4347"/>
    </row>
    <row r="4348" spans="1:2">
      <c r="A4348"/>
      <c r="B4348"/>
    </row>
    <row r="4349" spans="1:2">
      <c r="A4349"/>
      <c r="B4349"/>
    </row>
    <row r="4350" spans="1:2">
      <c r="A4350"/>
      <c r="B4350"/>
    </row>
    <row r="4351" spans="1:2">
      <c r="A4351"/>
      <c r="B4351"/>
    </row>
    <row r="4352" spans="1:2">
      <c r="A4352"/>
      <c r="B4352"/>
    </row>
    <row r="4353" spans="1:2">
      <c r="A4353"/>
      <c r="B4353"/>
    </row>
    <row r="4354" spans="1:2">
      <c r="A4354"/>
      <c r="B4354"/>
    </row>
    <row r="4355" spans="1:2">
      <c r="A4355"/>
      <c r="B4355"/>
    </row>
    <row r="4356" spans="1:2">
      <c r="A4356"/>
      <c r="B4356"/>
    </row>
    <row r="4357" spans="1:2">
      <c r="A4357"/>
      <c r="B4357"/>
    </row>
    <row r="4358" spans="1:2">
      <c r="A4358"/>
      <c r="B4358"/>
    </row>
    <row r="4359" spans="1:2">
      <c r="A4359"/>
      <c r="B4359"/>
    </row>
    <row r="4360" spans="1:2">
      <c r="A4360"/>
      <c r="B4360"/>
    </row>
    <row r="4361" spans="1:2">
      <c r="A4361"/>
      <c r="B4361"/>
    </row>
    <row r="4362" spans="1:2">
      <c r="A4362"/>
      <c r="B4362"/>
    </row>
    <row r="4363" spans="1:2">
      <c r="A4363"/>
      <c r="B4363"/>
    </row>
    <row r="4364" spans="1:2">
      <c r="A4364"/>
      <c r="B4364"/>
    </row>
    <row r="4365" spans="1:2">
      <c r="A4365"/>
      <c r="B4365"/>
    </row>
    <row r="4366" spans="1:2">
      <c r="A4366"/>
      <c r="B4366"/>
    </row>
    <row r="4367" spans="1:2">
      <c r="A4367"/>
      <c r="B4367"/>
    </row>
    <row r="4368" spans="1:2">
      <c r="A4368"/>
      <c r="B4368"/>
    </row>
    <row r="4369" spans="1:2">
      <c r="A4369"/>
      <c r="B4369"/>
    </row>
    <row r="4370" spans="1:2">
      <c r="A4370"/>
      <c r="B4370"/>
    </row>
    <row r="4371" spans="1:2">
      <c r="A4371"/>
      <c r="B4371"/>
    </row>
    <row r="4372" spans="1:2">
      <c r="A4372"/>
      <c r="B4372"/>
    </row>
    <row r="4373" spans="1:2">
      <c r="A4373"/>
      <c r="B4373"/>
    </row>
    <row r="4374" spans="1:2">
      <c r="A4374"/>
      <c r="B4374"/>
    </row>
    <row r="4375" spans="1:2">
      <c r="A4375"/>
      <c r="B4375"/>
    </row>
    <row r="4376" spans="1:2">
      <c r="A4376"/>
      <c r="B4376"/>
    </row>
    <row r="4377" spans="1:2">
      <c r="A4377"/>
      <c r="B4377"/>
    </row>
    <row r="4378" spans="1:2">
      <c r="A4378"/>
      <c r="B4378"/>
    </row>
    <row r="4379" spans="1:2">
      <c r="A4379"/>
      <c r="B4379"/>
    </row>
    <row r="4380" spans="1:2">
      <c r="A4380"/>
      <c r="B4380"/>
    </row>
    <row r="4381" spans="1:2">
      <c r="A4381"/>
      <c r="B4381"/>
    </row>
    <row r="4382" spans="1:2">
      <c r="A4382"/>
      <c r="B4382"/>
    </row>
    <row r="4383" spans="1:2">
      <c r="A4383"/>
      <c r="B4383"/>
    </row>
    <row r="4384" spans="1:2">
      <c r="A4384"/>
      <c r="B4384"/>
    </row>
    <row r="4385" spans="1:2">
      <c r="A4385"/>
      <c r="B4385"/>
    </row>
    <row r="4386" spans="1:2">
      <c r="A4386"/>
      <c r="B4386"/>
    </row>
    <row r="4387" spans="1:2">
      <c r="A4387"/>
      <c r="B4387"/>
    </row>
    <row r="4388" spans="1:2">
      <c r="A4388"/>
      <c r="B4388"/>
    </row>
    <row r="4389" spans="1:2">
      <c r="A4389"/>
      <c r="B4389"/>
    </row>
    <row r="4390" spans="1:2">
      <c r="A4390"/>
      <c r="B4390"/>
    </row>
    <row r="4391" spans="1:2">
      <c r="A4391"/>
      <c r="B4391"/>
    </row>
    <row r="4392" spans="1:2">
      <c r="A4392"/>
      <c r="B4392"/>
    </row>
    <row r="4393" spans="1:2">
      <c r="A4393"/>
      <c r="B4393"/>
    </row>
    <row r="4394" spans="1:2">
      <c r="A4394"/>
      <c r="B4394"/>
    </row>
    <row r="4395" spans="1:2">
      <c r="A4395"/>
      <c r="B4395"/>
    </row>
    <row r="4396" spans="1:2">
      <c r="A4396"/>
      <c r="B4396"/>
    </row>
    <row r="4397" spans="1:2">
      <c r="A4397"/>
      <c r="B4397"/>
    </row>
    <row r="4398" spans="1:2">
      <c r="A4398"/>
      <c r="B4398"/>
    </row>
    <row r="4399" spans="1:2">
      <c r="A4399"/>
      <c r="B4399"/>
    </row>
    <row r="4400" spans="1:2">
      <c r="A4400"/>
      <c r="B4400"/>
    </row>
    <row r="4401" spans="1:2">
      <c r="A4401"/>
      <c r="B4401"/>
    </row>
    <row r="4402" spans="1:2">
      <c r="A4402"/>
      <c r="B4402"/>
    </row>
    <row r="4403" spans="1:2">
      <c r="A4403"/>
      <c r="B4403"/>
    </row>
    <row r="4404" spans="1:2">
      <c r="A4404"/>
      <c r="B4404"/>
    </row>
    <row r="4405" spans="1:2">
      <c r="A4405"/>
      <c r="B4405"/>
    </row>
    <row r="4406" spans="1:2">
      <c r="A4406"/>
      <c r="B4406"/>
    </row>
    <row r="4407" spans="1:2">
      <c r="A4407"/>
      <c r="B4407"/>
    </row>
    <row r="4408" spans="1:2">
      <c r="A4408"/>
      <c r="B4408"/>
    </row>
    <row r="4409" spans="1:2">
      <c r="A4409"/>
      <c r="B4409"/>
    </row>
    <row r="4410" spans="1:2">
      <c r="A4410"/>
      <c r="B4410"/>
    </row>
    <row r="4411" spans="1:2">
      <c r="A4411"/>
      <c r="B4411"/>
    </row>
    <row r="4412" spans="1:2">
      <c r="A4412"/>
      <c r="B4412"/>
    </row>
    <row r="4413" spans="1:2">
      <c r="A4413"/>
      <c r="B4413"/>
    </row>
    <row r="4414" spans="1:2">
      <c r="A4414"/>
      <c r="B4414"/>
    </row>
    <row r="4415" spans="1:2">
      <c r="A4415"/>
      <c r="B4415"/>
    </row>
    <row r="4416" spans="1:2">
      <c r="A4416"/>
      <c r="B4416"/>
    </row>
    <row r="4417" spans="1:2">
      <c r="A4417"/>
      <c r="B4417"/>
    </row>
    <row r="4418" spans="1:2">
      <c r="A4418"/>
      <c r="B4418"/>
    </row>
    <row r="4419" spans="1:2">
      <c r="A4419"/>
      <c r="B4419"/>
    </row>
    <row r="4420" spans="1:2">
      <c r="A4420"/>
      <c r="B4420"/>
    </row>
    <row r="4421" spans="1:2">
      <c r="A4421"/>
      <c r="B4421"/>
    </row>
    <row r="4422" spans="1:2">
      <c r="A4422"/>
      <c r="B4422"/>
    </row>
    <row r="4423" spans="1:2">
      <c r="A4423"/>
      <c r="B4423"/>
    </row>
    <row r="4424" spans="1:2">
      <c r="A4424"/>
      <c r="B4424"/>
    </row>
    <row r="4425" spans="1:2">
      <c r="A4425"/>
      <c r="B4425"/>
    </row>
    <row r="4426" spans="1:2">
      <c r="A4426"/>
      <c r="B4426"/>
    </row>
    <row r="4427" spans="1:2">
      <c r="A4427"/>
      <c r="B4427"/>
    </row>
    <row r="4428" spans="1:2">
      <c r="A4428"/>
      <c r="B4428"/>
    </row>
    <row r="4429" spans="1:2">
      <c r="A4429"/>
      <c r="B4429"/>
    </row>
    <row r="4430" spans="1:2">
      <c r="A4430"/>
      <c r="B4430"/>
    </row>
    <row r="4431" spans="1:2">
      <c r="A4431"/>
      <c r="B4431"/>
    </row>
    <row r="4432" spans="1:2">
      <c r="A4432"/>
      <c r="B4432"/>
    </row>
    <row r="4433" spans="1:2">
      <c r="A4433"/>
      <c r="B4433"/>
    </row>
    <row r="4434" spans="1:2">
      <c r="A4434"/>
      <c r="B4434"/>
    </row>
    <row r="4435" spans="1:2">
      <c r="A4435"/>
      <c r="B4435"/>
    </row>
    <row r="4436" spans="1:2">
      <c r="A4436"/>
      <c r="B4436"/>
    </row>
    <row r="4437" spans="1:2">
      <c r="A4437"/>
      <c r="B4437"/>
    </row>
    <row r="4438" spans="1:2">
      <c r="A4438"/>
      <c r="B4438"/>
    </row>
    <row r="4439" spans="1:2">
      <c r="A4439"/>
      <c r="B4439"/>
    </row>
    <row r="4440" spans="1:2">
      <c r="A4440"/>
      <c r="B4440"/>
    </row>
    <row r="4441" spans="1:2">
      <c r="A4441"/>
      <c r="B4441"/>
    </row>
    <row r="4442" spans="1:2">
      <c r="A4442"/>
      <c r="B4442"/>
    </row>
    <row r="4443" spans="1:2">
      <c r="A4443"/>
      <c r="B4443"/>
    </row>
    <row r="4444" spans="1:2">
      <c r="A4444"/>
      <c r="B4444"/>
    </row>
    <row r="4445" spans="1:2">
      <c r="A4445"/>
      <c r="B4445"/>
    </row>
    <row r="4446" spans="1:2">
      <c r="A4446"/>
      <c r="B4446"/>
    </row>
    <row r="4447" spans="1:2">
      <c r="A4447"/>
      <c r="B4447"/>
    </row>
    <row r="4448" spans="1:2">
      <c r="A4448"/>
      <c r="B4448"/>
    </row>
    <row r="4449" spans="1:2">
      <c r="A4449"/>
      <c r="B4449"/>
    </row>
    <row r="4450" spans="1:2">
      <c r="A4450"/>
      <c r="B4450"/>
    </row>
    <row r="4451" spans="1:2">
      <c r="A4451"/>
      <c r="B4451"/>
    </row>
    <row r="4452" spans="1:2">
      <c r="A4452"/>
      <c r="B4452"/>
    </row>
    <row r="4453" spans="1:2">
      <c r="A4453"/>
      <c r="B4453"/>
    </row>
    <row r="4454" spans="1:2">
      <c r="A4454"/>
      <c r="B4454"/>
    </row>
    <row r="4455" spans="1:2">
      <c r="A4455"/>
      <c r="B4455"/>
    </row>
    <row r="4456" spans="1:2">
      <c r="A4456"/>
      <c r="B4456"/>
    </row>
    <row r="4457" spans="1:2">
      <c r="A4457"/>
      <c r="B4457"/>
    </row>
    <row r="4458" spans="1:2">
      <c r="A4458"/>
      <c r="B4458"/>
    </row>
    <row r="4459" spans="1:2">
      <c r="A4459"/>
      <c r="B4459"/>
    </row>
    <row r="4460" spans="1:2">
      <c r="A4460"/>
      <c r="B4460"/>
    </row>
    <row r="4461" spans="1:2">
      <c r="A4461"/>
      <c r="B4461"/>
    </row>
    <row r="4462" spans="1:2">
      <c r="A4462"/>
      <c r="B4462"/>
    </row>
    <row r="4463" spans="1:2">
      <c r="A4463"/>
      <c r="B4463"/>
    </row>
    <row r="4464" spans="1:2">
      <c r="A4464"/>
      <c r="B4464"/>
    </row>
    <row r="4465" spans="1:2">
      <c r="A4465"/>
      <c r="B4465"/>
    </row>
    <row r="4466" spans="1:2">
      <c r="A4466"/>
      <c r="B4466"/>
    </row>
    <row r="4467" spans="1:2">
      <c r="A4467"/>
      <c r="B4467"/>
    </row>
    <row r="4468" spans="1:2">
      <c r="A4468"/>
      <c r="B4468"/>
    </row>
    <row r="4469" spans="1:2">
      <c r="A4469"/>
      <c r="B4469"/>
    </row>
    <row r="4470" spans="1:2">
      <c r="A4470"/>
      <c r="B4470"/>
    </row>
    <row r="4471" spans="1:2">
      <c r="A4471"/>
      <c r="B4471"/>
    </row>
    <row r="4472" spans="1:2">
      <c r="A4472"/>
      <c r="B4472"/>
    </row>
    <row r="4473" spans="1:2">
      <c r="A4473"/>
      <c r="B4473"/>
    </row>
    <row r="4474" spans="1:2">
      <c r="A4474"/>
      <c r="B4474"/>
    </row>
    <row r="4475" spans="1:2">
      <c r="A4475"/>
      <c r="B4475"/>
    </row>
    <row r="4476" spans="1:2">
      <c r="A4476"/>
      <c r="B4476"/>
    </row>
    <row r="4477" spans="1:2">
      <c r="A4477"/>
      <c r="B4477"/>
    </row>
    <row r="4478" spans="1:2">
      <c r="A4478"/>
      <c r="B4478"/>
    </row>
    <row r="4479" spans="1:2">
      <c r="A4479"/>
      <c r="B4479"/>
    </row>
    <row r="4480" spans="1:2">
      <c r="A4480"/>
      <c r="B4480"/>
    </row>
    <row r="4481" spans="1:2">
      <c r="A4481"/>
      <c r="B4481"/>
    </row>
    <row r="4482" spans="1:2">
      <c r="A4482"/>
      <c r="B4482"/>
    </row>
    <row r="4483" spans="1:2">
      <c r="A4483"/>
      <c r="B4483"/>
    </row>
    <row r="4484" spans="1:2">
      <c r="A4484"/>
      <c r="B4484"/>
    </row>
    <row r="4485" spans="1:2">
      <c r="A4485"/>
      <c r="B4485"/>
    </row>
    <row r="4486" spans="1:2">
      <c r="A4486"/>
      <c r="B4486"/>
    </row>
    <row r="4487" spans="1:2">
      <c r="A4487"/>
      <c r="B4487"/>
    </row>
    <row r="4488" spans="1:2">
      <c r="A4488"/>
      <c r="B4488"/>
    </row>
    <row r="4489" spans="1:2">
      <c r="A4489"/>
      <c r="B4489"/>
    </row>
    <row r="4490" spans="1:2">
      <c r="A4490"/>
      <c r="B4490"/>
    </row>
    <row r="4491" spans="1:2">
      <c r="A4491"/>
      <c r="B4491"/>
    </row>
    <row r="4492" spans="1:2">
      <c r="A4492"/>
      <c r="B4492"/>
    </row>
    <row r="4493" spans="1:2">
      <c r="A4493"/>
      <c r="B4493"/>
    </row>
    <row r="4494" spans="1:2">
      <c r="A4494"/>
      <c r="B4494"/>
    </row>
    <row r="4495" spans="1:2">
      <c r="A4495"/>
      <c r="B4495"/>
    </row>
    <row r="4496" spans="1:2">
      <c r="A4496"/>
      <c r="B4496"/>
    </row>
    <row r="4497" spans="1:2">
      <c r="A4497"/>
      <c r="B4497"/>
    </row>
    <row r="4498" spans="1:2">
      <c r="A4498"/>
      <c r="B4498"/>
    </row>
    <row r="4499" spans="1:2">
      <c r="A4499"/>
      <c r="B4499"/>
    </row>
    <row r="4500" spans="1:2">
      <c r="A4500"/>
      <c r="B4500"/>
    </row>
    <row r="4501" spans="1:2">
      <c r="A4501"/>
      <c r="B4501"/>
    </row>
    <row r="4502" spans="1:2">
      <c r="A4502"/>
      <c r="B4502"/>
    </row>
    <row r="4503" spans="1:2">
      <c r="A4503"/>
      <c r="B4503"/>
    </row>
    <row r="4504" spans="1:2">
      <c r="A4504"/>
      <c r="B4504"/>
    </row>
    <row r="4505" spans="1:2">
      <c r="A4505"/>
      <c r="B4505"/>
    </row>
    <row r="4506" spans="1:2">
      <c r="A4506"/>
      <c r="B4506"/>
    </row>
    <row r="4507" spans="1:2">
      <c r="A4507"/>
      <c r="B4507"/>
    </row>
    <row r="4508" spans="1:2">
      <c r="A4508"/>
      <c r="B4508"/>
    </row>
    <row r="4509" spans="1:2">
      <c r="A4509"/>
      <c r="B4509"/>
    </row>
    <row r="4510" spans="1:2">
      <c r="A4510"/>
      <c r="B4510"/>
    </row>
    <row r="4511" spans="1:2">
      <c r="A4511"/>
      <c r="B4511"/>
    </row>
    <row r="4512" spans="1:2">
      <c r="A4512"/>
      <c r="B4512"/>
    </row>
    <row r="4513" spans="1:2">
      <c r="A4513"/>
      <c r="B4513"/>
    </row>
    <row r="4514" spans="1:2">
      <c r="A4514"/>
      <c r="B4514"/>
    </row>
    <row r="4515" spans="1:2">
      <c r="A4515"/>
      <c r="B4515"/>
    </row>
    <row r="4516" spans="1:2">
      <c r="A4516"/>
      <c r="B4516"/>
    </row>
    <row r="4517" spans="1:2">
      <c r="A4517"/>
      <c r="B4517"/>
    </row>
    <row r="4518" spans="1:2">
      <c r="A4518"/>
      <c r="B4518"/>
    </row>
    <row r="4519" spans="1:2">
      <c r="A4519"/>
      <c r="B4519"/>
    </row>
    <row r="4520" spans="1:2">
      <c r="A4520"/>
      <c r="B4520"/>
    </row>
    <row r="4521" spans="1:2">
      <c r="A4521"/>
      <c r="B4521"/>
    </row>
    <row r="4522" spans="1:2">
      <c r="A4522"/>
      <c r="B4522"/>
    </row>
    <row r="4523" spans="1:2">
      <c r="A4523"/>
      <c r="B4523"/>
    </row>
    <row r="4524" spans="1:2">
      <c r="A4524"/>
      <c r="B4524"/>
    </row>
    <row r="4525" spans="1:2">
      <c r="A4525"/>
      <c r="B4525"/>
    </row>
    <row r="4526" spans="1:2">
      <c r="A4526"/>
      <c r="B4526"/>
    </row>
    <row r="4527" spans="1:2">
      <c r="A4527"/>
      <c r="B4527"/>
    </row>
    <row r="4528" spans="1:2">
      <c r="A4528"/>
      <c r="B4528"/>
    </row>
    <row r="4529" spans="1:2">
      <c r="A4529"/>
      <c r="B4529"/>
    </row>
    <row r="4530" spans="1:2">
      <c r="A4530"/>
      <c r="B4530"/>
    </row>
    <row r="4531" spans="1:2">
      <c r="A4531"/>
      <c r="B4531"/>
    </row>
    <row r="4532" spans="1:2">
      <c r="A4532"/>
      <c r="B4532"/>
    </row>
    <row r="4533" spans="1:2">
      <c r="A4533"/>
      <c r="B4533"/>
    </row>
    <row r="4534" spans="1:2">
      <c r="A4534"/>
      <c r="B4534"/>
    </row>
    <row r="4535" spans="1:2">
      <c r="A4535"/>
      <c r="B4535"/>
    </row>
    <row r="4536" spans="1:2">
      <c r="A4536"/>
      <c r="B4536"/>
    </row>
    <row r="4537" spans="1:2">
      <c r="A4537"/>
      <c r="B4537"/>
    </row>
    <row r="4538" spans="1:2">
      <c r="A4538"/>
      <c r="B4538"/>
    </row>
    <row r="4539" spans="1:2">
      <c r="A4539"/>
      <c r="B4539"/>
    </row>
    <row r="4540" spans="1:2">
      <c r="A4540"/>
      <c r="B4540"/>
    </row>
    <row r="4541" spans="1:2">
      <c r="A4541"/>
      <c r="B4541"/>
    </row>
    <row r="4542" spans="1:2">
      <c r="A4542"/>
      <c r="B4542"/>
    </row>
    <row r="4543" spans="1:2">
      <c r="A4543"/>
      <c r="B4543"/>
    </row>
    <row r="4544" spans="1:2">
      <c r="A4544"/>
      <c r="B4544"/>
    </row>
    <row r="4545" spans="1:2">
      <c r="A4545"/>
      <c r="B4545"/>
    </row>
    <row r="4546" spans="1:2">
      <c r="A4546"/>
      <c r="B4546"/>
    </row>
    <row r="4547" spans="1:2">
      <c r="A4547"/>
      <c r="B4547"/>
    </row>
    <row r="4548" spans="1:2">
      <c r="A4548"/>
      <c r="B4548"/>
    </row>
    <row r="4549" spans="1:2">
      <c r="A4549"/>
      <c r="B4549"/>
    </row>
    <row r="4550" spans="1:2">
      <c r="A4550"/>
      <c r="B4550"/>
    </row>
    <row r="4551" spans="1:2">
      <c r="A4551"/>
      <c r="B4551"/>
    </row>
    <row r="4552" spans="1:2">
      <c r="A4552"/>
      <c r="B4552"/>
    </row>
    <row r="4553" spans="1:2">
      <c r="A4553"/>
      <c r="B4553"/>
    </row>
    <row r="4554" spans="1:2">
      <c r="A4554"/>
      <c r="B4554"/>
    </row>
    <row r="4555" spans="1:2">
      <c r="A4555"/>
      <c r="B4555"/>
    </row>
    <row r="4556" spans="1:2">
      <c r="A4556"/>
      <c r="B4556"/>
    </row>
    <row r="4557" spans="1:2">
      <c r="A4557"/>
      <c r="B4557"/>
    </row>
    <row r="4558" spans="1:2">
      <c r="A4558"/>
      <c r="B4558"/>
    </row>
    <row r="4559" spans="1:2">
      <c r="A4559"/>
      <c r="B4559"/>
    </row>
    <row r="4560" spans="1:2">
      <c r="A4560"/>
      <c r="B4560"/>
    </row>
    <row r="4561" spans="1:2">
      <c r="A4561"/>
      <c r="B4561"/>
    </row>
    <row r="4562" spans="1:2">
      <c r="A4562"/>
      <c r="B4562"/>
    </row>
    <row r="4563" spans="1:2">
      <c r="A4563"/>
      <c r="B4563"/>
    </row>
    <row r="4564" spans="1:2">
      <c r="A4564"/>
      <c r="B4564"/>
    </row>
    <row r="4565" spans="1:2">
      <c r="A4565"/>
      <c r="B4565"/>
    </row>
    <row r="4566" spans="1:2">
      <c r="A4566"/>
      <c r="B4566"/>
    </row>
    <row r="4567" spans="1:2">
      <c r="A4567"/>
      <c r="B4567"/>
    </row>
    <row r="4568" spans="1:2">
      <c r="A4568"/>
      <c r="B4568"/>
    </row>
    <row r="4569" spans="1:2">
      <c r="A4569"/>
      <c r="B4569"/>
    </row>
    <row r="4570" spans="1:2">
      <c r="A4570"/>
      <c r="B4570"/>
    </row>
    <row r="4571" spans="1:2">
      <c r="A4571"/>
      <c r="B4571"/>
    </row>
    <row r="4572" spans="1:2">
      <c r="A4572"/>
      <c r="B4572"/>
    </row>
    <row r="4573" spans="1:2">
      <c r="A4573"/>
      <c r="B4573"/>
    </row>
    <row r="4574" spans="1:2">
      <c r="A4574"/>
      <c r="B4574"/>
    </row>
    <row r="4575" spans="1:2">
      <c r="A4575"/>
      <c r="B4575"/>
    </row>
    <row r="4576" spans="1:2">
      <c r="A4576"/>
      <c r="B4576"/>
    </row>
    <row r="4577" spans="1:2">
      <c r="A4577"/>
      <c r="B4577"/>
    </row>
    <row r="4578" spans="1:2">
      <c r="A4578"/>
      <c r="B4578"/>
    </row>
    <row r="4579" spans="1:2">
      <c r="A4579"/>
      <c r="B4579"/>
    </row>
    <row r="4580" spans="1:2">
      <c r="A4580"/>
      <c r="B4580"/>
    </row>
    <row r="4581" spans="1:2">
      <c r="A4581"/>
      <c r="B4581"/>
    </row>
    <row r="4582" spans="1:2">
      <c r="A4582"/>
      <c r="B4582"/>
    </row>
    <row r="4583" spans="1:2">
      <c r="A4583"/>
      <c r="B4583"/>
    </row>
    <row r="4584" spans="1:2">
      <c r="A4584"/>
      <c r="B4584"/>
    </row>
    <row r="4585" spans="1:2">
      <c r="A4585"/>
      <c r="B4585"/>
    </row>
    <row r="4586" spans="1:2">
      <c r="A4586"/>
      <c r="B4586"/>
    </row>
    <row r="4587" spans="1:2">
      <c r="A4587"/>
      <c r="B4587"/>
    </row>
    <row r="4588" spans="1:2">
      <c r="A4588"/>
      <c r="B4588"/>
    </row>
    <row r="4589" spans="1:2">
      <c r="A4589"/>
      <c r="B4589"/>
    </row>
    <row r="4590" spans="1:2">
      <c r="A4590"/>
      <c r="B4590"/>
    </row>
    <row r="4591" spans="1:2">
      <c r="A4591"/>
      <c r="B4591"/>
    </row>
    <row r="4592" spans="1:2">
      <c r="A4592"/>
      <c r="B4592"/>
    </row>
    <row r="4593" spans="1:2">
      <c r="A4593"/>
      <c r="B4593"/>
    </row>
    <row r="4594" spans="1:2">
      <c r="A4594"/>
      <c r="B4594"/>
    </row>
    <row r="4595" spans="1:2">
      <c r="A4595"/>
      <c r="B4595"/>
    </row>
    <row r="4596" spans="1:2">
      <c r="A4596"/>
      <c r="B4596"/>
    </row>
    <row r="4597" spans="1:2">
      <c r="A4597"/>
      <c r="B4597"/>
    </row>
    <row r="4598" spans="1:2">
      <c r="A4598"/>
      <c r="B4598"/>
    </row>
    <row r="4599" spans="1:2">
      <c r="A4599"/>
      <c r="B4599"/>
    </row>
    <row r="4600" spans="1:2">
      <c r="A4600"/>
      <c r="B4600"/>
    </row>
    <row r="4601" spans="1:2">
      <c r="A4601"/>
      <c r="B4601"/>
    </row>
    <row r="4602" spans="1:2">
      <c r="A4602"/>
      <c r="B4602"/>
    </row>
    <row r="4603" spans="1:2">
      <c r="A4603"/>
      <c r="B4603"/>
    </row>
    <row r="4604" spans="1:2">
      <c r="A4604"/>
      <c r="B4604"/>
    </row>
    <row r="4605" spans="1:2">
      <c r="A4605"/>
      <c r="B4605"/>
    </row>
    <row r="4606" spans="1:2">
      <c r="A4606"/>
      <c r="B4606"/>
    </row>
    <row r="4607" spans="1:2">
      <c r="A4607"/>
      <c r="B4607"/>
    </row>
    <row r="4608" spans="1:2">
      <c r="A4608"/>
      <c r="B4608"/>
    </row>
    <row r="4609" spans="1:2">
      <c r="A4609"/>
      <c r="B4609"/>
    </row>
    <row r="4610" spans="1:2">
      <c r="A4610"/>
      <c r="B4610"/>
    </row>
    <row r="4611" spans="1:2">
      <c r="A4611"/>
      <c r="B4611"/>
    </row>
    <row r="4612" spans="1:2">
      <c r="A4612"/>
      <c r="B4612"/>
    </row>
    <row r="4613" spans="1:2">
      <c r="A4613"/>
      <c r="B4613"/>
    </row>
    <row r="4614" spans="1:2">
      <c r="A4614"/>
      <c r="B4614"/>
    </row>
    <row r="4615" spans="1:2">
      <c r="A4615"/>
      <c r="B4615"/>
    </row>
    <row r="4616" spans="1:2">
      <c r="A4616"/>
      <c r="B4616"/>
    </row>
    <row r="4617" spans="1:2">
      <c r="A4617"/>
      <c r="B4617"/>
    </row>
    <row r="4618" spans="1:2">
      <c r="A4618"/>
      <c r="B4618"/>
    </row>
    <row r="4619" spans="1:2">
      <c r="A4619"/>
      <c r="B4619"/>
    </row>
    <row r="4620" spans="1:2">
      <c r="A4620"/>
      <c r="B4620"/>
    </row>
    <row r="4621" spans="1:2">
      <c r="A4621"/>
      <c r="B4621"/>
    </row>
    <row r="4622" spans="1:2">
      <c r="A4622"/>
      <c r="B4622"/>
    </row>
    <row r="4623" spans="1:2">
      <c r="A4623"/>
      <c r="B4623"/>
    </row>
    <row r="4624" spans="1:2">
      <c r="A4624"/>
      <c r="B4624"/>
    </row>
    <row r="4625" spans="1:2">
      <c r="A4625"/>
      <c r="B4625"/>
    </row>
    <row r="4626" spans="1:2">
      <c r="A4626"/>
      <c r="B4626"/>
    </row>
    <row r="4627" spans="1:2">
      <c r="A4627"/>
      <c r="B4627"/>
    </row>
    <row r="4628" spans="1:2">
      <c r="A4628"/>
      <c r="B4628"/>
    </row>
    <row r="4629" spans="1:2">
      <c r="A4629"/>
      <c r="B4629"/>
    </row>
    <row r="4630" spans="1:2">
      <c r="A4630"/>
      <c r="B4630"/>
    </row>
    <row r="4631" spans="1:2">
      <c r="A4631"/>
      <c r="B4631"/>
    </row>
    <row r="4632" spans="1:2">
      <c r="A4632"/>
      <c r="B4632"/>
    </row>
    <row r="4633" spans="1:2">
      <c r="A4633"/>
      <c r="B4633"/>
    </row>
    <row r="4634" spans="1:2">
      <c r="A4634"/>
      <c r="B4634"/>
    </row>
    <row r="4635" spans="1:2">
      <c r="A4635"/>
      <c r="B4635"/>
    </row>
    <row r="4636" spans="1:2">
      <c r="A4636"/>
      <c r="B4636"/>
    </row>
    <row r="4637" spans="1:2">
      <c r="A4637"/>
      <c r="B4637"/>
    </row>
    <row r="4638" spans="1:2">
      <c r="A4638"/>
      <c r="B4638"/>
    </row>
    <row r="4639" spans="1:2">
      <c r="A4639"/>
      <c r="B4639"/>
    </row>
    <row r="4640" spans="1:2">
      <c r="A4640"/>
      <c r="B4640"/>
    </row>
    <row r="4641" spans="1:2">
      <c r="A4641"/>
      <c r="B4641"/>
    </row>
    <row r="4642" spans="1:2">
      <c r="A4642"/>
      <c r="B4642"/>
    </row>
    <row r="4643" spans="1:2">
      <c r="A4643"/>
      <c r="B4643"/>
    </row>
    <row r="4644" spans="1:2">
      <c r="A4644"/>
      <c r="B4644"/>
    </row>
    <row r="4645" spans="1:2">
      <c r="A4645"/>
      <c r="B4645"/>
    </row>
    <row r="4646" spans="1:2">
      <c r="A4646"/>
      <c r="B4646"/>
    </row>
    <row r="4647" spans="1:2">
      <c r="A4647"/>
      <c r="B4647"/>
    </row>
    <row r="4648" spans="1:2">
      <c r="A4648"/>
      <c r="B4648"/>
    </row>
    <row r="4649" spans="1:2">
      <c r="A4649"/>
      <c r="B4649"/>
    </row>
    <row r="4650" spans="1:2">
      <c r="A4650"/>
      <c r="B4650"/>
    </row>
    <row r="4651" spans="1:2">
      <c r="A4651"/>
      <c r="B4651"/>
    </row>
    <row r="4652" spans="1:2">
      <c r="A4652"/>
      <c r="B4652"/>
    </row>
    <row r="4653" spans="1:2">
      <c r="A4653"/>
      <c r="B4653"/>
    </row>
    <row r="4654" spans="1:2">
      <c r="A4654"/>
      <c r="B4654"/>
    </row>
    <row r="4655" spans="1:2">
      <c r="A4655"/>
      <c r="B4655"/>
    </row>
    <row r="4656" spans="1:2">
      <c r="A4656"/>
      <c r="B4656"/>
    </row>
    <row r="4657" spans="1:2">
      <c r="A4657"/>
      <c r="B4657"/>
    </row>
    <row r="4658" spans="1:2">
      <c r="A4658"/>
      <c r="B4658"/>
    </row>
    <row r="4659" spans="1:2">
      <c r="A4659"/>
      <c r="B4659"/>
    </row>
    <row r="4660" spans="1:2">
      <c r="A4660"/>
      <c r="B4660"/>
    </row>
    <row r="4661" spans="1:2">
      <c r="A4661"/>
      <c r="B4661"/>
    </row>
    <row r="4662" spans="1:2">
      <c r="A4662"/>
      <c r="B4662"/>
    </row>
    <row r="4663" spans="1:2">
      <c r="A4663"/>
      <c r="B4663"/>
    </row>
    <row r="4664" spans="1:2">
      <c r="A4664"/>
      <c r="B4664"/>
    </row>
    <row r="4665" spans="1:2">
      <c r="A4665"/>
      <c r="B4665"/>
    </row>
    <row r="4666" spans="1:2">
      <c r="A4666"/>
      <c r="B4666"/>
    </row>
    <row r="4667" spans="1:2">
      <c r="A4667"/>
      <c r="B4667"/>
    </row>
    <row r="4668" spans="1:2">
      <c r="A4668"/>
      <c r="B4668"/>
    </row>
    <row r="4669" spans="1:2">
      <c r="A4669"/>
      <c r="B4669"/>
    </row>
    <row r="4670" spans="1:2">
      <c r="A4670"/>
      <c r="B4670"/>
    </row>
    <row r="4671" spans="1:2">
      <c r="A4671"/>
      <c r="B4671"/>
    </row>
    <row r="4672" spans="1:2">
      <c r="A4672"/>
      <c r="B4672"/>
    </row>
    <row r="4673" spans="1:2">
      <c r="A4673"/>
      <c r="B4673"/>
    </row>
    <row r="4674" spans="1:2">
      <c r="A4674"/>
      <c r="B4674"/>
    </row>
    <row r="4675" spans="1:2">
      <c r="A4675"/>
      <c r="B4675"/>
    </row>
    <row r="4676" spans="1:2">
      <c r="A4676"/>
      <c r="B4676"/>
    </row>
    <row r="4677" spans="1:2">
      <c r="A4677"/>
      <c r="B4677"/>
    </row>
    <row r="4678" spans="1:2">
      <c r="A4678"/>
      <c r="B4678"/>
    </row>
    <row r="4679" spans="1:2">
      <c r="A4679"/>
      <c r="B4679"/>
    </row>
    <row r="4680" spans="1:2">
      <c r="A4680"/>
      <c r="B4680"/>
    </row>
    <row r="4681" spans="1:2">
      <c r="A4681"/>
      <c r="B4681"/>
    </row>
    <row r="4682" spans="1:2">
      <c r="A4682"/>
      <c r="B4682"/>
    </row>
    <row r="4683" spans="1:2">
      <c r="A4683"/>
      <c r="B4683"/>
    </row>
    <row r="4684" spans="1:2">
      <c r="A4684"/>
      <c r="B4684"/>
    </row>
    <row r="4685" spans="1:2">
      <c r="A4685"/>
      <c r="B4685"/>
    </row>
    <row r="4686" spans="1:2">
      <c r="A4686"/>
      <c r="B4686"/>
    </row>
    <row r="4687" spans="1:2">
      <c r="A4687"/>
      <c r="B4687"/>
    </row>
    <row r="4688" spans="1:2">
      <c r="A4688"/>
      <c r="B4688"/>
    </row>
    <row r="4689" spans="1:2">
      <c r="A4689"/>
      <c r="B4689"/>
    </row>
    <row r="4690" spans="1:2">
      <c r="A4690"/>
      <c r="B4690"/>
    </row>
    <row r="4691" spans="1:2">
      <c r="A4691"/>
      <c r="B4691"/>
    </row>
    <row r="4692" spans="1:2">
      <c r="A4692"/>
      <c r="B4692"/>
    </row>
    <row r="4693" spans="1:2">
      <c r="A4693"/>
      <c r="B4693"/>
    </row>
    <row r="4694" spans="1:2">
      <c r="A4694"/>
      <c r="B4694"/>
    </row>
    <row r="4695" spans="1:2">
      <c r="A4695"/>
      <c r="B4695"/>
    </row>
    <row r="4696" spans="1:2">
      <c r="A4696"/>
      <c r="B4696"/>
    </row>
    <row r="4697" spans="1:2">
      <c r="A4697"/>
      <c r="B4697"/>
    </row>
    <row r="4698" spans="1:2">
      <c r="A4698"/>
      <c r="B4698"/>
    </row>
    <row r="4699" spans="1:2">
      <c r="A4699"/>
      <c r="B4699"/>
    </row>
    <row r="4700" spans="1:2">
      <c r="A4700"/>
      <c r="B4700"/>
    </row>
    <row r="4701" spans="1:2">
      <c r="A4701"/>
      <c r="B4701"/>
    </row>
    <row r="4702" spans="1:2">
      <c r="A4702"/>
      <c r="B4702"/>
    </row>
    <row r="4703" spans="1:2">
      <c r="A4703"/>
      <c r="B4703"/>
    </row>
    <row r="4704" spans="1:2">
      <c r="A4704"/>
      <c r="B4704"/>
    </row>
    <row r="4705" spans="1:2">
      <c r="A4705"/>
      <c r="B4705"/>
    </row>
    <row r="4706" spans="1:2">
      <c r="A4706"/>
      <c r="B4706"/>
    </row>
    <row r="4707" spans="1:2">
      <c r="A4707"/>
      <c r="B4707"/>
    </row>
    <row r="4708" spans="1:2">
      <c r="A4708"/>
      <c r="B4708"/>
    </row>
    <row r="4709" spans="1:2">
      <c r="A4709"/>
      <c r="B4709"/>
    </row>
    <row r="4710" spans="1:2">
      <c r="A4710"/>
      <c r="B4710"/>
    </row>
    <row r="4711" spans="1:2">
      <c r="A4711"/>
      <c r="B4711"/>
    </row>
    <row r="4712" spans="1:2">
      <c r="A4712"/>
      <c r="B4712"/>
    </row>
    <row r="4713" spans="1:2">
      <c r="A4713"/>
      <c r="B4713"/>
    </row>
    <row r="4714" spans="1:2">
      <c r="A4714"/>
      <c r="B4714"/>
    </row>
    <row r="4715" spans="1:2">
      <c r="A4715"/>
      <c r="B4715"/>
    </row>
    <row r="4716" spans="1:2">
      <c r="A4716"/>
      <c r="B4716"/>
    </row>
    <row r="4717" spans="1:2">
      <c r="A4717"/>
      <c r="B4717"/>
    </row>
    <row r="4718" spans="1:2">
      <c r="A4718"/>
      <c r="B4718"/>
    </row>
    <row r="4719" spans="1:2">
      <c r="A4719"/>
      <c r="B4719"/>
    </row>
    <row r="4720" spans="1:2">
      <c r="A4720"/>
      <c r="B4720"/>
    </row>
    <row r="4721" spans="1:2">
      <c r="A4721"/>
      <c r="B4721"/>
    </row>
    <row r="4722" spans="1:2">
      <c r="A4722"/>
      <c r="B4722"/>
    </row>
    <row r="4723" spans="1:2">
      <c r="A4723"/>
      <c r="B4723"/>
    </row>
    <row r="4724" spans="1:2">
      <c r="A4724"/>
      <c r="B4724"/>
    </row>
    <row r="4725" spans="1:2">
      <c r="A4725"/>
      <c r="B4725"/>
    </row>
    <row r="4726" spans="1:2">
      <c r="A4726"/>
      <c r="B4726"/>
    </row>
    <row r="4727" spans="1:2">
      <c r="A4727"/>
      <c r="B4727"/>
    </row>
    <row r="4728" spans="1:2">
      <c r="A4728"/>
      <c r="B4728"/>
    </row>
    <row r="4729" spans="1:2">
      <c r="A4729"/>
      <c r="B4729"/>
    </row>
    <row r="4730" spans="1:2">
      <c r="A4730"/>
      <c r="B4730"/>
    </row>
    <row r="4731" spans="1:2">
      <c r="A4731"/>
      <c r="B4731"/>
    </row>
    <row r="4732" spans="1:2">
      <c r="A4732"/>
      <c r="B4732"/>
    </row>
    <row r="4733" spans="1:2">
      <c r="A4733"/>
      <c r="B4733"/>
    </row>
    <row r="4734" spans="1:2">
      <c r="A4734"/>
      <c r="B4734"/>
    </row>
    <row r="4735" spans="1:2">
      <c r="A4735"/>
      <c r="B4735"/>
    </row>
    <row r="4736" spans="1:2">
      <c r="A4736"/>
      <c r="B4736"/>
    </row>
    <row r="4737" spans="1:2">
      <c r="A4737"/>
      <c r="B4737"/>
    </row>
    <row r="4738" spans="1:2">
      <c r="A4738"/>
      <c r="B4738"/>
    </row>
    <row r="4739" spans="1:2">
      <c r="A4739"/>
      <c r="B4739"/>
    </row>
    <row r="4740" spans="1:2">
      <c r="A4740"/>
      <c r="B4740"/>
    </row>
    <row r="4741" spans="1:2">
      <c r="A4741"/>
      <c r="B4741"/>
    </row>
    <row r="4742" spans="1:2">
      <c r="A4742"/>
      <c r="B4742"/>
    </row>
    <row r="4743" spans="1:2">
      <c r="A4743"/>
      <c r="B4743"/>
    </row>
    <row r="4744" spans="1:2">
      <c r="A4744"/>
      <c r="B4744"/>
    </row>
    <row r="4745" spans="1:2">
      <c r="A4745"/>
      <c r="B4745"/>
    </row>
    <row r="4746" spans="1:2">
      <c r="A4746"/>
      <c r="B4746"/>
    </row>
    <row r="4747" spans="1:2">
      <c r="A4747"/>
      <c r="B4747"/>
    </row>
    <row r="4748" spans="1:2">
      <c r="A4748"/>
      <c r="B4748"/>
    </row>
    <row r="4749" spans="1:2">
      <c r="A4749"/>
      <c r="B4749"/>
    </row>
    <row r="4750" spans="1:2">
      <c r="A4750"/>
      <c r="B4750"/>
    </row>
    <row r="4751" spans="1:2">
      <c r="A4751"/>
      <c r="B4751"/>
    </row>
    <row r="4752" spans="1:2">
      <c r="A4752"/>
      <c r="B4752"/>
    </row>
    <row r="4753" spans="1:2">
      <c r="A4753"/>
      <c r="B4753"/>
    </row>
    <row r="4754" spans="1:2">
      <c r="A4754"/>
      <c r="B4754"/>
    </row>
    <row r="4755" spans="1:2">
      <c r="A4755"/>
      <c r="B4755"/>
    </row>
    <row r="4756" spans="1:2">
      <c r="A4756"/>
      <c r="B4756"/>
    </row>
    <row r="4757" spans="1:2">
      <c r="A4757"/>
      <c r="B4757"/>
    </row>
    <row r="4758" spans="1:2">
      <c r="A4758"/>
      <c r="B4758"/>
    </row>
    <row r="4759" spans="1:2">
      <c r="A4759"/>
      <c r="B4759"/>
    </row>
    <row r="4760" spans="1:2">
      <c r="A4760"/>
      <c r="B4760"/>
    </row>
    <row r="4761" spans="1:2">
      <c r="A4761"/>
      <c r="B4761"/>
    </row>
    <row r="4762" spans="1:2">
      <c r="A4762"/>
      <c r="B4762"/>
    </row>
    <row r="4763" spans="1:2">
      <c r="A4763"/>
      <c r="B4763"/>
    </row>
    <row r="4764" spans="1:2">
      <c r="A4764"/>
      <c r="B4764"/>
    </row>
    <row r="4765" spans="1:2">
      <c r="A4765"/>
      <c r="B4765"/>
    </row>
    <row r="4766" spans="1:2">
      <c r="A4766"/>
      <c r="B4766"/>
    </row>
    <row r="4767" spans="1:2">
      <c r="A4767"/>
      <c r="B4767"/>
    </row>
    <row r="4768" spans="1:2">
      <c r="A4768"/>
      <c r="B4768"/>
    </row>
    <row r="4769" spans="1:2">
      <c r="A4769"/>
      <c r="B4769"/>
    </row>
    <row r="4770" spans="1:2">
      <c r="A4770"/>
      <c r="B4770"/>
    </row>
    <row r="4771" spans="1:2">
      <c r="A4771"/>
      <c r="B4771"/>
    </row>
    <row r="4772" spans="1:2">
      <c r="A4772"/>
      <c r="B4772"/>
    </row>
    <row r="4773" spans="1:2">
      <c r="A4773"/>
      <c r="B4773"/>
    </row>
    <row r="4774" spans="1:2">
      <c r="A4774"/>
      <c r="B4774"/>
    </row>
    <row r="4775" spans="1:2">
      <c r="A4775"/>
      <c r="B4775"/>
    </row>
    <row r="4776" spans="1:2">
      <c r="A4776"/>
      <c r="B4776"/>
    </row>
    <row r="4777" spans="1:2">
      <c r="A4777"/>
      <c r="B4777"/>
    </row>
    <row r="4778" spans="1:2">
      <c r="A4778"/>
      <c r="B4778"/>
    </row>
    <row r="4779" spans="1:2">
      <c r="A4779"/>
      <c r="B4779"/>
    </row>
    <row r="4780" spans="1:2">
      <c r="A4780"/>
      <c r="B4780"/>
    </row>
    <row r="4781" spans="1:2">
      <c r="A4781"/>
      <c r="B4781"/>
    </row>
    <row r="4782" spans="1:2">
      <c r="A4782"/>
      <c r="B4782"/>
    </row>
    <row r="4783" spans="1:2">
      <c r="A4783"/>
      <c r="B4783"/>
    </row>
    <row r="4784" spans="1:2">
      <c r="A4784"/>
      <c r="B4784"/>
    </row>
    <row r="4785" spans="1:2">
      <c r="A4785"/>
      <c r="B4785"/>
    </row>
    <row r="4786" spans="1:2">
      <c r="A4786"/>
      <c r="B4786"/>
    </row>
    <row r="4787" spans="1:2">
      <c r="A4787"/>
      <c r="B4787"/>
    </row>
    <row r="4788" spans="1:2">
      <c r="A4788"/>
      <c r="B4788"/>
    </row>
    <row r="4789" spans="1:2">
      <c r="A4789"/>
      <c r="B4789"/>
    </row>
    <row r="4790" spans="1:2">
      <c r="A4790"/>
      <c r="B4790"/>
    </row>
    <row r="4791" spans="1:2">
      <c r="A4791"/>
      <c r="B4791"/>
    </row>
    <row r="4792" spans="1:2">
      <c r="A4792"/>
      <c r="B4792"/>
    </row>
    <row r="4793" spans="1:2">
      <c r="A4793"/>
      <c r="B4793"/>
    </row>
    <row r="4794" spans="1:2">
      <c r="A4794"/>
      <c r="B4794"/>
    </row>
    <row r="4795" spans="1:2">
      <c r="A4795"/>
      <c r="B4795"/>
    </row>
    <row r="4796" spans="1:2">
      <c r="A4796"/>
      <c r="B4796"/>
    </row>
    <row r="4797" spans="1:2">
      <c r="A4797"/>
      <c r="B4797"/>
    </row>
    <row r="4798" spans="1:2">
      <c r="A4798"/>
      <c r="B4798"/>
    </row>
    <row r="4799" spans="1:2">
      <c r="A4799"/>
      <c r="B4799"/>
    </row>
    <row r="4800" spans="1:2">
      <c r="A4800"/>
      <c r="B4800"/>
    </row>
    <row r="4801" spans="1:2">
      <c r="A4801"/>
      <c r="B4801"/>
    </row>
    <row r="4802" spans="1:2">
      <c r="A4802"/>
      <c r="B4802"/>
    </row>
    <row r="4803" spans="1:2">
      <c r="A4803"/>
      <c r="B4803"/>
    </row>
    <row r="4804" spans="1:2">
      <c r="A4804"/>
      <c r="B4804"/>
    </row>
    <row r="4805" spans="1:2">
      <c r="A4805"/>
      <c r="B4805"/>
    </row>
    <row r="4806" spans="1:2">
      <c r="A4806"/>
      <c r="B4806"/>
    </row>
    <row r="4807" spans="1:2">
      <c r="A4807"/>
      <c r="B4807"/>
    </row>
    <row r="4808" spans="1:2">
      <c r="A4808"/>
      <c r="B4808"/>
    </row>
    <row r="4809" spans="1:2">
      <c r="A4809"/>
      <c r="B4809"/>
    </row>
    <row r="4810" spans="1:2">
      <c r="A4810"/>
      <c r="B4810"/>
    </row>
    <row r="4811" spans="1:2">
      <c r="A4811"/>
      <c r="B4811"/>
    </row>
    <row r="4812" spans="1:2">
      <c r="A4812"/>
      <c r="B4812"/>
    </row>
    <row r="4813" spans="1:2">
      <c r="A4813"/>
      <c r="B4813"/>
    </row>
    <row r="4814" spans="1:2">
      <c r="A4814"/>
      <c r="B4814"/>
    </row>
    <row r="4815" spans="1:2">
      <c r="A4815"/>
      <c r="B4815"/>
    </row>
    <row r="4816" spans="1:2">
      <c r="A4816"/>
      <c r="B4816"/>
    </row>
    <row r="4817" spans="1:2">
      <c r="A4817"/>
      <c r="B4817"/>
    </row>
    <row r="4818" spans="1:2">
      <c r="A4818"/>
      <c r="B4818"/>
    </row>
    <row r="4819" spans="1:2">
      <c r="A4819"/>
      <c r="B4819"/>
    </row>
    <row r="4820" spans="1:2">
      <c r="A4820"/>
      <c r="B4820"/>
    </row>
    <row r="4821" spans="1:2">
      <c r="A4821"/>
      <c r="B4821"/>
    </row>
    <row r="4822" spans="1:2">
      <c r="A4822"/>
      <c r="B4822"/>
    </row>
    <row r="4823" spans="1:2">
      <c r="A4823"/>
      <c r="B4823"/>
    </row>
    <row r="4824" spans="1:2">
      <c r="A4824"/>
      <c r="B4824"/>
    </row>
    <row r="4825" spans="1:2">
      <c r="A4825"/>
      <c r="B4825"/>
    </row>
    <row r="4826" spans="1:2">
      <c r="A4826"/>
      <c r="B4826"/>
    </row>
    <row r="4827" spans="1:2">
      <c r="A4827"/>
      <c r="B4827"/>
    </row>
    <row r="4828" spans="1:2">
      <c r="A4828"/>
      <c r="B4828"/>
    </row>
    <row r="4829" spans="1:2">
      <c r="A4829"/>
      <c r="B4829"/>
    </row>
    <row r="4830" spans="1:2">
      <c r="A4830"/>
      <c r="B4830"/>
    </row>
    <row r="4831" spans="1:2">
      <c r="A4831"/>
      <c r="B4831"/>
    </row>
    <row r="4832" spans="1:2">
      <c r="A4832"/>
      <c r="B4832"/>
    </row>
    <row r="4833" spans="1:2">
      <c r="A4833"/>
      <c r="B4833"/>
    </row>
    <row r="4834" spans="1:2">
      <c r="A4834"/>
      <c r="B4834"/>
    </row>
    <row r="4835" spans="1:2">
      <c r="A4835"/>
      <c r="B4835"/>
    </row>
    <row r="4836" spans="1:2">
      <c r="A4836"/>
      <c r="B4836"/>
    </row>
    <row r="4837" spans="1:2">
      <c r="A4837"/>
      <c r="B4837"/>
    </row>
    <row r="4838" spans="1:2">
      <c r="A4838"/>
      <c r="B4838"/>
    </row>
    <row r="4839" spans="1:2">
      <c r="A4839"/>
      <c r="B4839"/>
    </row>
    <row r="4840" spans="1:2">
      <c r="A4840"/>
      <c r="B4840"/>
    </row>
    <row r="4841" spans="1:2">
      <c r="A4841"/>
      <c r="B4841"/>
    </row>
    <row r="4842" spans="1:2">
      <c r="A4842"/>
      <c r="B4842"/>
    </row>
    <row r="4843" spans="1:2">
      <c r="A4843"/>
      <c r="B4843"/>
    </row>
    <row r="4844" spans="1:2">
      <c r="A4844"/>
      <c r="B4844"/>
    </row>
    <row r="4845" spans="1:2">
      <c r="A4845"/>
      <c r="B4845"/>
    </row>
    <row r="4846" spans="1:2">
      <c r="A4846"/>
      <c r="B4846"/>
    </row>
    <row r="4847" spans="1:2">
      <c r="A4847"/>
      <c r="B4847"/>
    </row>
    <row r="4848" spans="1:2">
      <c r="A4848"/>
      <c r="B4848"/>
    </row>
    <row r="4849" spans="1:2">
      <c r="A4849"/>
      <c r="B4849"/>
    </row>
    <row r="4850" spans="1:2">
      <c r="A4850"/>
      <c r="B4850"/>
    </row>
    <row r="4851" spans="1:2">
      <c r="A4851"/>
      <c r="B4851"/>
    </row>
    <row r="4852" spans="1:2">
      <c r="A4852"/>
      <c r="B4852"/>
    </row>
    <row r="4853" spans="1:2">
      <c r="A4853"/>
      <c r="B4853"/>
    </row>
    <row r="4854" spans="1:2">
      <c r="A4854"/>
      <c r="B4854"/>
    </row>
    <row r="4855" spans="1:2">
      <c r="A4855"/>
      <c r="B4855"/>
    </row>
    <row r="4856" spans="1:2">
      <c r="A4856"/>
      <c r="B4856"/>
    </row>
    <row r="4857" spans="1:2">
      <c r="A4857"/>
      <c r="B4857"/>
    </row>
    <row r="4858" spans="1:2">
      <c r="A4858"/>
      <c r="B4858"/>
    </row>
    <row r="4859" spans="1:2">
      <c r="A4859"/>
      <c r="B4859"/>
    </row>
    <row r="4860" spans="1:2">
      <c r="A4860"/>
      <c r="B4860"/>
    </row>
    <row r="4861" spans="1:2">
      <c r="A4861"/>
      <c r="B4861"/>
    </row>
    <row r="4862" spans="1:2">
      <c r="A4862"/>
      <c r="B4862"/>
    </row>
    <row r="4863" spans="1:2">
      <c r="A4863"/>
      <c r="B4863"/>
    </row>
    <row r="4864" spans="1:2">
      <c r="A4864"/>
      <c r="B4864"/>
    </row>
    <row r="4865" spans="1:2">
      <c r="A4865"/>
      <c r="B4865"/>
    </row>
    <row r="4866" spans="1:2">
      <c r="A4866"/>
      <c r="B4866"/>
    </row>
    <row r="4867" spans="1:2">
      <c r="A4867"/>
      <c r="B4867"/>
    </row>
    <row r="4868" spans="1:2">
      <c r="A4868"/>
      <c r="B4868"/>
    </row>
    <row r="4869" spans="1:2">
      <c r="A4869"/>
      <c r="B4869"/>
    </row>
    <row r="4870" spans="1:2">
      <c r="A4870"/>
      <c r="B4870"/>
    </row>
    <row r="4871" spans="1:2">
      <c r="A4871"/>
      <c r="B4871"/>
    </row>
    <row r="4872" spans="1:2">
      <c r="A4872"/>
      <c r="B4872"/>
    </row>
    <row r="4873" spans="1:2">
      <c r="A4873"/>
      <c r="B4873"/>
    </row>
    <row r="4874" spans="1:2">
      <c r="A4874"/>
      <c r="B4874"/>
    </row>
    <row r="4875" spans="1:2">
      <c r="A4875"/>
      <c r="B4875"/>
    </row>
    <row r="4876" spans="1:2">
      <c r="A4876"/>
      <c r="B4876"/>
    </row>
    <row r="4877" spans="1:2">
      <c r="A4877"/>
      <c r="B4877"/>
    </row>
    <row r="4878" spans="1:2">
      <c r="A4878"/>
      <c r="B4878"/>
    </row>
    <row r="4879" spans="1:2">
      <c r="A4879"/>
      <c r="B4879"/>
    </row>
    <row r="4880" spans="1:2">
      <c r="A4880"/>
      <c r="B4880"/>
    </row>
    <row r="4881" spans="1:2">
      <c r="A4881"/>
      <c r="B4881"/>
    </row>
    <row r="4882" spans="1:2">
      <c r="A4882"/>
      <c r="B4882"/>
    </row>
    <row r="4883" spans="1:2">
      <c r="A4883"/>
      <c r="B4883"/>
    </row>
    <row r="4884" spans="1:2">
      <c r="A4884"/>
      <c r="B4884"/>
    </row>
    <row r="4885" spans="1:2">
      <c r="A4885"/>
      <c r="B4885"/>
    </row>
    <row r="4886" spans="1:2">
      <c r="A4886"/>
      <c r="B4886"/>
    </row>
    <row r="4887" spans="1:2">
      <c r="A4887"/>
      <c r="B4887"/>
    </row>
    <row r="4888" spans="1:2">
      <c r="A4888"/>
      <c r="B4888"/>
    </row>
    <row r="4889" spans="1:2">
      <c r="A4889"/>
      <c r="B4889"/>
    </row>
    <row r="4890" spans="1:2">
      <c r="A4890"/>
      <c r="B4890"/>
    </row>
    <row r="4891" spans="1:2">
      <c r="A4891"/>
      <c r="B4891"/>
    </row>
    <row r="4892" spans="1:2">
      <c r="A4892"/>
      <c r="B4892"/>
    </row>
    <row r="4893" spans="1:2">
      <c r="A4893"/>
      <c r="B4893"/>
    </row>
    <row r="4894" spans="1:2">
      <c r="A4894"/>
      <c r="B4894"/>
    </row>
    <row r="4895" spans="1:2">
      <c r="A4895"/>
      <c r="B4895"/>
    </row>
    <row r="4896" spans="1:2">
      <c r="A4896"/>
      <c r="B4896"/>
    </row>
    <row r="4897" spans="1:2">
      <c r="A4897"/>
      <c r="B4897"/>
    </row>
    <row r="4898" spans="1:2">
      <c r="A4898"/>
      <c r="B4898"/>
    </row>
    <row r="4899" spans="1:2">
      <c r="A4899"/>
      <c r="B4899"/>
    </row>
    <row r="4900" spans="1:2">
      <c r="A4900"/>
      <c r="B4900"/>
    </row>
    <row r="4901" spans="1:2">
      <c r="A4901"/>
      <c r="B4901"/>
    </row>
    <row r="4902" spans="1:2">
      <c r="A4902"/>
      <c r="B4902"/>
    </row>
    <row r="4903" spans="1:2">
      <c r="A4903"/>
      <c r="B4903"/>
    </row>
    <row r="4904" spans="1:2">
      <c r="A4904"/>
      <c r="B4904"/>
    </row>
    <row r="4905" spans="1:2">
      <c r="A4905"/>
      <c r="B4905"/>
    </row>
    <row r="4906" spans="1:2">
      <c r="A4906"/>
      <c r="B4906"/>
    </row>
    <row r="4907" spans="1:2">
      <c r="A4907"/>
      <c r="B4907"/>
    </row>
    <row r="4908" spans="1:2">
      <c r="A4908"/>
      <c r="B4908"/>
    </row>
    <row r="4909" spans="1:2">
      <c r="A4909"/>
      <c r="B4909"/>
    </row>
    <row r="4910" spans="1:2">
      <c r="A4910"/>
      <c r="B4910"/>
    </row>
    <row r="4911" spans="1:2">
      <c r="A4911"/>
      <c r="B4911"/>
    </row>
    <row r="4912" spans="1:2">
      <c r="A4912"/>
      <c r="B4912"/>
    </row>
    <row r="4913" spans="1:2">
      <c r="A4913"/>
      <c r="B4913"/>
    </row>
    <row r="4914" spans="1:2">
      <c r="A4914"/>
      <c r="B4914"/>
    </row>
    <row r="4915" spans="1:2">
      <c r="A4915"/>
      <c r="B4915"/>
    </row>
    <row r="4916" spans="1:2">
      <c r="A4916"/>
      <c r="B4916"/>
    </row>
    <row r="4917" spans="1:2">
      <c r="A4917"/>
      <c r="B4917"/>
    </row>
    <row r="4918" spans="1:2">
      <c r="A4918"/>
      <c r="B4918"/>
    </row>
    <row r="4919" spans="1:2">
      <c r="A4919"/>
      <c r="B4919"/>
    </row>
    <row r="4920" spans="1:2">
      <c r="A4920"/>
      <c r="B4920"/>
    </row>
    <row r="4921" spans="1:2">
      <c r="A4921"/>
      <c r="B4921"/>
    </row>
    <row r="4922" spans="1:2">
      <c r="A4922"/>
      <c r="B4922"/>
    </row>
    <row r="4923" spans="1:2">
      <c r="A4923"/>
      <c r="B4923"/>
    </row>
    <row r="4924" spans="1:2">
      <c r="A4924"/>
      <c r="B4924"/>
    </row>
    <row r="4925" spans="1:2">
      <c r="A4925"/>
      <c r="B4925"/>
    </row>
    <row r="4926" spans="1:2">
      <c r="A4926"/>
      <c r="B4926"/>
    </row>
    <row r="4927" spans="1:2">
      <c r="A4927"/>
      <c r="B4927"/>
    </row>
    <row r="4928" spans="1:2">
      <c r="A4928"/>
      <c r="B4928"/>
    </row>
    <row r="4929" spans="1:2">
      <c r="A4929"/>
      <c r="B4929"/>
    </row>
    <row r="4930" spans="1:2">
      <c r="A4930"/>
      <c r="B4930"/>
    </row>
    <row r="4931" spans="1:2">
      <c r="A4931"/>
      <c r="B4931"/>
    </row>
    <row r="4932" spans="1:2">
      <c r="A4932"/>
      <c r="B4932"/>
    </row>
    <row r="4933" spans="1:2">
      <c r="A4933"/>
      <c r="B4933"/>
    </row>
    <row r="4934" spans="1:2">
      <c r="A4934"/>
      <c r="B4934"/>
    </row>
    <row r="4935" spans="1:2">
      <c r="A4935"/>
      <c r="B4935"/>
    </row>
    <row r="4936" spans="1:2">
      <c r="A4936"/>
      <c r="B4936"/>
    </row>
    <row r="4937" spans="1:2">
      <c r="A4937"/>
      <c r="B4937"/>
    </row>
    <row r="4938" spans="1:2">
      <c r="A4938"/>
      <c r="B4938"/>
    </row>
    <row r="4939" spans="1:2">
      <c r="A4939"/>
      <c r="B4939"/>
    </row>
    <row r="4940" spans="1:2">
      <c r="A4940"/>
      <c r="B4940"/>
    </row>
    <row r="4941" spans="1:2">
      <c r="A4941"/>
      <c r="B4941"/>
    </row>
    <row r="4942" spans="1:2">
      <c r="A4942"/>
      <c r="B4942"/>
    </row>
    <row r="4943" spans="1:2">
      <c r="A4943"/>
      <c r="B4943"/>
    </row>
    <row r="4944" spans="1:2">
      <c r="A4944"/>
      <c r="B4944"/>
    </row>
    <row r="4945" spans="1:2">
      <c r="A4945"/>
      <c r="B4945"/>
    </row>
    <row r="4946" spans="1:2">
      <c r="A4946"/>
      <c r="B4946"/>
    </row>
    <row r="4947" spans="1:2">
      <c r="A4947"/>
      <c r="B4947"/>
    </row>
    <row r="4948" spans="1:2">
      <c r="A4948"/>
      <c r="B4948"/>
    </row>
    <row r="4949" spans="1:2">
      <c r="A4949"/>
      <c r="B4949"/>
    </row>
    <row r="4950" spans="1:2">
      <c r="A4950"/>
      <c r="B4950"/>
    </row>
    <row r="4951" spans="1:2">
      <c r="A4951"/>
      <c r="B4951"/>
    </row>
    <row r="4952" spans="1:2">
      <c r="A4952"/>
      <c r="B4952"/>
    </row>
    <row r="4953" spans="1:2">
      <c r="A4953"/>
      <c r="B4953"/>
    </row>
    <row r="4954" spans="1:2">
      <c r="A4954"/>
      <c r="B4954"/>
    </row>
    <row r="4955" spans="1:2">
      <c r="A4955"/>
      <c r="B4955"/>
    </row>
    <row r="4956" spans="1:2">
      <c r="A4956"/>
      <c r="B4956"/>
    </row>
    <row r="4957" spans="1:2">
      <c r="A4957"/>
      <c r="B4957"/>
    </row>
    <row r="4958" spans="1:2">
      <c r="A4958"/>
      <c r="B4958"/>
    </row>
    <row r="4959" spans="1:2">
      <c r="A4959"/>
      <c r="B4959"/>
    </row>
    <row r="4960" spans="1:2">
      <c r="A4960"/>
      <c r="B4960"/>
    </row>
    <row r="4961" spans="1:2">
      <c r="A4961"/>
      <c r="B4961"/>
    </row>
    <row r="4962" spans="1:2">
      <c r="A4962"/>
      <c r="B4962"/>
    </row>
    <row r="4963" spans="1:2">
      <c r="A4963"/>
      <c r="B4963"/>
    </row>
    <row r="4964" spans="1:2">
      <c r="A4964"/>
      <c r="B4964"/>
    </row>
    <row r="4965" spans="1:2">
      <c r="A4965"/>
      <c r="B4965"/>
    </row>
    <row r="4966" spans="1:2">
      <c r="A4966"/>
      <c r="B4966"/>
    </row>
    <row r="4967" spans="1:2">
      <c r="A4967"/>
      <c r="B4967"/>
    </row>
    <row r="4968" spans="1:2">
      <c r="A4968"/>
      <c r="B4968"/>
    </row>
    <row r="4969" spans="1:2">
      <c r="A4969"/>
      <c r="B4969"/>
    </row>
    <row r="4970" spans="1:2">
      <c r="A4970"/>
      <c r="B4970"/>
    </row>
    <row r="4971" spans="1:2">
      <c r="A4971"/>
      <c r="B4971"/>
    </row>
    <row r="4972" spans="1:2">
      <c r="A4972"/>
      <c r="B4972"/>
    </row>
    <row r="4973" spans="1:2">
      <c r="A4973"/>
      <c r="B4973"/>
    </row>
    <row r="4974" spans="1:2">
      <c r="A4974"/>
      <c r="B4974"/>
    </row>
    <row r="4975" spans="1:2">
      <c r="A4975"/>
      <c r="B4975"/>
    </row>
    <row r="4976" spans="1:2">
      <c r="A4976"/>
      <c r="B4976"/>
    </row>
    <row r="4977" spans="1:2">
      <c r="A4977"/>
      <c r="B4977"/>
    </row>
    <row r="4978" spans="1:2">
      <c r="A4978"/>
      <c r="B4978"/>
    </row>
    <row r="4979" spans="1:2">
      <c r="A4979"/>
      <c r="B4979"/>
    </row>
    <row r="4980" spans="1:2">
      <c r="A4980"/>
      <c r="B4980"/>
    </row>
    <row r="4981" spans="1:2">
      <c r="A4981"/>
      <c r="B4981"/>
    </row>
    <row r="4982" spans="1:2">
      <c r="A4982"/>
      <c r="B4982"/>
    </row>
    <row r="4983" spans="1:2">
      <c r="A4983"/>
      <c r="B4983"/>
    </row>
    <row r="4984" spans="1:2">
      <c r="A4984"/>
      <c r="B4984"/>
    </row>
    <row r="4985" spans="1:2">
      <c r="A4985"/>
      <c r="B4985"/>
    </row>
    <row r="4986" spans="1:2">
      <c r="A4986"/>
      <c r="B4986"/>
    </row>
    <row r="4987" spans="1:2">
      <c r="A4987"/>
      <c r="B4987"/>
    </row>
    <row r="4988" spans="1:2">
      <c r="A4988"/>
      <c r="B4988"/>
    </row>
    <row r="4989" spans="1:2">
      <c r="A4989"/>
      <c r="B4989"/>
    </row>
    <row r="4990" spans="1:2">
      <c r="A4990"/>
      <c r="B4990"/>
    </row>
    <row r="4991" spans="1:2">
      <c r="A4991"/>
      <c r="B4991"/>
    </row>
    <row r="4992" spans="1:2">
      <c r="A4992"/>
      <c r="B4992"/>
    </row>
    <row r="4993" spans="1:2">
      <c r="A4993"/>
      <c r="B4993"/>
    </row>
    <row r="4994" spans="1:2">
      <c r="A4994"/>
      <c r="B4994"/>
    </row>
    <row r="4995" spans="1:2">
      <c r="A4995"/>
      <c r="B4995"/>
    </row>
    <row r="4996" spans="1:2">
      <c r="A4996"/>
      <c r="B4996"/>
    </row>
    <row r="4997" spans="1:2">
      <c r="A4997"/>
      <c r="B4997"/>
    </row>
    <row r="4998" spans="1:2">
      <c r="A4998"/>
      <c r="B4998"/>
    </row>
    <row r="4999" spans="1:2">
      <c r="A4999"/>
      <c r="B4999"/>
    </row>
    <row r="5000" spans="1:2">
      <c r="A5000"/>
      <c r="B5000"/>
    </row>
    <row r="5001" spans="1:2">
      <c r="A5001"/>
      <c r="B5001"/>
    </row>
    <row r="5002" spans="1:2">
      <c r="A5002"/>
      <c r="B5002"/>
    </row>
    <row r="5003" spans="1:2">
      <c r="A5003"/>
      <c r="B5003"/>
    </row>
    <row r="5004" spans="1:2">
      <c r="A5004"/>
      <c r="B5004"/>
    </row>
    <row r="5005" spans="1:2">
      <c r="A5005"/>
      <c r="B5005"/>
    </row>
    <row r="5006" spans="1:2">
      <c r="A5006"/>
      <c r="B5006"/>
    </row>
    <row r="5007" spans="1:2">
      <c r="A5007"/>
      <c r="B5007"/>
    </row>
    <row r="5008" spans="1:2">
      <c r="A5008"/>
      <c r="B5008"/>
    </row>
    <row r="5009" spans="1:2">
      <c r="A5009"/>
      <c r="B5009"/>
    </row>
    <row r="5010" spans="1:2">
      <c r="A5010"/>
      <c r="B5010"/>
    </row>
    <row r="5011" spans="1:2">
      <c r="A5011"/>
      <c r="B5011"/>
    </row>
    <row r="5012" spans="1:2">
      <c r="A5012"/>
      <c r="B5012"/>
    </row>
    <row r="5013" spans="1:2">
      <c r="A5013"/>
      <c r="B5013"/>
    </row>
    <row r="5014" spans="1:2">
      <c r="A5014"/>
      <c r="B5014"/>
    </row>
    <row r="5015" spans="1:2">
      <c r="A5015"/>
      <c r="B5015"/>
    </row>
    <row r="5016" spans="1:2">
      <c r="A5016"/>
      <c r="B5016"/>
    </row>
    <row r="5017" spans="1:2">
      <c r="A5017"/>
      <c r="B5017"/>
    </row>
    <row r="5018" spans="1:2">
      <c r="A5018"/>
      <c r="B5018"/>
    </row>
    <row r="5019" spans="1:2">
      <c r="A5019"/>
      <c r="B5019"/>
    </row>
    <row r="5020" spans="1:2">
      <c r="A5020"/>
      <c r="B5020"/>
    </row>
    <row r="5021" spans="1:2">
      <c r="A5021"/>
      <c r="B5021"/>
    </row>
    <row r="5022" spans="1:2">
      <c r="A5022"/>
      <c r="B5022"/>
    </row>
    <row r="5023" spans="1:2">
      <c r="A5023"/>
      <c r="B5023"/>
    </row>
    <row r="5024" spans="1:2">
      <c r="A5024"/>
      <c r="B5024"/>
    </row>
    <row r="5025" spans="1:2">
      <c r="A5025"/>
      <c r="B5025"/>
    </row>
    <row r="5026" spans="1:2">
      <c r="A5026"/>
      <c r="B5026"/>
    </row>
    <row r="5027" spans="1:2">
      <c r="A5027"/>
      <c r="B5027"/>
    </row>
    <row r="5028" spans="1:2">
      <c r="A5028"/>
      <c r="B5028"/>
    </row>
    <row r="5029" spans="1:2">
      <c r="A5029"/>
      <c r="B5029"/>
    </row>
    <row r="5030" spans="1:2">
      <c r="A5030"/>
      <c r="B5030"/>
    </row>
    <row r="5031" spans="1:2">
      <c r="A5031"/>
      <c r="B5031"/>
    </row>
    <row r="5032" spans="1:2">
      <c r="A5032"/>
      <c r="B5032"/>
    </row>
    <row r="5033" spans="1:2">
      <c r="A5033"/>
      <c r="B5033"/>
    </row>
    <row r="5034" spans="1:2">
      <c r="A5034"/>
      <c r="B5034"/>
    </row>
    <row r="5035" spans="1:2">
      <c r="A5035"/>
      <c r="B5035"/>
    </row>
    <row r="5036" spans="1:2">
      <c r="A5036"/>
      <c r="B5036"/>
    </row>
    <row r="5037" spans="1:2">
      <c r="A5037"/>
      <c r="B5037"/>
    </row>
    <row r="5038" spans="1:2">
      <c r="A5038"/>
      <c r="B5038"/>
    </row>
    <row r="5039" spans="1:2">
      <c r="A5039"/>
      <c r="B5039"/>
    </row>
    <row r="5040" spans="1:2">
      <c r="A5040"/>
      <c r="B5040"/>
    </row>
    <row r="5041" spans="1:2">
      <c r="A5041"/>
      <c r="B5041"/>
    </row>
    <row r="5042" spans="1:2">
      <c r="A5042"/>
      <c r="B5042"/>
    </row>
    <row r="5043" spans="1:2">
      <c r="A5043"/>
      <c r="B5043"/>
    </row>
    <row r="5044" spans="1:2">
      <c r="A5044"/>
      <c r="B5044"/>
    </row>
    <row r="5045" spans="1:2">
      <c r="A5045"/>
      <c r="B5045"/>
    </row>
    <row r="5046" spans="1:2">
      <c r="A5046"/>
      <c r="B5046"/>
    </row>
    <row r="5047" spans="1:2">
      <c r="A5047"/>
      <c r="B5047"/>
    </row>
    <row r="5048" spans="1:2">
      <c r="A5048"/>
      <c r="B5048"/>
    </row>
    <row r="5049" spans="1:2">
      <c r="A5049"/>
      <c r="B5049"/>
    </row>
    <row r="5050" spans="1:2">
      <c r="A5050"/>
      <c r="B5050"/>
    </row>
    <row r="5051" spans="1:2">
      <c r="A5051"/>
      <c r="B5051"/>
    </row>
    <row r="5052" spans="1:2">
      <c r="A5052"/>
      <c r="B5052"/>
    </row>
    <row r="5053" spans="1:2">
      <c r="A5053"/>
      <c r="B5053"/>
    </row>
    <row r="5054" spans="1:2">
      <c r="A5054"/>
      <c r="B5054"/>
    </row>
    <row r="5055" spans="1:2">
      <c r="A5055"/>
      <c r="B5055"/>
    </row>
    <row r="5056" spans="1:2">
      <c r="A5056"/>
      <c r="B5056"/>
    </row>
    <row r="5057" spans="1:2">
      <c r="A5057"/>
      <c r="B5057"/>
    </row>
    <row r="5058" spans="1:2">
      <c r="A5058"/>
      <c r="B5058"/>
    </row>
    <row r="5059" spans="1:2">
      <c r="A5059"/>
      <c r="B5059"/>
    </row>
    <row r="5060" spans="1:2">
      <c r="A5060"/>
      <c r="B5060"/>
    </row>
    <row r="5061" spans="1:2">
      <c r="A5061"/>
      <c r="B5061"/>
    </row>
    <row r="5062" spans="1:2">
      <c r="A5062"/>
      <c r="B5062"/>
    </row>
    <row r="5063" spans="1:2">
      <c r="A5063"/>
      <c r="B5063"/>
    </row>
    <row r="5064" spans="1:2">
      <c r="A5064"/>
      <c r="B5064"/>
    </row>
    <row r="5065" spans="1:2">
      <c r="A5065"/>
      <c r="B5065"/>
    </row>
    <row r="5066" spans="1:2">
      <c r="A5066"/>
      <c r="B5066"/>
    </row>
    <row r="5067" spans="1:2">
      <c r="A5067"/>
      <c r="B5067"/>
    </row>
    <row r="5068" spans="1:2">
      <c r="A5068"/>
      <c r="B5068"/>
    </row>
    <row r="5069" spans="1:2">
      <c r="A5069"/>
      <c r="B5069"/>
    </row>
    <row r="5070" spans="1:2">
      <c r="A5070"/>
      <c r="B5070"/>
    </row>
    <row r="5071" spans="1:2">
      <c r="A5071"/>
      <c r="B5071"/>
    </row>
    <row r="5072" spans="1:2">
      <c r="A5072"/>
      <c r="B5072"/>
    </row>
    <row r="5073" spans="1:2">
      <c r="A5073"/>
      <c r="B5073"/>
    </row>
    <row r="5074" spans="1:2">
      <c r="A5074"/>
      <c r="B5074"/>
    </row>
    <row r="5075" spans="1:2">
      <c r="A5075"/>
      <c r="B5075"/>
    </row>
    <row r="5076" spans="1:2">
      <c r="A5076"/>
      <c r="B5076"/>
    </row>
    <row r="5077" spans="1:2">
      <c r="A5077"/>
      <c r="B5077"/>
    </row>
    <row r="5078" spans="1:2">
      <c r="A5078"/>
      <c r="B5078"/>
    </row>
    <row r="5079" spans="1:2">
      <c r="A5079"/>
      <c r="B5079"/>
    </row>
    <row r="5080" spans="1:2">
      <c r="A5080"/>
      <c r="B5080"/>
    </row>
    <row r="5081" spans="1:2">
      <c r="A5081"/>
      <c r="B5081"/>
    </row>
    <row r="5082" spans="1:2">
      <c r="A5082"/>
      <c r="B5082"/>
    </row>
    <row r="5083" spans="1:2">
      <c r="A5083"/>
      <c r="B5083"/>
    </row>
    <row r="5084" spans="1:2">
      <c r="A5084"/>
      <c r="B5084"/>
    </row>
    <row r="5085" spans="1:2">
      <c r="A5085"/>
      <c r="B5085"/>
    </row>
    <row r="5086" spans="1:2">
      <c r="A5086"/>
      <c r="B5086"/>
    </row>
    <row r="5087" spans="1:2">
      <c r="A5087"/>
      <c r="B5087"/>
    </row>
    <row r="5088" spans="1:2">
      <c r="A5088"/>
      <c r="B5088"/>
    </row>
    <row r="5089" spans="1:2">
      <c r="A5089"/>
      <c r="B5089"/>
    </row>
    <row r="5090" spans="1:2">
      <c r="A5090"/>
      <c r="B5090"/>
    </row>
    <row r="5091" spans="1:2">
      <c r="A5091"/>
      <c r="B5091"/>
    </row>
    <row r="5092" spans="1:2">
      <c r="A5092"/>
      <c r="B5092"/>
    </row>
    <row r="5093" spans="1:2">
      <c r="A5093"/>
      <c r="B5093"/>
    </row>
    <row r="5094" spans="1:2">
      <c r="A5094"/>
      <c r="B5094"/>
    </row>
    <row r="5095" spans="1:2">
      <c r="A5095"/>
      <c r="B5095"/>
    </row>
    <row r="5096" spans="1:2">
      <c r="A5096"/>
      <c r="B5096"/>
    </row>
    <row r="5097" spans="1:2">
      <c r="A5097"/>
      <c r="B5097"/>
    </row>
    <row r="5098" spans="1:2">
      <c r="A5098"/>
      <c r="B5098"/>
    </row>
    <row r="5099" spans="1:2">
      <c r="A5099"/>
      <c r="B5099"/>
    </row>
    <row r="5100" spans="1:2">
      <c r="A5100"/>
      <c r="B5100"/>
    </row>
    <row r="5101" spans="1:2">
      <c r="A5101"/>
      <c r="B5101"/>
    </row>
    <row r="5102" spans="1:2">
      <c r="A5102"/>
      <c r="B5102"/>
    </row>
    <row r="5103" spans="1:2">
      <c r="A5103"/>
      <c r="B5103"/>
    </row>
    <row r="5104" spans="1:2">
      <c r="A5104"/>
      <c r="B5104"/>
    </row>
    <row r="5105" spans="1:2">
      <c r="A5105"/>
      <c r="B5105"/>
    </row>
    <row r="5106" spans="1:2">
      <c r="A5106"/>
      <c r="B5106"/>
    </row>
    <row r="5107" spans="1:2">
      <c r="A5107"/>
      <c r="B5107"/>
    </row>
    <row r="5108" spans="1:2">
      <c r="A5108"/>
      <c r="B5108"/>
    </row>
    <row r="5109" spans="1:2">
      <c r="A5109"/>
      <c r="B5109"/>
    </row>
    <row r="5110" spans="1:2">
      <c r="A5110"/>
      <c r="B5110"/>
    </row>
    <row r="5111" spans="1:2">
      <c r="A5111"/>
      <c r="B5111"/>
    </row>
    <row r="5112" spans="1:2">
      <c r="A5112"/>
      <c r="B5112"/>
    </row>
    <row r="5113" spans="1:2">
      <c r="A5113"/>
      <c r="B5113"/>
    </row>
    <row r="5114" spans="1:2">
      <c r="A5114"/>
      <c r="B5114"/>
    </row>
    <row r="5115" spans="1:2">
      <c r="A5115"/>
      <c r="B5115"/>
    </row>
    <row r="5116" spans="1:2">
      <c r="A5116"/>
      <c r="B5116"/>
    </row>
    <row r="5117" spans="1:2">
      <c r="A5117"/>
      <c r="B5117"/>
    </row>
    <row r="5118" spans="1:2">
      <c r="A5118"/>
      <c r="B5118"/>
    </row>
    <row r="5119" spans="1:2">
      <c r="A5119"/>
      <c r="B5119"/>
    </row>
    <row r="5120" spans="1:2">
      <c r="A5120"/>
      <c r="B5120"/>
    </row>
    <row r="5121" spans="1:2">
      <c r="A5121"/>
      <c r="B5121"/>
    </row>
    <row r="5122" spans="1:2">
      <c r="A5122"/>
      <c r="B5122"/>
    </row>
    <row r="5123" spans="1:2">
      <c r="A5123"/>
      <c r="B5123"/>
    </row>
    <row r="5124" spans="1:2">
      <c r="A5124"/>
      <c r="B5124"/>
    </row>
    <row r="5125" spans="1:2">
      <c r="A5125"/>
      <c r="B5125"/>
    </row>
    <row r="5126" spans="1:2">
      <c r="A5126"/>
      <c r="B5126"/>
    </row>
    <row r="5127" spans="1:2">
      <c r="A5127"/>
      <c r="B5127"/>
    </row>
    <row r="5128" spans="1:2">
      <c r="A5128"/>
      <c r="B5128"/>
    </row>
    <row r="5129" spans="1:2">
      <c r="A5129"/>
      <c r="B5129"/>
    </row>
    <row r="5130" spans="1:2">
      <c r="A5130"/>
      <c r="B5130"/>
    </row>
    <row r="5131" spans="1:2">
      <c r="A5131"/>
      <c r="B5131"/>
    </row>
    <row r="5132" spans="1:2">
      <c r="A5132"/>
      <c r="B5132"/>
    </row>
    <row r="5133" spans="1:2">
      <c r="A5133"/>
      <c r="B5133"/>
    </row>
    <row r="5134" spans="1:2">
      <c r="A5134"/>
      <c r="B5134"/>
    </row>
    <row r="5135" spans="1:2">
      <c r="A5135"/>
      <c r="B5135"/>
    </row>
    <row r="5136" spans="1:2">
      <c r="A5136"/>
      <c r="B5136"/>
    </row>
    <row r="5137" spans="1:2">
      <c r="A5137"/>
      <c r="B5137"/>
    </row>
    <row r="5138" spans="1:2">
      <c r="A5138"/>
      <c r="B5138"/>
    </row>
    <row r="5139" spans="1:2">
      <c r="A5139"/>
      <c r="B5139"/>
    </row>
    <row r="5140" spans="1:2">
      <c r="A5140"/>
      <c r="B5140"/>
    </row>
    <row r="5141" spans="1:2">
      <c r="A5141"/>
      <c r="B5141"/>
    </row>
    <row r="5142" spans="1:2">
      <c r="A5142"/>
      <c r="B5142"/>
    </row>
    <row r="5143" spans="1:2">
      <c r="A5143"/>
      <c r="B5143"/>
    </row>
    <row r="5144" spans="1:2">
      <c r="A5144"/>
      <c r="B5144"/>
    </row>
    <row r="5145" spans="1:2">
      <c r="A5145"/>
      <c r="B5145"/>
    </row>
    <row r="5146" spans="1:2">
      <c r="A5146"/>
      <c r="B5146"/>
    </row>
    <row r="5147" spans="1:2">
      <c r="A5147"/>
      <c r="B5147"/>
    </row>
    <row r="5148" spans="1:2">
      <c r="A5148"/>
      <c r="B5148"/>
    </row>
    <row r="5149" spans="1:2">
      <c r="A5149"/>
      <c r="B5149"/>
    </row>
    <row r="5150" spans="1:2">
      <c r="A5150"/>
      <c r="B5150"/>
    </row>
    <row r="5151" spans="1:2">
      <c r="A5151"/>
      <c r="B5151"/>
    </row>
    <row r="5152" spans="1:2">
      <c r="A5152"/>
      <c r="B5152"/>
    </row>
    <row r="5153" spans="1:2">
      <c r="A5153"/>
      <c r="B5153"/>
    </row>
    <row r="5154" spans="1:2">
      <c r="A5154"/>
      <c r="B5154"/>
    </row>
    <row r="5155" spans="1:2">
      <c r="A5155"/>
      <c r="B5155"/>
    </row>
    <row r="5156" spans="1:2">
      <c r="A5156"/>
      <c r="B5156"/>
    </row>
    <row r="5157" spans="1:2">
      <c r="A5157"/>
      <c r="B5157"/>
    </row>
    <row r="5158" spans="1:2">
      <c r="A5158"/>
      <c r="B5158"/>
    </row>
    <row r="5159" spans="1:2">
      <c r="A5159"/>
      <c r="B5159"/>
    </row>
    <row r="5160" spans="1:2">
      <c r="A5160"/>
      <c r="B5160"/>
    </row>
    <row r="5161" spans="1:2">
      <c r="A5161"/>
      <c r="B5161"/>
    </row>
    <row r="5162" spans="1:2">
      <c r="A5162"/>
      <c r="B5162"/>
    </row>
    <row r="5163" spans="1:2">
      <c r="A5163"/>
      <c r="B5163"/>
    </row>
    <row r="5164" spans="1:2">
      <c r="A5164"/>
      <c r="B5164"/>
    </row>
    <row r="5165" spans="1:2">
      <c r="A5165"/>
      <c r="B5165"/>
    </row>
    <row r="5166" spans="1:2">
      <c r="A5166"/>
      <c r="B5166"/>
    </row>
    <row r="5167" spans="1:2">
      <c r="A5167"/>
      <c r="B5167"/>
    </row>
    <row r="5168" spans="1:2">
      <c r="A5168"/>
      <c r="B5168"/>
    </row>
    <row r="5169" spans="1:2">
      <c r="A5169"/>
      <c r="B5169"/>
    </row>
    <row r="5170" spans="1:2">
      <c r="A5170"/>
      <c r="B5170"/>
    </row>
    <row r="5171" spans="1:2">
      <c r="A5171"/>
      <c r="B5171"/>
    </row>
    <row r="5172" spans="1:2">
      <c r="A5172"/>
      <c r="B5172"/>
    </row>
    <row r="5173" spans="1:2">
      <c r="A5173"/>
      <c r="B5173"/>
    </row>
    <row r="5174" spans="1:2">
      <c r="A5174"/>
      <c r="B5174"/>
    </row>
    <row r="5175" spans="1:2">
      <c r="A5175"/>
      <c r="B5175"/>
    </row>
    <row r="5176" spans="1:2">
      <c r="A5176"/>
      <c r="B5176"/>
    </row>
    <row r="5177" spans="1:2">
      <c r="A5177"/>
      <c r="B5177"/>
    </row>
    <row r="5178" spans="1:2">
      <c r="A5178"/>
      <c r="B5178"/>
    </row>
    <row r="5179" spans="1:2">
      <c r="A5179"/>
      <c r="B5179"/>
    </row>
    <row r="5180" spans="1:2">
      <c r="A5180"/>
      <c r="B5180"/>
    </row>
    <row r="5181" spans="1:2">
      <c r="A5181"/>
      <c r="B5181"/>
    </row>
    <row r="5182" spans="1:2">
      <c r="A5182"/>
      <c r="B5182"/>
    </row>
    <row r="5183" spans="1:2">
      <c r="A5183"/>
      <c r="B5183"/>
    </row>
    <row r="5184" spans="1:2">
      <c r="A5184"/>
      <c r="B5184"/>
    </row>
    <row r="5185" spans="1:2">
      <c r="A5185"/>
      <c r="B5185"/>
    </row>
    <row r="5186" spans="1:2">
      <c r="A5186"/>
      <c r="B5186"/>
    </row>
    <row r="5187" spans="1:2">
      <c r="A5187"/>
      <c r="B5187"/>
    </row>
    <row r="5188" spans="1:2">
      <c r="A5188"/>
      <c r="B5188"/>
    </row>
    <row r="5189" spans="1:2">
      <c r="A5189"/>
      <c r="B5189"/>
    </row>
    <row r="5190" spans="1:2">
      <c r="A5190"/>
      <c r="B5190"/>
    </row>
    <row r="5191" spans="1:2">
      <c r="A5191"/>
      <c r="B5191"/>
    </row>
    <row r="5192" spans="1:2">
      <c r="A5192"/>
      <c r="B5192"/>
    </row>
    <row r="5193" spans="1:2">
      <c r="A5193"/>
      <c r="B5193"/>
    </row>
    <row r="5194" spans="1:2">
      <c r="A5194"/>
      <c r="B5194"/>
    </row>
    <row r="5195" spans="1:2">
      <c r="A5195"/>
      <c r="B5195"/>
    </row>
    <row r="5196" spans="1:2">
      <c r="A5196"/>
      <c r="B5196"/>
    </row>
    <row r="5197" spans="1:2">
      <c r="A5197"/>
      <c r="B5197"/>
    </row>
    <row r="5198" spans="1:2">
      <c r="A5198"/>
      <c r="B5198"/>
    </row>
    <row r="5199" spans="1:2">
      <c r="A5199"/>
      <c r="B5199"/>
    </row>
    <row r="5200" spans="1:2">
      <c r="A5200"/>
      <c r="B5200"/>
    </row>
    <row r="5201" spans="1:2">
      <c r="A5201"/>
      <c r="B5201"/>
    </row>
    <row r="5202" spans="1:2">
      <c r="A5202"/>
      <c r="B5202"/>
    </row>
    <row r="5203" spans="1:2">
      <c r="A5203"/>
      <c r="B5203"/>
    </row>
    <row r="5204" spans="1:2">
      <c r="A5204"/>
      <c r="B5204"/>
    </row>
    <row r="5205" spans="1:2">
      <c r="A5205"/>
      <c r="B5205"/>
    </row>
    <row r="5206" spans="1:2">
      <c r="A5206"/>
      <c r="B5206"/>
    </row>
    <row r="5207" spans="1:2">
      <c r="A5207"/>
      <c r="B5207"/>
    </row>
    <row r="5208" spans="1:2">
      <c r="A5208"/>
      <c r="B5208"/>
    </row>
    <row r="5209" spans="1:2">
      <c r="A5209"/>
      <c r="B5209"/>
    </row>
    <row r="5210" spans="1:2">
      <c r="A5210"/>
      <c r="B5210"/>
    </row>
    <row r="5211" spans="1:2">
      <c r="A5211"/>
      <c r="B5211"/>
    </row>
    <row r="5212" spans="1:2">
      <c r="A5212"/>
      <c r="B5212"/>
    </row>
    <row r="5213" spans="1:2">
      <c r="A5213"/>
      <c r="B5213"/>
    </row>
    <row r="5214" spans="1:2">
      <c r="A5214"/>
      <c r="B5214"/>
    </row>
    <row r="5215" spans="1:2">
      <c r="A5215"/>
      <c r="B5215"/>
    </row>
    <row r="5216" spans="1:2">
      <c r="A5216"/>
      <c r="B5216"/>
    </row>
    <row r="5217" spans="1:2">
      <c r="A5217"/>
      <c r="B5217"/>
    </row>
    <row r="5218" spans="1:2">
      <c r="A5218"/>
      <c r="B5218"/>
    </row>
    <row r="5219" spans="1:2">
      <c r="A5219"/>
      <c r="B5219"/>
    </row>
    <row r="5220" spans="1:2">
      <c r="A5220"/>
      <c r="B5220"/>
    </row>
    <row r="5221" spans="1:2">
      <c r="A5221"/>
      <c r="B5221"/>
    </row>
    <row r="5222" spans="1:2">
      <c r="A5222"/>
      <c r="B5222"/>
    </row>
    <row r="5223" spans="1:2">
      <c r="A5223"/>
      <c r="B5223"/>
    </row>
    <row r="5224" spans="1:2">
      <c r="A5224"/>
      <c r="B5224"/>
    </row>
    <row r="5225" spans="1:2">
      <c r="A5225"/>
      <c r="B5225"/>
    </row>
    <row r="5226" spans="1:2">
      <c r="A5226"/>
      <c r="B5226"/>
    </row>
    <row r="5227" spans="1:2">
      <c r="A5227"/>
      <c r="B5227"/>
    </row>
    <row r="5228" spans="1:2">
      <c r="A5228"/>
      <c r="B5228"/>
    </row>
    <row r="5229" spans="1:2">
      <c r="A5229"/>
      <c r="B5229"/>
    </row>
    <row r="5230" spans="1:2">
      <c r="A5230"/>
      <c r="B5230"/>
    </row>
    <row r="5231" spans="1:2">
      <c r="A5231"/>
      <c r="B5231"/>
    </row>
    <row r="5232" spans="1:2">
      <c r="A5232"/>
      <c r="B5232"/>
    </row>
    <row r="5233" spans="1:2">
      <c r="A5233"/>
      <c r="B5233"/>
    </row>
    <row r="5234" spans="1:2">
      <c r="A5234"/>
      <c r="B5234"/>
    </row>
    <row r="5235" spans="1:2">
      <c r="A5235"/>
      <c r="B5235"/>
    </row>
    <row r="5236" spans="1:2">
      <c r="A5236"/>
      <c r="B5236"/>
    </row>
    <row r="5237" spans="1:2">
      <c r="A5237"/>
      <c r="B5237"/>
    </row>
    <row r="5238" spans="1:2">
      <c r="A5238"/>
      <c r="B5238"/>
    </row>
    <row r="5239" spans="1:2">
      <c r="A5239"/>
      <c r="B5239"/>
    </row>
    <row r="5240" spans="1:2">
      <c r="A5240"/>
      <c r="B5240"/>
    </row>
    <row r="5241" spans="1:2">
      <c r="A5241"/>
      <c r="B5241"/>
    </row>
    <row r="5242" spans="1:2">
      <c r="A5242"/>
      <c r="B5242"/>
    </row>
    <row r="5243" spans="1:2">
      <c r="A5243"/>
      <c r="B5243"/>
    </row>
    <row r="5244" spans="1:2">
      <c r="A5244"/>
      <c r="B5244"/>
    </row>
    <row r="5245" spans="1:2">
      <c r="A5245"/>
      <c r="B5245"/>
    </row>
    <row r="5246" spans="1:2">
      <c r="A5246"/>
      <c r="B5246"/>
    </row>
    <row r="5247" spans="1:2">
      <c r="A5247"/>
      <c r="B5247"/>
    </row>
    <row r="5248" spans="1:2">
      <c r="A5248"/>
      <c r="B5248"/>
    </row>
    <row r="5249" spans="1:2">
      <c r="A5249"/>
      <c r="B5249"/>
    </row>
    <row r="5250" spans="1:2">
      <c r="A5250"/>
      <c r="B5250"/>
    </row>
    <row r="5251" spans="1:2">
      <c r="A5251"/>
      <c r="B5251"/>
    </row>
    <row r="5252" spans="1:2">
      <c r="A5252"/>
      <c r="B5252"/>
    </row>
    <row r="5253" spans="1:2">
      <c r="A5253"/>
      <c r="B5253"/>
    </row>
    <row r="5254" spans="1:2">
      <c r="A5254"/>
      <c r="B5254"/>
    </row>
    <row r="5255" spans="1:2">
      <c r="A5255"/>
      <c r="B5255"/>
    </row>
    <row r="5256" spans="1:2">
      <c r="A5256"/>
      <c r="B5256"/>
    </row>
    <row r="5257" spans="1:2">
      <c r="A5257"/>
      <c r="B5257"/>
    </row>
    <row r="5258" spans="1:2">
      <c r="A5258"/>
      <c r="B5258"/>
    </row>
    <row r="5259" spans="1:2">
      <c r="A5259"/>
      <c r="B5259"/>
    </row>
    <row r="5260" spans="1:2">
      <c r="A5260"/>
      <c r="B5260"/>
    </row>
    <row r="5261" spans="1:2">
      <c r="A5261"/>
      <c r="B5261"/>
    </row>
    <row r="5262" spans="1:2">
      <c r="A5262"/>
      <c r="B5262"/>
    </row>
    <row r="5263" spans="1:2">
      <c r="A5263"/>
      <c r="B5263"/>
    </row>
    <row r="5264" spans="1:2">
      <c r="A5264"/>
      <c r="B5264"/>
    </row>
    <row r="5265" spans="1:2">
      <c r="A5265"/>
      <c r="B5265"/>
    </row>
    <row r="5266" spans="1:2">
      <c r="A5266"/>
      <c r="B5266"/>
    </row>
    <row r="5267" spans="1:2">
      <c r="A5267"/>
      <c r="B5267"/>
    </row>
    <row r="5268" spans="1:2">
      <c r="A5268"/>
      <c r="B5268"/>
    </row>
    <row r="5269" spans="1:2">
      <c r="A5269"/>
      <c r="B5269"/>
    </row>
    <row r="5270" spans="1:2">
      <c r="A5270"/>
      <c r="B5270"/>
    </row>
    <row r="5271" spans="1:2">
      <c r="A5271"/>
      <c r="B5271"/>
    </row>
    <row r="5272" spans="1:2">
      <c r="A5272"/>
      <c r="B5272"/>
    </row>
    <row r="5273" spans="1:2">
      <c r="A5273"/>
      <c r="B5273"/>
    </row>
    <row r="5274" spans="1:2">
      <c r="A5274"/>
      <c r="B5274"/>
    </row>
    <row r="5275" spans="1:2">
      <c r="A5275"/>
      <c r="B5275"/>
    </row>
    <row r="5276" spans="1:2">
      <c r="A5276"/>
      <c r="B5276"/>
    </row>
    <row r="5277" spans="1:2">
      <c r="A5277"/>
      <c r="B5277"/>
    </row>
    <row r="5278" spans="1:2">
      <c r="A5278"/>
      <c r="B5278"/>
    </row>
    <row r="5279" spans="1:2">
      <c r="A5279"/>
      <c r="B5279"/>
    </row>
    <row r="5280" spans="1:2">
      <c r="A5280"/>
      <c r="B5280"/>
    </row>
    <row r="5281" spans="1:2">
      <c r="A5281"/>
      <c r="B5281"/>
    </row>
    <row r="5282" spans="1:2">
      <c r="A5282"/>
      <c r="B5282"/>
    </row>
    <row r="5283" spans="1:2">
      <c r="A5283"/>
      <c r="B5283"/>
    </row>
    <row r="5284" spans="1:2">
      <c r="A5284"/>
      <c r="B5284"/>
    </row>
    <row r="5285" spans="1:2">
      <c r="A5285"/>
      <c r="B5285"/>
    </row>
    <row r="5286" spans="1:2">
      <c r="A5286"/>
      <c r="B5286"/>
    </row>
    <row r="5287" spans="1:2">
      <c r="A5287"/>
      <c r="B5287"/>
    </row>
    <row r="5288" spans="1:2">
      <c r="A5288"/>
      <c r="B5288"/>
    </row>
    <row r="5289" spans="1:2">
      <c r="A5289"/>
      <c r="B5289"/>
    </row>
    <row r="5290" spans="1:2">
      <c r="A5290"/>
      <c r="B5290"/>
    </row>
    <row r="5291" spans="1:2">
      <c r="A5291"/>
      <c r="B5291"/>
    </row>
    <row r="5292" spans="1:2">
      <c r="A5292"/>
      <c r="B5292"/>
    </row>
    <row r="5293" spans="1:2">
      <c r="A5293"/>
      <c r="B5293"/>
    </row>
    <row r="5294" spans="1:2">
      <c r="A5294"/>
      <c r="B5294"/>
    </row>
    <row r="5295" spans="1:2">
      <c r="A5295"/>
      <c r="B5295"/>
    </row>
    <row r="5296" spans="1:2">
      <c r="A5296"/>
      <c r="B5296"/>
    </row>
    <row r="5297" spans="1:2">
      <c r="A5297"/>
      <c r="B5297"/>
    </row>
    <row r="5298" spans="1:2">
      <c r="A5298"/>
      <c r="B5298"/>
    </row>
    <row r="5299" spans="1:2">
      <c r="A5299"/>
      <c r="B5299"/>
    </row>
    <row r="5300" spans="1:2">
      <c r="A5300"/>
      <c r="B5300"/>
    </row>
    <row r="5301" spans="1:2">
      <c r="A5301"/>
      <c r="B5301"/>
    </row>
    <row r="5302" spans="1:2">
      <c r="A5302"/>
      <c r="B5302"/>
    </row>
    <row r="5303" spans="1:2">
      <c r="A5303"/>
      <c r="B5303"/>
    </row>
    <row r="5304" spans="1:2">
      <c r="A5304"/>
      <c r="B5304"/>
    </row>
    <row r="5305" spans="1:2">
      <c r="A5305"/>
      <c r="B5305"/>
    </row>
    <row r="5306" spans="1:2">
      <c r="A5306"/>
      <c r="B5306"/>
    </row>
    <row r="5307" spans="1:2">
      <c r="A5307"/>
      <c r="B5307"/>
    </row>
    <row r="5308" spans="1:2">
      <c r="A5308"/>
      <c r="B5308"/>
    </row>
    <row r="5309" spans="1:2">
      <c r="A5309"/>
      <c r="B5309"/>
    </row>
    <row r="5310" spans="1:2">
      <c r="A5310"/>
      <c r="B5310"/>
    </row>
    <row r="5311" spans="1:2">
      <c r="A5311"/>
      <c r="B5311"/>
    </row>
    <row r="5312" spans="1:2">
      <c r="A5312"/>
      <c r="B5312"/>
    </row>
    <row r="5313" spans="1:2">
      <c r="A5313"/>
      <c r="B5313"/>
    </row>
    <row r="5314" spans="1:2">
      <c r="A5314"/>
      <c r="B5314"/>
    </row>
    <row r="5315" spans="1:2">
      <c r="A5315"/>
      <c r="B5315"/>
    </row>
    <row r="5316" spans="1:2">
      <c r="A5316"/>
      <c r="B5316"/>
    </row>
    <row r="5317" spans="1:2">
      <c r="A5317"/>
      <c r="B5317"/>
    </row>
    <row r="5318" spans="1:2">
      <c r="A5318"/>
      <c r="B5318"/>
    </row>
    <row r="5319" spans="1:2">
      <c r="A5319"/>
      <c r="B5319"/>
    </row>
    <row r="5320" spans="1:2">
      <c r="A5320"/>
      <c r="B5320"/>
    </row>
    <row r="5321" spans="1:2">
      <c r="A5321"/>
      <c r="B5321"/>
    </row>
    <row r="5322" spans="1:2">
      <c r="A5322"/>
      <c r="B5322"/>
    </row>
    <row r="5323" spans="1:2">
      <c r="A5323"/>
      <c r="B5323"/>
    </row>
    <row r="5324" spans="1:2">
      <c r="A5324"/>
      <c r="B5324"/>
    </row>
    <row r="5325" spans="1:2">
      <c r="A5325"/>
      <c r="B5325"/>
    </row>
    <row r="5326" spans="1:2">
      <c r="A5326"/>
      <c r="B5326"/>
    </row>
    <row r="5327" spans="1:2">
      <c r="A5327"/>
      <c r="B5327"/>
    </row>
    <row r="5328" spans="1:2">
      <c r="A5328"/>
      <c r="B5328"/>
    </row>
    <row r="5329" spans="1:2">
      <c r="A5329"/>
      <c r="B5329"/>
    </row>
    <row r="5330" spans="1:2">
      <c r="A5330"/>
      <c r="B5330"/>
    </row>
    <row r="5331" spans="1:2">
      <c r="A5331"/>
      <c r="B5331"/>
    </row>
    <row r="5332" spans="1:2">
      <c r="A5332"/>
      <c r="B5332"/>
    </row>
    <row r="5333" spans="1:2">
      <c r="A5333"/>
      <c r="B5333"/>
    </row>
    <row r="5334" spans="1:2">
      <c r="A5334"/>
      <c r="B5334"/>
    </row>
    <row r="5335" spans="1:2">
      <c r="A5335"/>
      <c r="B5335"/>
    </row>
    <row r="5336" spans="1:2">
      <c r="A5336"/>
      <c r="B5336"/>
    </row>
    <row r="5337" spans="1:2">
      <c r="A5337"/>
      <c r="B5337"/>
    </row>
    <row r="5338" spans="1:2">
      <c r="A5338"/>
      <c r="B5338"/>
    </row>
    <row r="5339" spans="1:2">
      <c r="A5339"/>
      <c r="B5339"/>
    </row>
    <row r="5340" spans="1:2">
      <c r="A5340"/>
      <c r="B5340"/>
    </row>
    <row r="5341" spans="1:2">
      <c r="A5341"/>
      <c r="B5341"/>
    </row>
    <row r="5342" spans="1:2">
      <c r="A5342"/>
      <c r="B5342"/>
    </row>
    <row r="5343" spans="1:2">
      <c r="A5343"/>
      <c r="B5343"/>
    </row>
    <row r="5344" spans="1:2">
      <c r="A5344"/>
      <c r="B5344"/>
    </row>
    <row r="5345" spans="1:2">
      <c r="A5345"/>
      <c r="B5345"/>
    </row>
    <row r="5346" spans="1:2">
      <c r="A5346"/>
      <c r="B5346"/>
    </row>
    <row r="5347" spans="1:2">
      <c r="A5347"/>
      <c r="B5347"/>
    </row>
    <row r="5348" spans="1:2">
      <c r="A5348"/>
      <c r="B5348"/>
    </row>
    <row r="5349" spans="1:2">
      <c r="A5349"/>
      <c r="B5349"/>
    </row>
    <row r="5350" spans="1:2">
      <c r="A5350"/>
      <c r="B5350"/>
    </row>
    <row r="5351" spans="1:2">
      <c r="A5351"/>
      <c r="B5351"/>
    </row>
    <row r="5352" spans="1:2">
      <c r="A5352"/>
      <c r="B5352"/>
    </row>
    <row r="5353" spans="1:2">
      <c r="A5353"/>
      <c r="B5353"/>
    </row>
    <row r="5354" spans="1:2">
      <c r="A5354"/>
      <c r="B5354"/>
    </row>
    <row r="5355" spans="1:2">
      <c r="A5355"/>
      <c r="B5355"/>
    </row>
    <row r="5356" spans="1:2">
      <c r="A5356"/>
      <c r="B5356"/>
    </row>
    <row r="5357" spans="1:2">
      <c r="A5357"/>
      <c r="B5357"/>
    </row>
    <row r="5358" spans="1:2">
      <c r="A5358"/>
      <c r="B5358"/>
    </row>
    <row r="5359" spans="1:2">
      <c r="A5359"/>
      <c r="B5359"/>
    </row>
    <row r="5360" spans="1:2">
      <c r="A5360"/>
      <c r="B5360"/>
    </row>
    <row r="5361" spans="1:2">
      <c r="A5361"/>
      <c r="B5361"/>
    </row>
    <row r="5362" spans="1:2">
      <c r="A5362"/>
      <c r="B5362"/>
    </row>
    <row r="5363" spans="1:2">
      <c r="A5363"/>
      <c r="B5363"/>
    </row>
    <row r="5364" spans="1:2">
      <c r="A5364"/>
      <c r="B5364"/>
    </row>
    <row r="5365" spans="1:2">
      <c r="A5365"/>
      <c r="B5365"/>
    </row>
    <row r="5366" spans="1:2">
      <c r="A5366"/>
      <c r="B5366"/>
    </row>
    <row r="5367" spans="1:2">
      <c r="A5367"/>
      <c r="B5367"/>
    </row>
    <row r="5368" spans="1:2">
      <c r="A5368"/>
      <c r="B5368"/>
    </row>
    <row r="5369" spans="1:2">
      <c r="A5369"/>
      <c r="B5369"/>
    </row>
    <row r="5370" spans="1:2">
      <c r="A5370"/>
      <c r="B5370"/>
    </row>
    <row r="5371" spans="1:2">
      <c r="A5371"/>
      <c r="B5371"/>
    </row>
    <row r="5372" spans="1:2">
      <c r="A5372"/>
      <c r="B5372"/>
    </row>
    <row r="5373" spans="1:2">
      <c r="A5373"/>
      <c r="B5373"/>
    </row>
    <row r="5374" spans="1:2">
      <c r="A5374"/>
      <c r="B5374"/>
    </row>
    <row r="5375" spans="1:2">
      <c r="A5375"/>
      <c r="B5375"/>
    </row>
    <row r="5376" spans="1:2">
      <c r="A5376"/>
      <c r="B5376"/>
    </row>
    <row r="5377" spans="1:2">
      <c r="A5377"/>
      <c r="B5377"/>
    </row>
    <row r="5378" spans="1:2">
      <c r="A5378"/>
      <c r="B5378"/>
    </row>
    <row r="5379" spans="1:2">
      <c r="A5379"/>
      <c r="B5379"/>
    </row>
    <row r="5380" spans="1:2">
      <c r="A5380"/>
      <c r="B5380"/>
    </row>
    <row r="5381" spans="1:2">
      <c r="A5381"/>
      <c r="B5381"/>
    </row>
    <row r="5382" spans="1:2">
      <c r="A5382"/>
      <c r="B5382"/>
    </row>
    <row r="5383" spans="1:2">
      <c r="A5383"/>
      <c r="B5383"/>
    </row>
    <row r="5384" spans="1:2">
      <c r="A5384"/>
      <c r="B5384"/>
    </row>
    <row r="5385" spans="1:2">
      <c r="A5385"/>
      <c r="B5385"/>
    </row>
    <row r="5386" spans="1:2">
      <c r="A5386"/>
      <c r="B5386"/>
    </row>
    <row r="5387" spans="1:2">
      <c r="A5387"/>
      <c r="B5387"/>
    </row>
    <row r="5388" spans="1:2">
      <c r="A5388"/>
      <c r="B5388"/>
    </row>
    <row r="5389" spans="1:2">
      <c r="A5389"/>
      <c r="B5389"/>
    </row>
    <row r="5390" spans="1:2">
      <c r="A5390"/>
      <c r="B5390"/>
    </row>
    <row r="5391" spans="1:2">
      <c r="A5391"/>
      <c r="B5391"/>
    </row>
    <row r="5392" spans="1:2">
      <c r="A5392"/>
      <c r="B5392"/>
    </row>
    <row r="5393" spans="1:2">
      <c r="A5393"/>
      <c r="B5393"/>
    </row>
    <row r="5394" spans="1:2">
      <c r="A5394"/>
      <c r="B5394"/>
    </row>
    <row r="5395" spans="1:2">
      <c r="A5395"/>
      <c r="B5395"/>
    </row>
    <row r="5396" spans="1:2">
      <c r="A5396"/>
      <c r="B5396"/>
    </row>
    <row r="5397" spans="1:2">
      <c r="A5397"/>
      <c r="B5397"/>
    </row>
    <row r="5398" spans="1:2">
      <c r="A5398"/>
      <c r="B5398"/>
    </row>
    <row r="5399" spans="1:2">
      <c r="A5399"/>
      <c r="B5399"/>
    </row>
    <row r="5400" spans="1:2">
      <c r="A5400"/>
      <c r="B5400"/>
    </row>
    <row r="5401" spans="1:2">
      <c r="A5401"/>
      <c r="B5401"/>
    </row>
    <row r="5402" spans="1:2">
      <c r="A5402"/>
      <c r="B5402"/>
    </row>
    <row r="5403" spans="1:2">
      <c r="A5403"/>
      <c r="B5403"/>
    </row>
    <row r="5404" spans="1:2">
      <c r="A5404"/>
      <c r="B5404"/>
    </row>
    <row r="5405" spans="1:2">
      <c r="A5405"/>
      <c r="B5405"/>
    </row>
    <row r="5406" spans="1:2">
      <c r="A5406"/>
      <c r="B5406"/>
    </row>
    <row r="5407" spans="1:2">
      <c r="A5407"/>
      <c r="B5407"/>
    </row>
    <row r="5408" spans="1:2">
      <c r="A5408"/>
      <c r="B5408"/>
    </row>
    <row r="5409" spans="1:2">
      <c r="A5409"/>
      <c r="B5409"/>
    </row>
    <row r="5410" spans="1:2">
      <c r="A5410"/>
      <c r="B5410"/>
    </row>
    <row r="5411" spans="1:2">
      <c r="A5411"/>
      <c r="B5411"/>
    </row>
    <row r="5412" spans="1:2">
      <c r="A5412"/>
      <c r="B5412"/>
    </row>
    <row r="5413" spans="1:2">
      <c r="A5413"/>
      <c r="B5413"/>
    </row>
    <row r="5414" spans="1:2">
      <c r="A5414"/>
      <c r="B5414"/>
    </row>
    <row r="5415" spans="1:2">
      <c r="A5415"/>
      <c r="B5415"/>
    </row>
    <row r="5416" spans="1:2">
      <c r="A5416"/>
      <c r="B5416"/>
    </row>
    <row r="5417" spans="1:2">
      <c r="A5417"/>
      <c r="B5417"/>
    </row>
    <row r="5418" spans="1:2">
      <c r="A5418"/>
      <c r="B5418"/>
    </row>
    <row r="5419" spans="1:2">
      <c r="A5419"/>
      <c r="B5419"/>
    </row>
    <row r="5420" spans="1:2">
      <c r="A5420"/>
      <c r="B5420"/>
    </row>
    <row r="5421" spans="1:2">
      <c r="A5421"/>
      <c r="B5421"/>
    </row>
    <row r="5422" spans="1:2">
      <c r="A5422"/>
      <c r="B5422"/>
    </row>
    <row r="5423" spans="1:2">
      <c r="A5423"/>
      <c r="B5423"/>
    </row>
    <row r="5424" spans="1:2">
      <c r="A5424"/>
      <c r="B5424"/>
    </row>
    <row r="5425" spans="1:2">
      <c r="A5425"/>
      <c r="B5425"/>
    </row>
    <row r="5426" spans="1:2">
      <c r="A5426"/>
      <c r="B5426"/>
    </row>
    <row r="5427" spans="1:2">
      <c r="A5427"/>
      <c r="B5427"/>
    </row>
    <row r="5428" spans="1:2">
      <c r="A5428"/>
      <c r="B5428"/>
    </row>
    <row r="5429" spans="1:2">
      <c r="A5429"/>
      <c r="B5429"/>
    </row>
    <row r="5430" spans="1:2">
      <c r="A5430"/>
      <c r="B5430"/>
    </row>
    <row r="5431" spans="1:2">
      <c r="A5431"/>
      <c r="B5431"/>
    </row>
    <row r="5432" spans="1:2">
      <c r="A5432"/>
      <c r="B5432"/>
    </row>
    <row r="5433" spans="1:2">
      <c r="A5433"/>
      <c r="B5433"/>
    </row>
    <row r="5434" spans="1:2">
      <c r="A5434"/>
      <c r="B5434"/>
    </row>
    <row r="5435" spans="1:2">
      <c r="A5435"/>
      <c r="B5435"/>
    </row>
    <row r="5436" spans="1:2">
      <c r="A5436"/>
      <c r="B5436"/>
    </row>
    <row r="5437" spans="1:2">
      <c r="A5437"/>
      <c r="B5437"/>
    </row>
    <row r="5438" spans="1:2">
      <c r="A5438"/>
      <c r="B5438"/>
    </row>
    <row r="5439" spans="1:2">
      <c r="A5439"/>
      <c r="B5439"/>
    </row>
    <row r="5440" spans="1:2">
      <c r="A5440"/>
      <c r="B5440"/>
    </row>
    <row r="5441" spans="1:2">
      <c r="A5441"/>
      <c r="B5441"/>
    </row>
    <row r="5442" spans="1:2">
      <c r="A5442"/>
      <c r="B5442"/>
    </row>
    <row r="5443" spans="1:2">
      <c r="A5443"/>
      <c r="B5443"/>
    </row>
    <row r="5444" spans="1:2">
      <c r="A5444"/>
      <c r="B5444"/>
    </row>
    <row r="5445" spans="1:2">
      <c r="A5445"/>
      <c r="B5445"/>
    </row>
    <row r="5446" spans="1:2">
      <c r="A5446"/>
      <c r="B5446"/>
    </row>
    <row r="5447" spans="1:2">
      <c r="A5447"/>
      <c r="B5447"/>
    </row>
    <row r="5448" spans="1:2">
      <c r="A5448"/>
      <c r="B5448"/>
    </row>
    <row r="5449" spans="1:2">
      <c r="A5449"/>
      <c r="B5449"/>
    </row>
    <row r="5450" spans="1:2">
      <c r="A5450"/>
      <c r="B5450"/>
    </row>
    <row r="5451" spans="1:2">
      <c r="A5451"/>
      <c r="B5451"/>
    </row>
    <row r="5452" spans="1:2">
      <c r="A5452"/>
      <c r="B5452"/>
    </row>
    <row r="5453" spans="1:2">
      <c r="A5453"/>
      <c r="B5453"/>
    </row>
    <row r="5454" spans="1:2">
      <c r="A5454"/>
      <c r="B5454"/>
    </row>
    <row r="5455" spans="1:2">
      <c r="A5455"/>
      <c r="B5455"/>
    </row>
    <row r="5456" spans="1:2">
      <c r="A5456"/>
      <c r="B5456"/>
    </row>
    <row r="5457" spans="1:2">
      <c r="A5457"/>
      <c r="B5457"/>
    </row>
    <row r="5458" spans="1:2">
      <c r="A5458"/>
      <c r="B5458"/>
    </row>
    <row r="5459" spans="1:2">
      <c r="A5459"/>
      <c r="B5459"/>
    </row>
    <row r="5460" spans="1:2">
      <c r="A5460"/>
      <c r="B5460"/>
    </row>
    <row r="5461" spans="1:2">
      <c r="A5461"/>
      <c r="B5461"/>
    </row>
    <row r="5462" spans="1:2">
      <c r="A5462"/>
      <c r="B5462"/>
    </row>
    <row r="5463" spans="1:2">
      <c r="A5463"/>
      <c r="B5463"/>
    </row>
    <row r="5464" spans="1:2">
      <c r="A5464"/>
      <c r="B5464"/>
    </row>
    <row r="5465" spans="1:2">
      <c r="A5465"/>
      <c r="B5465"/>
    </row>
    <row r="5466" spans="1:2">
      <c r="A5466"/>
      <c r="B5466"/>
    </row>
    <row r="5467" spans="1:2">
      <c r="A5467"/>
      <c r="B5467"/>
    </row>
    <row r="5468" spans="1:2">
      <c r="A5468"/>
      <c r="B5468"/>
    </row>
    <row r="5469" spans="1:2">
      <c r="A5469"/>
      <c r="B5469"/>
    </row>
    <row r="5470" spans="1:2">
      <c r="A5470"/>
      <c r="B5470"/>
    </row>
    <row r="5471" spans="1:2">
      <c r="A5471"/>
      <c r="B5471"/>
    </row>
    <row r="5472" spans="1:2">
      <c r="A5472"/>
      <c r="B5472"/>
    </row>
    <row r="5473" spans="1:2">
      <c r="A5473"/>
      <c r="B5473"/>
    </row>
    <row r="5474" spans="1:2">
      <c r="A5474"/>
      <c r="B5474"/>
    </row>
    <row r="5475" spans="1:2">
      <c r="A5475"/>
      <c r="B5475"/>
    </row>
    <row r="5476" spans="1:2">
      <c r="A5476"/>
      <c r="B5476"/>
    </row>
    <row r="5477" spans="1:2">
      <c r="A5477"/>
      <c r="B5477"/>
    </row>
    <row r="5478" spans="1:2">
      <c r="A5478"/>
      <c r="B5478"/>
    </row>
    <row r="5479" spans="1:2">
      <c r="A5479"/>
      <c r="B5479"/>
    </row>
    <row r="5480" spans="1:2">
      <c r="A5480"/>
      <c r="B5480"/>
    </row>
    <row r="5481" spans="1:2">
      <c r="A5481"/>
      <c r="B5481"/>
    </row>
    <row r="5482" spans="1:2">
      <c r="A5482"/>
      <c r="B5482"/>
    </row>
    <row r="5483" spans="1:2">
      <c r="A5483"/>
      <c r="B5483"/>
    </row>
    <row r="5484" spans="1:2">
      <c r="A5484"/>
      <c r="B5484"/>
    </row>
    <row r="5485" spans="1:2">
      <c r="A5485"/>
      <c r="B5485"/>
    </row>
    <row r="5486" spans="1:2">
      <c r="A5486"/>
      <c r="B5486"/>
    </row>
    <row r="5487" spans="1:2">
      <c r="A5487"/>
      <c r="B5487"/>
    </row>
    <row r="5488" spans="1:2">
      <c r="A5488"/>
      <c r="B5488"/>
    </row>
    <row r="5489" spans="1:2">
      <c r="A5489"/>
      <c r="B5489"/>
    </row>
    <row r="5490" spans="1:2">
      <c r="A5490"/>
      <c r="B5490"/>
    </row>
    <row r="5491" spans="1:2">
      <c r="A5491"/>
      <c r="B5491"/>
    </row>
    <row r="5492" spans="1:2">
      <c r="A5492"/>
      <c r="B5492"/>
    </row>
    <row r="5493" spans="1:2">
      <c r="A5493"/>
      <c r="B5493"/>
    </row>
    <row r="5494" spans="1:2">
      <c r="A5494"/>
      <c r="B5494"/>
    </row>
    <row r="5495" spans="1:2">
      <c r="A5495"/>
      <c r="B5495"/>
    </row>
    <row r="5496" spans="1:2">
      <c r="A5496"/>
      <c r="B5496"/>
    </row>
    <row r="5497" spans="1:2">
      <c r="A5497"/>
      <c r="B5497"/>
    </row>
    <row r="5498" spans="1:2">
      <c r="A5498"/>
      <c r="B5498"/>
    </row>
    <row r="5499" spans="1:2">
      <c r="A5499"/>
      <c r="B5499"/>
    </row>
    <row r="5500" spans="1:2">
      <c r="A5500"/>
      <c r="B5500"/>
    </row>
    <row r="5501" spans="1:2">
      <c r="A5501"/>
      <c r="B5501"/>
    </row>
    <row r="5502" spans="1:2">
      <c r="A5502"/>
      <c r="B5502"/>
    </row>
    <row r="5503" spans="1:2">
      <c r="A5503"/>
      <c r="B5503"/>
    </row>
    <row r="5504" spans="1:2">
      <c r="A5504"/>
      <c r="B5504"/>
    </row>
    <row r="5505" spans="1:2">
      <c r="A5505"/>
      <c r="B5505"/>
    </row>
    <row r="5506" spans="1:2">
      <c r="A5506"/>
      <c r="B5506"/>
    </row>
    <row r="5507" spans="1:2">
      <c r="A5507"/>
      <c r="B5507"/>
    </row>
    <row r="5508" spans="1:2">
      <c r="A5508"/>
      <c r="B5508"/>
    </row>
    <row r="5509" spans="1:2">
      <c r="A5509"/>
      <c r="B5509"/>
    </row>
    <row r="5510" spans="1:2">
      <c r="A5510"/>
      <c r="B5510"/>
    </row>
    <row r="5511" spans="1:2">
      <c r="A5511"/>
      <c r="B5511"/>
    </row>
    <row r="5512" spans="1:2">
      <c r="A5512"/>
      <c r="B5512"/>
    </row>
    <row r="5513" spans="1:2">
      <c r="A5513"/>
      <c r="B5513"/>
    </row>
    <row r="5514" spans="1:2">
      <c r="A5514"/>
      <c r="B5514"/>
    </row>
    <row r="5515" spans="1:2">
      <c r="A5515"/>
      <c r="B5515"/>
    </row>
    <row r="5516" spans="1:2">
      <c r="A5516"/>
      <c r="B5516"/>
    </row>
    <row r="5517" spans="1:2">
      <c r="A5517"/>
      <c r="B5517"/>
    </row>
    <row r="5518" spans="1:2">
      <c r="A5518"/>
      <c r="B5518"/>
    </row>
    <row r="5519" spans="1:2">
      <c r="A5519"/>
      <c r="B5519"/>
    </row>
    <row r="5520" spans="1:2">
      <c r="A5520"/>
      <c r="B5520"/>
    </row>
    <row r="5521" spans="1:2">
      <c r="A5521"/>
      <c r="B5521"/>
    </row>
    <row r="5522" spans="1:2">
      <c r="A5522"/>
      <c r="B5522"/>
    </row>
    <row r="5523" spans="1:2">
      <c r="A5523"/>
      <c r="B5523"/>
    </row>
    <row r="5524" spans="1:2">
      <c r="A5524"/>
      <c r="B5524"/>
    </row>
    <row r="5525" spans="1:2">
      <c r="A5525"/>
      <c r="B5525"/>
    </row>
    <row r="5526" spans="1:2">
      <c r="A5526"/>
      <c r="B5526"/>
    </row>
    <row r="5527" spans="1:2">
      <c r="A5527"/>
      <c r="B5527"/>
    </row>
    <row r="5528" spans="1:2">
      <c r="A5528"/>
      <c r="B5528"/>
    </row>
    <row r="5529" spans="1:2">
      <c r="A5529"/>
      <c r="B5529"/>
    </row>
    <row r="5530" spans="1:2">
      <c r="A5530"/>
      <c r="B5530"/>
    </row>
    <row r="5531" spans="1:2">
      <c r="A5531"/>
      <c r="B5531"/>
    </row>
    <row r="5532" spans="1:2">
      <c r="A5532"/>
      <c r="B5532"/>
    </row>
    <row r="5533" spans="1:2">
      <c r="A5533"/>
      <c r="B5533"/>
    </row>
    <row r="5534" spans="1:2">
      <c r="A5534"/>
      <c r="B5534"/>
    </row>
    <row r="5535" spans="1:2">
      <c r="A5535"/>
      <c r="B5535"/>
    </row>
    <row r="5536" spans="1:2">
      <c r="A5536"/>
      <c r="B5536"/>
    </row>
    <row r="5537" spans="1:2">
      <c r="A5537"/>
      <c r="B5537"/>
    </row>
    <row r="5538" spans="1:2">
      <c r="A5538"/>
      <c r="B5538"/>
    </row>
    <row r="5539" spans="1:2">
      <c r="A5539"/>
      <c r="B5539"/>
    </row>
    <row r="5540" spans="1:2">
      <c r="A5540"/>
      <c r="B5540"/>
    </row>
    <row r="5541" spans="1:2">
      <c r="A5541"/>
      <c r="B5541"/>
    </row>
    <row r="5542" spans="1:2">
      <c r="A5542"/>
      <c r="B5542"/>
    </row>
    <row r="5543" spans="1:2">
      <c r="A5543"/>
      <c r="B5543"/>
    </row>
    <row r="5544" spans="1:2">
      <c r="A5544"/>
      <c r="B5544"/>
    </row>
    <row r="5545" spans="1:2">
      <c r="A5545"/>
      <c r="B5545"/>
    </row>
    <row r="5546" spans="1:2">
      <c r="A5546"/>
      <c r="B5546"/>
    </row>
    <row r="5547" spans="1:2">
      <c r="A5547"/>
      <c r="B5547"/>
    </row>
    <row r="5548" spans="1:2">
      <c r="A5548"/>
      <c r="B5548"/>
    </row>
    <row r="5549" spans="1:2">
      <c r="A5549"/>
      <c r="B5549"/>
    </row>
    <row r="5550" spans="1:2">
      <c r="A5550"/>
      <c r="B5550"/>
    </row>
    <row r="5551" spans="1:2">
      <c r="A5551"/>
      <c r="B5551"/>
    </row>
    <row r="5552" spans="1:2">
      <c r="A5552"/>
      <c r="B5552"/>
    </row>
    <row r="5553" spans="1:2">
      <c r="A5553"/>
      <c r="B5553"/>
    </row>
    <row r="5554" spans="1:2">
      <c r="A5554"/>
      <c r="B5554"/>
    </row>
    <row r="5555" spans="1:2">
      <c r="A5555"/>
      <c r="B5555"/>
    </row>
    <row r="5556" spans="1:2">
      <c r="A5556"/>
      <c r="B5556"/>
    </row>
    <row r="5557" spans="1:2">
      <c r="A5557"/>
      <c r="B5557"/>
    </row>
    <row r="5558" spans="1:2">
      <c r="A5558"/>
      <c r="B5558"/>
    </row>
    <row r="5559" spans="1:2">
      <c r="A5559"/>
      <c r="B5559"/>
    </row>
    <row r="5560" spans="1:2">
      <c r="A5560"/>
      <c r="B5560"/>
    </row>
    <row r="5561" spans="1:2">
      <c r="A5561"/>
      <c r="B5561"/>
    </row>
    <row r="5562" spans="1:2">
      <c r="A5562"/>
      <c r="B5562"/>
    </row>
    <row r="5563" spans="1:2">
      <c r="A5563"/>
      <c r="B5563"/>
    </row>
    <row r="5564" spans="1:2">
      <c r="A5564"/>
      <c r="B5564"/>
    </row>
    <row r="5565" spans="1:2">
      <c r="A5565"/>
      <c r="B5565"/>
    </row>
    <row r="5566" spans="1:2">
      <c r="A5566"/>
      <c r="B5566"/>
    </row>
    <row r="5567" spans="1:2">
      <c r="A5567"/>
      <c r="B5567"/>
    </row>
    <row r="5568" spans="1:2">
      <c r="A5568"/>
      <c r="B5568"/>
    </row>
    <row r="5569" spans="1:2">
      <c r="A5569"/>
      <c r="B5569"/>
    </row>
    <row r="5570" spans="1:2">
      <c r="A5570"/>
      <c r="B5570"/>
    </row>
    <row r="5571" spans="1:2">
      <c r="A5571"/>
      <c r="B5571"/>
    </row>
    <row r="5572" spans="1:2">
      <c r="A5572"/>
      <c r="B5572"/>
    </row>
    <row r="5573" spans="1:2">
      <c r="A5573"/>
      <c r="B5573"/>
    </row>
    <row r="5574" spans="1:2">
      <c r="A5574"/>
      <c r="B5574"/>
    </row>
    <row r="5575" spans="1:2">
      <c r="A5575"/>
      <c r="B5575"/>
    </row>
    <row r="5576" spans="1:2">
      <c r="A5576"/>
      <c r="B5576"/>
    </row>
    <row r="5577" spans="1:2">
      <c r="A5577"/>
      <c r="B5577"/>
    </row>
    <row r="5578" spans="1:2">
      <c r="A5578"/>
      <c r="B5578"/>
    </row>
    <row r="5579" spans="1:2">
      <c r="A5579"/>
      <c r="B5579"/>
    </row>
    <row r="5580" spans="1:2">
      <c r="A5580"/>
      <c r="B5580"/>
    </row>
    <row r="5581" spans="1:2">
      <c r="A5581"/>
      <c r="B5581"/>
    </row>
    <row r="5582" spans="1:2">
      <c r="A5582"/>
      <c r="B5582"/>
    </row>
    <row r="5583" spans="1:2">
      <c r="A5583"/>
      <c r="B5583"/>
    </row>
    <row r="5584" spans="1:2">
      <c r="A5584"/>
      <c r="B5584"/>
    </row>
    <row r="5585" spans="1:2">
      <c r="A5585"/>
      <c r="B5585"/>
    </row>
    <row r="5586" spans="1:2">
      <c r="A5586"/>
      <c r="B5586"/>
    </row>
    <row r="5587" spans="1:2">
      <c r="A5587"/>
      <c r="B5587"/>
    </row>
    <row r="5588" spans="1:2">
      <c r="A5588"/>
      <c r="B5588"/>
    </row>
    <row r="5589" spans="1:2">
      <c r="A5589"/>
      <c r="B5589"/>
    </row>
    <row r="5590" spans="1:2">
      <c r="A5590"/>
      <c r="B5590"/>
    </row>
    <row r="5591" spans="1:2">
      <c r="A5591"/>
      <c r="B5591"/>
    </row>
    <row r="5592" spans="1:2">
      <c r="A5592"/>
      <c r="B5592"/>
    </row>
    <row r="5593" spans="1:2">
      <c r="A5593"/>
      <c r="B5593"/>
    </row>
    <row r="5594" spans="1:2">
      <c r="A5594"/>
      <c r="B5594"/>
    </row>
    <row r="5595" spans="1:2">
      <c r="A5595"/>
      <c r="B5595"/>
    </row>
    <row r="5596" spans="1:2">
      <c r="A5596"/>
      <c r="B5596"/>
    </row>
    <row r="5597" spans="1:2">
      <c r="A5597"/>
      <c r="B5597"/>
    </row>
    <row r="5598" spans="1:2">
      <c r="A5598"/>
      <c r="B5598"/>
    </row>
    <row r="5599" spans="1:2">
      <c r="A5599"/>
      <c r="B5599"/>
    </row>
    <row r="5600" spans="1:2">
      <c r="A5600"/>
      <c r="B5600"/>
    </row>
    <row r="5601" spans="1:2">
      <c r="A5601"/>
      <c r="B5601"/>
    </row>
    <row r="5602" spans="1:2">
      <c r="A5602"/>
      <c r="B5602"/>
    </row>
    <row r="5603" spans="1:2">
      <c r="A5603"/>
      <c r="B5603"/>
    </row>
    <row r="5604" spans="1:2">
      <c r="A5604"/>
      <c r="B5604"/>
    </row>
    <row r="5605" spans="1:2">
      <c r="A5605"/>
      <c r="B5605"/>
    </row>
    <row r="5606" spans="1:2">
      <c r="A5606"/>
      <c r="B5606"/>
    </row>
    <row r="5607" spans="1:2">
      <c r="A5607"/>
      <c r="B5607"/>
    </row>
    <row r="5608" spans="1:2">
      <c r="A5608"/>
      <c r="B5608"/>
    </row>
    <row r="5609" spans="1:2">
      <c r="A5609"/>
      <c r="B5609"/>
    </row>
    <row r="5610" spans="1:2">
      <c r="A5610"/>
      <c r="B5610"/>
    </row>
    <row r="5611" spans="1:2">
      <c r="A5611"/>
      <c r="B5611"/>
    </row>
    <row r="5612" spans="1:2">
      <c r="A5612"/>
      <c r="B5612"/>
    </row>
    <row r="5613" spans="1:2">
      <c r="A5613"/>
      <c r="B5613"/>
    </row>
    <row r="5614" spans="1:2">
      <c r="A5614"/>
      <c r="B5614"/>
    </row>
    <row r="5615" spans="1:2">
      <c r="A5615"/>
      <c r="B5615"/>
    </row>
    <row r="5616" spans="1:2">
      <c r="A5616"/>
      <c r="B5616"/>
    </row>
    <row r="5617" spans="1:2">
      <c r="A5617"/>
      <c r="B5617"/>
    </row>
    <row r="5618" spans="1:2">
      <c r="A5618"/>
      <c r="B5618"/>
    </row>
    <row r="5619" spans="1:2">
      <c r="A5619"/>
      <c r="B5619"/>
    </row>
    <row r="5620" spans="1:2">
      <c r="A5620"/>
      <c r="B5620"/>
    </row>
    <row r="5621" spans="1:2">
      <c r="A5621"/>
      <c r="B5621"/>
    </row>
    <row r="5622" spans="1:2">
      <c r="A5622"/>
      <c r="B5622"/>
    </row>
    <row r="5623" spans="1:2">
      <c r="A5623"/>
      <c r="B5623"/>
    </row>
    <row r="5624" spans="1:2">
      <c r="A5624"/>
      <c r="B5624"/>
    </row>
    <row r="5625" spans="1:2">
      <c r="A5625"/>
      <c r="B5625"/>
    </row>
    <row r="5626" spans="1:2">
      <c r="A5626"/>
      <c r="B5626"/>
    </row>
    <row r="5627" spans="1:2">
      <c r="A5627"/>
      <c r="B5627"/>
    </row>
    <row r="5628" spans="1:2">
      <c r="A5628"/>
      <c r="B5628"/>
    </row>
    <row r="5629" spans="1:2">
      <c r="A5629"/>
      <c r="B5629"/>
    </row>
    <row r="5630" spans="1:2">
      <c r="A5630"/>
      <c r="B5630"/>
    </row>
    <row r="5631" spans="1:2">
      <c r="A5631"/>
      <c r="B5631"/>
    </row>
    <row r="5632" spans="1:2">
      <c r="A5632"/>
      <c r="B5632"/>
    </row>
    <row r="5633" spans="1:2">
      <c r="A5633"/>
      <c r="B5633"/>
    </row>
    <row r="5634" spans="1:2">
      <c r="A5634"/>
      <c r="B5634"/>
    </row>
    <row r="5635" spans="1:2">
      <c r="A5635"/>
      <c r="B5635"/>
    </row>
    <row r="5636" spans="1:2">
      <c r="A5636"/>
      <c r="B5636"/>
    </row>
    <row r="5637" spans="1:2">
      <c r="A5637"/>
      <c r="B5637"/>
    </row>
    <row r="5638" spans="1:2">
      <c r="A5638"/>
      <c r="B5638"/>
    </row>
    <row r="5639" spans="1:2">
      <c r="A5639"/>
      <c r="B5639"/>
    </row>
    <row r="5640" spans="1:2">
      <c r="A5640"/>
      <c r="B5640"/>
    </row>
    <row r="5641" spans="1:2">
      <c r="A5641"/>
      <c r="B5641"/>
    </row>
    <row r="5642" spans="1:2">
      <c r="A5642"/>
      <c r="B5642"/>
    </row>
    <row r="5643" spans="1:2">
      <c r="A5643"/>
      <c r="B5643"/>
    </row>
    <row r="5644" spans="1:2">
      <c r="A5644"/>
      <c r="B5644"/>
    </row>
    <row r="5645" spans="1:2">
      <c r="A5645"/>
      <c r="B5645"/>
    </row>
    <row r="5646" spans="1:2">
      <c r="A5646"/>
      <c r="B5646"/>
    </row>
    <row r="5647" spans="1:2">
      <c r="A5647"/>
      <c r="B5647"/>
    </row>
    <row r="5648" spans="1:2">
      <c r="A5648"/>
      <c r="B5648"/>
    </row>
    <row r="5649" spans="1:2">
      <c r="A5649"/>
      <c r="B5649"/>
    </row>
    <row r="5650" spans="1:2">
      <c r="A5650"/>
      <c r="B5650"/>
    </row>
    <row r="5651" spans="1:2">
      <c r="A5651"/>
      <c r="B5651"/>
    </row>
    <row r="5652" spans="1:2">
      <c r="A5652"/>
      <c r="B5652"/>
    </row>
    <row r="5653" spans="1:2">
      <c r="A5653"/>
      <c r="B5653"/>
    </row>
    <row r="5654" spans="1:2">
      <c r="A5654"/>
      <c r="B5654"/>
    </row>
    <row r="5655" spans="1:2">
      <c r="A5655"/>
      <c r="B5655"/>
    </row>
    <row r="5656" spans="1:2">
      <c r="A5656"/>
      <c r="B5656"/>
    </row>
    <row r="5657" spans="1:2">
      <c r="A5657"/>
      <c r="B5657"/>
    </row>
    <row r="5658" spans="1:2">
      <c r="A5658"/>
      <c r="B5658"/>
    </row>
    <row r="5659" spans="1:2">
      <c r="A5659"/>
      <c r="B5659"/>
    </row>
    <row r="5660" spans="1:2">
      <c r="A5660"/>
      <c r="B5660"/>
    </row>
    <row r="5661" spans="1:2">
      <c r="A5661"/>
      <c r="B5661"/>
    </row>
    <row r="5662" spans="1:2">
      <c r="A5662"/>
      <c r="B5662"/>
    </row>
    <row r="5663" spans="1:2">
      <c r="A5663"/>
      <c r="B5663"/>
    </row>
    <row r="5664" spans="1:2">
      <c r="A5664"/>
      <c r="B5664"/>
    </row>
    <row r="5665" spans="1:2">
      <c r="A5665"/>
      <c r="B5665"/>
    </row>
    <row r="5666" spans="1:2">
      <c r="A5666"/>
      <c r="B5666"/>
    </row>
    <row r="5667" spans="1:2">
      <c r="A5667"/>
      <c r="B5667"/>
    </row>
    <row r="5668" spans="1:2">
      <c r="A5668"/>
      <c r="B5668"/>
    </row>
    <row r="5669" spans="1:2">
      <c r="A5669"/>
      <c r="B5669"/>
    </row>
    <row r="5670" spans="1:2">
      <c r="A5670"/>
      <c r="B5670"/>
    </row>
    <row r="5671" spans="1:2">
      <c r="A5671"/>
      <c r="B5671"/>
    </row>
    <row r="5672" spans="1:2">
      <c r="A5672"/>
      <c r="B5672"/>
    </row>
    <row r="5673" spans="1:2">
      <c r="A5673"/>
      <c r="B5673"/>
    </row>
    <row r="5674" spans="1:2">
      <c r="A5674"/>
      <c r="B5674"/>
    </row>
    <row r="5675" spans="1:2">
      <c r="A5675"/>
      <c r="B5675"/>
    </row>
    <row r="5676" spans="1:2">
      <c r="A5676"/>
      <c r="B5676"/>
    </row>
    <row r="5677" spans="1:2">
      <c r="A5677"/>
      <c r="B5677"/>
    </row>
    <row r="5678" spans="1:2">
      <c r="A5678"/>
      <c r="B5678"/>
    </row>
    <row r="5679" spans="1:2">
      <c r="A5679"/>
      <c r="B5679"/>
    </row>
    <row r="5680" spans="1:2">
      <c r="A5680"/>
      <c r="B5680"/>
    </row>
    <row r="5681" spans="1:2">
      <c r="A5681"/>
      <c r="B5681"/>
    </row>
    <row r="5682" spans="1:2">
      <c r="A5682"/>
      <c r="B5682"/>
    </row>
    <row r="5683" spans="1:2">
      <c r="A5683"/>
      <c r="B5683"/>
    </row>
    <row r="5684" spans="1:2">
      <c r="A5684"/>
      <c r="B5684"/>
    </row>
    <row r="5685" spans="1:2">
      <c r="A5685"/>
      <c r="B5685"/>
    </row>
    <row r="5686" spans="1:2">
      <c r="A5686"/>
      <c r="B5686"/>
    </row>
    <row r="5687" spans="1:2">
      <c r="A5687"/>
      <c r="B5687"/>
    </row>
    <row r="5688" spans="1:2">
      <c r="A5688"/>
      <c r="B5688"/>
    </row>
    <row r="5689" spans="1:2">
      <c r="A5689"/>
      <c r="B5689"/>
    </row>
    <row r="5690" spans="1:2">
      <c r="A5690"/>
      <c r="B5690"/>
    </row>
    <row r="5691" spans="1:2">
      <c r="A5691"/>
      <c r="B5691"/>
    </row>
    <row r="5692" spans="1:2">
      <c r="A5692"/>
      <c r="B5692"/>
    </row>
    <row r="5693" spans="1:2">
      <c r="A5693"/>
      <c r="B5693"/>
    </row>
    <row r="5694" spans="1:2">
      <c r="A5694"/>
      <c r="B5694"/>
    </row>
    <row r="5695" spans="1:2">
      <c r="A5695"/>
      <c r="B5695"/>
    </row>
    <row r="5696" spans="1:2">
      <c r="A5696"/>
      <c r="B5696"/>
    </row>
    <row r="5697" spans="1:2">
      <c r="A5697"/>
      <c r="B5697"/>
    </row>
    <row r="5698" spans="1:2">
      <c r="A5698"/>
      <c r="B5698"/>
    </row>
    <row r="5699" spans="1:2">
      <c r="A5699"/>
      <c r="B5699"/>
    </row>
    <row r="5700" spans="1:2">
      <c r="A5700"/>
      <c r="B5700"/>
    </row>
    <row r="5701" spans="1:2">
      <c r="A5701"/>
      <c r="B5701"/>
    </row>
    <row r="5702" spans="1:2">
      <c r="A5702"/>
      <c r="B5702"/>
    </row>
    <row r="5703" spans="1:2">
      <c r="A5703"/>
      <c r="B5703"/>
    </row>
    <row r="5704" spans="1:2">
      <c r="A5704"/>
      <c r="B5704"/>
    </row>
    <row r="5705" spans="1:2">
      <c r="A5705"/>
      <c r="B5705"/>
    </row>
    <row r="5706" spans="1:2">
      <c r="A5706"/>
      <c r="B5706"/>
    </row>
    <row r="5707" spans="1:2">
      <c r="A5707"/>
      <c r="B5707"/>
    </row>
    <row r="5708" spans="1:2">
      <c r="A5708"/>
      <c r="B5708"/>
    </row>
    <row r="5709" spans="1:2">
      <c r="A5709"/>
      <c r="B5709"/>
    </row>
    <row r="5710" spans="1:2">
      <c r="A5710"/>
      <c r="B5710"/>
    </row>
    <row r="5711" spans="1:2">
      <c r="A5711"/>
      <c r="B5711"/>
    </row>
    <row r="5712" spans="1:2">
      <c r="A5712"/>
      <c r="B5712"/>
    </row>
    <row r="5713" spans="1:2">
      <c r="A5713"/>
      <c r="B5713"/>
    </row>
    <row r="5714" spans="1:2">
      <c r="A5714"/>
      <c r="B5714"/>
    </row>
    <row r="5715" spans="1:2">
      <c r="A5715"/>
      <c r="B5715"/>
    </row>
    <row r="5716" spans="1:2">
      <c r="A5716"/>
      <c r="B5716"/>
    </row>
    <row r="5717" spans="1:2">
      <c r="A5717"/>
      <c r="B5717"/>
    </row>
    <row r="5718" spans="1:2">
      <c r="A5718"/>
      <c r="B5718"/>
    </row>
    <row r="5719" spans="1:2">
      <c r="A5719"/>
      <c r="B5719"/>
    </row>
    <row r="5720" spans="1:2">
      <c r="A5720"/>
      <c r="B5720"/>
    </row>
    <row r="5721" spans="1:2">
      <c r="A5721"/>
      <c r="B5721"/>
    </row>
    <row r="5722" spans="1:2">
      <c r="A5722"/>
      <c r="B5722"/>
    </row>
    <row r="5723" spans="1:2">
      <c r="A5723"/>
      <c r="B5723"/>
    </row>
    <row r="5724" spans="1:2">
      <c r="A5724"/>
      <c r="B5724"/>
    </row>
    <row r="5725" spans="1:2">
      <c r="A5725"/>
      <c r="B5725"/>
    </row>
    <row r="5726" spans="1:2">
      <c r="A5726"/>
      <c r="B5726"/>
    </row>
    <row r="5727" spans="1:2">
      <c r="A5727"/>
      <c r="B5727"/>
    </row>
    <row r="5728" spans="1:2">
      <c r="A5728"/>
      <c r="B5728"/>
    </row>
    <row r="5729" spans="1:2">
      <c r="A5729"/>
      <c r="B5729"/>
    </row>
    <row r="5730" spans="1:2">
      <c r="A5730"/>
      <c r="B5730"/>
    </row>
    <row r="5731" spans="1:2">
      <c r="A5731"/>
      <c r="B5731"/>
    </row>
    <row r="5732" spans="1:2">
      <c r="A5732"/>
      <c r="B5732"/>
    </row>
    <row r="5733" spans="1:2">
      <c r="A5733"/>
      <c r="B5733"/>
    </row>
    <row r="5734" spans="1:2">
      <c r="A5734"/>
      <c r="B5734"/>
    </row>
    <row r="5735" spans="1:2">
      <c r="A5735"/>
      <c r="B5735"/>
    </row>
    <row r="5736" spans="1:2">
      <c r="A5736"/>
      <c r="B5736"/>
    </row>
    <row r="5737" spans="1:2">
      <c r="A5737"/>
      <c r="B5737"/>
    </row>
    <row r="5738" spans="1:2">
      <c r="A5738"/>
      <c r="B5738"/>
    </row>
    <row r="5739" spans="1:2">
      <c r="A5739"/>
      <c r="B5739"/>
    </row>
    <row r="5740" spans="1:2">
      <c r="A5740"/>
      <c r="B5740"/>
    </row>
    <row r="5741" spans="1:2">
      <c r="A5741"/>
      <c r="B5741"/>
    </row>
    <row r="5742" spans="1:2">
      <c r="A5742"/>
      <c r="B5742"/>
    </row>
    <row r="5743" spans="1:2">
      <c r="A5743"/>
      <c r="B5743"/>
    </row>
    <row r="5744" spans="1:2">
      <c r="A5744"/>
      <c r="B5744"/>
    </row>
    <row r="5745" spans="1:2">
      <c r="A5745"/>
      <c r="B5745"/>
    </row>
    <row r="5746" spans="1:2">
      <c r="A5746"/>
      <c r="B5746"/>
    </row>
    <row r="5747" spans="1:2">
      <c r="A5747"/>
      <c r="B5747"/>
    </row>
    <row r="5748" spans="1:2">
      <c r="A5748"/>
      <c r="B5748"/>
    </row>
    <row r="5749" spans="1:2">
      <c r="A5749"/>
      <c r="B5749"/>
    </row>
    <row r="5750" spans="1:2">
      <c r="A5750"/>
      <c r="B5750"/>
    </row>
    <row r="5751" spans="1:2">
      <c r="A5751"/>
      <c r="B5751"/>
    </row>
    <row r="5752" spans="1:2">
      <c r="A5752"/>
      <c r="B5752"/>
    </row>
    <row r="5753" spans="1:2">
      <c r="A5753"/>
      <c r="B5753"/>
    </row>
    <row r="5754" spans="1:2">
      <c r="A5754"/>
      <c r="B5754"/>
    </row>
    <row r="5755" spans="1:2">
      <c r="A5755"/>
      <c r="B5755"/>
    </row>
    <row r="5756" spans="1:2">
      <c r="A5756"/>
      <c r="B5756"/>
    </row>
    <row r="5757" spans="1:2">
      <c r="A5757"/>
      <c r="B5757"/>
    </row>
    <row r="5758" spans="1:2">
      <c r="A5758"/>
      <c r="B5758"/>
    </row>
    <row r="5759" spans="1:2">
      <c r="A5759"/>
      <c r="B5759"/>
    </row>
    <row r="5760" spans="1:2">
      <c r="A5760"/>
      <c r="B5760"/>
    </row>
    <row r="5761" spans="1:2">
      <c r="A5761"/>
      <c r="B5761"/>
    </row>
    <row r="5762" spans="1:2">
      <c r="A5762"/>
      <c r="B5762"/>
    </row>
    <row r="5763" spans="1:2">
      <c r="A5763"/>
      <c r="B5763"/>
    </row>
    <row r="5764" spans="1:2">
      <c r="A5764"/>
      <c r="B5764"/>
    </row>
    <row r="5765" spans="1:2">
      <c r="A5765"/>
      <c r="B5765"/>
    </row>
    <row r="5766" spans="1:2">
      <c r="A5766"/>
      <c r="B5766"/>
    </row>
    <row r="5767" spans="1:2">
      <c r="A5767"/>
      <c r="B5767"/>
    </row>
    <row r="5768" spans="1:2">
      <c r="A5768"/>
      <c r="B5768"/>
    </row>
    <row r="5769" spans="1:2">
      <c r="A5769"/>
      <c r="B5769"/>
    </row>
    <row r="5770" spans="1:2">
      <c r="A5770"/>
      <c r="B5770"/>
    </row>
    <row r="5771" spans="1:2">
      <c r="A5771"/>
      <c r="B5771"/>
    </row>
    <row r="5772" spans="1:2">
      <c r="A5772"/>
      <c r="B5772"/>
    </row>
    <row r="5773" spans="1:2">
      <c r="A5773"/>
      <c r="B5773"/>
    </row>
    <row r="5774" spans="1:2">
      <c r="A5774"/>
      <c r="B5774"/>
    </row>
    <row r="5775" spans="1:2">
      <c r="A5775"/>
      <c r="B5775"/>
    </row>
    <row r="5776" spans="1:2">
      <c r="A5776"/>
      <c r="B5776"/>
    </row>
    <row r="5777" spans="1:2">
      <c r="A5777"/>
      <c r="B5777"/>
    </row>
    <row r="5778" spans="1:2">
      <c r="A5778"/>
      <c r="B5778"/>
    </row>
    <row r="5779" spans="1:2">
      <c r="A5779"/>
      <c r="B5779"/>
    </row>
    <row r="5780" spans="1:2">
      <c r="A5780"/>
      <c r="B5780"/>
    </row>
    <row r="5781" spans="1:2">
      <c r="A5781"/>
      <c r="B5781"/>
    </row>
    <row r="5782" spans="1:2">
      <c r="A5782"/>
      <c r="B5782"/>
    </row>
    <row r="5783" spans="1:2">
      <c r="A5783"/>
      <c r="B5783"/>
    </row>
    <row r="5784" spans="1:2">
      <c r="A5784"/>
      <c r="B5784"/>
    </row>
    <row r="5785" spans="1:2">
      <c r="A5785"/>
      <c r="B5785"/>
    </row>
    <row r="5786" spans="1:2">
      <c r="A5786"/>
      <c r="B5786"/>
    </row>
    <row r="5787" spans="1:2">
      <c r="A5787"/>
      <c r="B5787"/>
    </row>
    <row r="5788" spans="1:2">
      <c r="A5788"/>
      <c r="B5788"/>
    </row>
    <row r="5789" spans="1:2">
      <c r="A5789"/>
      <c r="B5789"/>
    </row>
    <row r="5790" spans="1:2">
      <c r="A5790"/>
      <c r="B5790"/>
    </row>
    <row r="5791" spans="1:2">
      <c r="A5791"/>
      <c r="B5791"/>
    </row>
    <row r="5792" spans="1:2">
      <c r="A5792"/>
      <c r="B5792"/>
    </row>
    <row r="5793" spans="1:2">
      <c r="A5793"/>
      <c r="B5793"/>
    </row>
    <row r="5794" spans="1:2">
      <c r="A5794"/>
      <c r="B5794"/>
    </row>
    <row r="5795" spans="1:2">
      <c r="A5795"/>
      <c r="B5795"/>
    </row>
    <row r="5796" spans="1:2">
      <c r="A5796"/>
      <c r="B5796"/>
    </row>
    <row r="5797" spans="1:2">
      <c r="A5797"/>
      <c r="B5797"/>
    </row>
    <row r="5798" spans="1:2">
      <c r="A5798"/>
      <c r="B5798"/>
    </row>
    <row r="5799" spans="1:2">
      <c r="A5799"/>
      <c r="B5799"/>
    </row>
    <row r="5800" spans="1:2">
      <c r="A5800"/>
      <c r="B5800"/>
    </row>
    <row r="5801" spans="1:2">
      <c r="A5801"/>
      <c r="B5801"/>
    </row>
    <row r="5802" spans="1:2">
      <c r="A5802"/>
      <c r="B5802"/>
    </row>
    <row r="5803" spans="1:2">
      <c r="A5803"/>
      <c r="B5803"/>
    </row>
    <row r="5804" spans="1:2">
      <c r="A5804"/>
      <c r="B5804"/>
    </row>
    <row r="5805" spans="1:2">
      <c r="A5805"/>
      <c r="B5805"/>
    </row>
    <row r="5806" spans="1:2">
      <c r="A5806"/>
      <c r="B5806"/>
    </row>
    <row r="5807" spans="1:2">
      <c r="A5807"/>
      <c r="B5807"/>
    </row>
    <row r="5808" spans="1:2">
      <c r="A5808"/>
      <c r="B5808"/>
    </row>
    <row r="5809" spans="1:2">
      <c r="A5809"/>
      <c r="B5809"/>
    </row>
    <row r="5810" spans="1:2">
      <c r="A5810"/>
      <c r="B5810"/>
    </row>
    <row r="5811" spans="1:2">
      <c r="A5811"/>
      <c r="B5811"/>
    </row>
    <row r="5812" spans="1:2">
      <c r="A5812"/>
      <c r="B5812"/>
    </row>
    <row r="5813" spans="1:2">
      <c r="A5813"/>
      <c r="B5813"/>
    </row>
    <row r="5814" spans="1:2">
      <c r="A5814"/>
      <c r="B5814"/>
    </row>
    <row r="5815" spans="1:2">
      <c r="A5815"/>
      <c r="B5815"/>
    </row>
    <row r="5816" spans="1:2">
      <c r="A5816"/>
      <c r="B5816"/>
    </row>
    <row r="5817" spans="1:2">
      <c r="A5817"/>
      <c r="B5817"/>
    </row>
    <row r="5818" spans="1:2">
      <c r="A5818"/>
      <c r="B5818"/>
    </row>
    <row r="5819" spans="1:2">
      <c r="A5819"/>
      <c r="B5819"/>
    </row>
    <row r="5820" spans="1:2">
      <c r="A5820"/>
      <c r="B5820"/>
    </row>
    <row r="5821" spans="1:2">
      <c r="A5821"/>
      <c r="B5821"/>
    </row>
    <row r="5822" spans="1:2">
      <c r="A5822"/>
      <c r="B5822"/>
    </row>
    <row r="5823" spans="1:2">
      <c r="A5823"/>
      <c r="B5823"/>
    </row>
    <row r="5824" spans="1:2">
      <c r="A5824"/>
      <c r="B5824"/>
    </row>
    <row r="5825" spans="1:2">
      <c r="A5825"/>
      <c r="B5825"/>
    </row>
    <row r="5826" spans="1:2">
      <c r="A5826"/>
      <c r="B5826"/>
    </row>
    <row r="5827" spans="1:2">
      <c r="A5827"/>
      <c r="B5827"/>
    </row>
    <row r="5828" spans="1:2">
      <c r="A5828"/>
      <c r="B5828"/>
    </row>
    <row r="5829" spans="1:2">
      <c r="A5829"/>
      <c r="B5829"/>
    </row>
    <row r="5830" spans="1:2">
      <c r="A5830"/>
      <c r="B5830"/>
    </row>
    <row r="5831" spans="1:2">
      <c r="A5831"/>
      <c r="B5831"/>
    </row>
    <row r="5832" spans="1:2">
      <c r="A5832"/>
      <c r="B5832"/>
    </row>
    <row r="5833" spans="1:2">
      <c r="A5833"/>
      <c r="B5833"/>
    </row>
    <row r="5834" spans="1:2">
      <c r="A5834"/>
      <c r="B5834"/>
    </row>
    <row r="5835" spans="1:2">
      <c r="A5835"/>
      <c r="B5835"/>
    </row>
    <row r="5836" spans="1:2">
      <c r="A5836"/>
      <c r="B5836"/>
    </row>
    <row r="5837" spans="1:2">
      <c r="A5837"/>
      <c r="B5837"/>
    </row>
    <row r="5838" spans="1:2">
      <c r="A5838"/>
      <c r="B5838"/>
    </row>
    <row r="5839" spans="1:2">
      <c r="A5839"/>
      <c r="B5839"/>
    </row>
    <row r="5840" spans="1:2">
      <c r="A5840"/>
      <c r="B5840"/>
    </row>
    <row r="5841" spans="1:2">
      <c r="A5841"/>
      <c r="B5841"/>
    </row>
    <row r="5842" spans="1:2">
      <c r="A5842"/>
      <c r="B5842"/>
    </row>
    <row r="5843" spans="1:2">
      <c r="A5843"/>
      <c r="B5843"/>
    </row>
    <row r="5844" spans="1:2">
      <c r="A5844"/>
      <c r="B5844"/>
    </row>
    <row r="5845" spans="1:2">
      <c r="A5845"/>
      <c r="B5845"/>
    </row>
    <row r="5846" spans="1:2">
      <c r="A5846"/>
      <c r="B5846"/>
    </row>
    <row r="5847" spans="1:2">
      <c r="A5847"/>
      <c r="B5847"/>
    </row>
    <row r="5848" spans="1:2">
      <c r="A5848"/>
      <c r="B5848"/>
    </row>
    <row r="5849" spans="1:2">
      <c r="A5849"/>
      <c r="B5849"/>
    </row>
    <row r="5850" spans="1:2">
      <c r="A5850"/>
      <c r="B5850"/>
    </row>
    <row r="5851" spans="1:2">
      <c r="A5851"/>
      <c r="B5851"/>
    </row>
    <row r="5852" spans="1:2">
      <c r="A5852"/>
      <c r="B5852"/>
    </row>
    <row r="5853" spans="1:2">
      <c r="A5853"/>
      <c r="B5853"/>
    </row>
    <row r="5854" spans="1:2">
      <c r="A5854"/>
      <c r="B5854"/>
    </row>
    <row r="5855" spans="1:2">
      <c r="A5855"/>
      <c r="B5855"/>
    </row>
    <row r="5856" spans="1:2">
      <c r="A5856"/>
      <c r="B5856"/>
    </row>
    <row r="5857" spans="1:2">
      <c r="A5857"/>
      <c r="B5857"/>
    </row>
    <row r="5858" spans="1:2">
      <c r="A5858"/>
      <c r="B5858"/>
    </row>
    <row r="5859" spans="1:2">
      <c r="A5859"/>
      <c r="B5859"/>
    </row>
    <row r="5860" spans="1:2">
      <c r="A5860"/>
      <c r="B5860"/>
    </row>
    <row r="5861" spans="1:2">
      <c r="A5861"/>
      <c r="B5861"/>
    </row>
    <row r="5862" spans="1:2">
      <c r="A5862"/>
      <c r="B5862"/>
    </row>
    <row r="5863" spans="1:2">
      <c r="A5863"/>
      <c r="B5863"/>
    </row>
    <row r="5864" spans="1:2">
      <c r="A5864"/>
      <c r="B5864"/>
    </row>
    <row r="5865" spans="1:2">
      <c r="A5865"/>
      <c r="B5865"/>
    </row>
    <row r="5866" spans="1:2">
      <c r="A5866"/>
      <c r="B5866"/>
    </row>
    <row r="5867" spans="1:2">
      <c r="A5867"/>
      <c r="B5867"/>
    </row>
    <row r="5868" spans="1:2">
      <c r="A5868"/>
      <c r="B5868"/>
    </row>
    <row r="5869" spans="1:2">
      <c r="A5869"/>
      <c r="B5869"/>
    </row>
    <row r="5870" spans="1:2">
      <c r="A5870"/>
      <c r="B5870"/>
    </row>
    <row r="5871" spans="1:2">
      <c r="A5871"/>
      <c r="B5871"/>
    </row>
    <row r="5872" spans="1:2">
      <c r="A5872"/>
      <c r="B5872"/>
    </row>
    <row r="5873" spans="1:2">
      <c r="A5873"/>
      <c r="B5873"/>
    </row>
    <row r="5874" spans="1:2">
      <c r="A5874"/>
      <c r="B5874"/>
    </row>
    <row r="5875" spans="1:2">
      <c r="A5875"/>
      <c r="B5875"/>
    </row>
    <row r="5876" spans="1:2">
      <c r="A5876"/>
      <c r="B5876"/>
    </row>
    <row r="5877" spans="1:2">
      <c r="A5877"/>
      <c r="B5877"/>
    </row>
    <row r="5878" spans="1:2">
      <c r="A5878"/>
      <c r="B5878"/>
    </row>
    <row r="5879" spans="1:2">
      <c r="A5879"/>
      <c r="B5879"/>
    </row>
    <row r="5880" spans="1:2">
      <c r="A5880"/>
      <c r="B5880"/>
    </row>
    <row r="5881" spans="1:2">
      <c r="A5881"/>
      <c r="B5881"/>
    </row>
    <row r="5882" spans="1:2">
      <c r="A5882"/>
      <c r="B5882"/>
    </row>
    <row r="5883" spans="1:2">
      <c r="A5883"/>
      <c r="B5883"/>
    </row>
    <row r="5884" spans="1:2">
      <c r="A5884"/>
      <c r="B5884"/>
    </row>
    <row r="5885" spans="1:2">
      <c r="A5885"/>
      <c r="B5885"/>
    </row>
    <row r="5886" spans="1:2">
      <c r="A5886"/>
      <c r="B5886"/>
    </row>
    <row r="5887" spans="1:2">
      <c r="A5887"/>
      <c r="B5887"/>
    </row>
    <row r="5888" spans="1:2">
      <c r="A5888"/>
      <c r="B5888"/>
    </row>
    <row r="5889" spans="1:2">
      <c r="A5889"/>
      <c r="B5889"/>
    </row>
    <row r="5890" spans="1:2">
      <c r="A5890"/>
      <c r="B5890"/>
    </row>
    <row r="5891" spans="1:2">
      <c r="A5891"/>
      <c r="B5891"/>
    </row>
    <row r="5892" spans="1:2">
      <c r="A5892"/>
      <c r="B5892"/>
    </row>
    <row r="5893" spans="1:2">
      <c r="A5893"/>
      <c r="B5893"/>
    </row>
    <row r="5894" spans="1:2">
      <c r="A5894"/>
      <c r="B5894"/>
    </row>
    <row r="5895" spans="1:2">
      <c r="A5895"/>
      <c r="B5895"/>
    </row>
    <row r="5896" spans="1:2">
      <c r="A5896"/>
      <c r="B5896"/>
    </row>
    <row r="5897" spans="1:2">
      <c r="A5897"/>
      <c r="B5897"/>
    </row>
    <row r="5898" spans="1:2">
      <c r="A5898"/>
      <c r="B5898"/>
    </row>
    <row r="5899" spans="1:2">
      <c r="A5899"/>
      <c r="B5899"/>
    </row>
    <row r="5900" spans="1:2">
      <c r="A5900"/>
      <c r="B5900"/>
    </row>
    <row r="5901" spans="1:2">
      <c r="A5901"/>
      <c r="B5901"/>
    </row>
    <row r="5902" spans="1:2">
      <c r="A5902"/>
      <c r="B5902"/>
    </row>
    <row r="5903" spans="1:2">
      <c r="A5903"/>
      <c r="B5903"/>
    </row>
    <row r="5904" spans="1:2">
      <c r="A5904"/>
      <c r="B5904"/>
    </row>
    <row r="5905" spans="1:2">
      <c r="A5905"/>
      <c r="B5905"/>
    </row>
    <row r="5906" spans="1:2">
      <c r="A5906"/>
      <c r="B5906"/>
    </row>
    <row r="5907" spans="1:2">
      <c r="A5907"/>
      <c r="B5907"/>
    </row>
    <row r="5908" spans="1:2">
      <c r="A5908"/>
      <c r="B5908"/>
    </row>
    <row r="5909" spans="1:2">
      <c r="A5909"/>
      <c r="B5909"/>
    </row>
    <row r="5910" spans="1:2">
      <c r="A5910"/>
      <c r="B5910"/>
    </row>
    <row r="5911" spans="1:2">
      <c r="A5911"/>
      <c r="B5911"/>
    </row>
    <row r="5912" spans="1:2">
      <c r="A5912"/>
      <c r="B5912"/>
    </row>
    <row r="5913" spans="1:2">
      <c r="A5913"/>
      <c r="B5913"/>
    </row>
    <row r="5914" spans="1:2">
      <c r="A5914"/>
      <c r="B5914"/>
    </row>
    <row r="5915" spans="1:2">
      <c r="A5915"/>
      <c r="B5915"/>
    </row>
    <row r="5916" spans="1:2">
      <c r="A5916"/>
      <c r="B5916"/>
    </row>
    <row r="5917" spans="1:2">
      <c r="A5917"/>
      <c r="B5917"/>
    </row>
    <row r="5918" spans="1:2">
      <c r="A5918"/>
      <c r="B5918"/>
    </row>
    <row r="5919" spans="1:2">
      <c r="A5919"/>
      <c r="B5919"/>
    </row>
    <row r="5920" spans="1:2">
      <c r="A5920"/>
      <c r="B5920"/>
    </row>
    <row r="5921" spans="1:2">
      <c r="A5921"/>
      <c r="B5921"/>
    </row>
    <row r="5922" spans="1:2">
      <c r="A5922"/>
      <c r="B5922"/>
    </row>
    <row r="5923" spans="1:2">
      <c r="A5923"/>
      <c r="B5923"/>
    </row>
    <row r="5924" spans="1:2">
      <c r="A5924"/>
      <c r="B5924"/>
    </row>
    <row r="5925" spans="1:2">
      <c r="A5925"/>
      <c r="B5925"/>
    </row>
    <row r="5926" spans="1:2">
      <c r="A5926"/>
      <c r="B5926"/>
    </row>
    <row r="5927" spans="1:2">
      <c r="A5927"/>
      <c r="B5927"/>
    </row>
    <row r="5928" spans="1:2">
      <c r="A5928"/>
      <c r="B5928"/>
    </row>
    <row r="5929" spans="1:2">
      <c r="A5929"/>
      <c r="B5929"/>
    </row>
    <row r="5930" spans="1:2">
      <c r="A5930"/>
      <c r="B5930"/>
    </row>
    <row r="5931" spans="1:2">
      <c r="A5931"/>
      <c r="B5931"/>
    </row>
    <row r="5932" spans="1:2">
      <c r="A5932"/>
      <c r="B5932"/>
    </row>
    <row r="5933" spans="1:2">
      <c r="A5933"/>
      <c r="B5933"/>
    </row>
    <row r="5934" spans="1:2">
      <c r="A5934"/>
      <c r="B5934"/>
    </row>
    <row r="5935" spans="1:2">
      <c r="A5935"/>
      <c r="B5935"/>
    </row>
    <row r="5936" spans="1:2">
      <c r="A5936"/>
      <c r="B5936"/>
    </row>
    <row r="5937" spans="1:2">
      <c r="A5937"/>
      <c r="B5937"/>
    </row>
    <row r="5938" spans="1:2">
      <c r="A5938"/>
      <c r="B5938"/>
    </row>
    <row r="5939" spans="1:2">
      <c r="A5939"/>
      <c r="B5939"/>
    </row>
    <row r="5940" spans="1:2">
      <c r="A5940"/>
      <c r="B5940"/>
    </row>
    <row r="5941" spans="1:2">
      <c r="A5941"/>
      <c r="B5941"/>
    </row>
    <row r="5942" spans="1:2">
      <c r="A5942"/>
      <c r="B5942"/>
    </row>
    <row r="5943" spans="1:2">
      <c r="A5943"/>
      <c r="B5943"/>
    </row>
    <row r="5944" spans="1:2">
      <c r="A5944"/>
      <c r="B5944"/>
    </row>
    <row r="5945" spans="1:2">
      <c r="A5945"/>
      <c r="B5945"/>
    </row>
    <row r="5946" spans="1:2">
      <c r="A5946"/>
      <c r="B5946"/>
    </row>
    <row r="5947" spans="1:2">
      <c r="A5947"/>
      <c r="B5947"/>
    </row>
    <row r="5948" spans="1:2">
      <c r="A5948"/>
      <c r="B5948"/>
    </row>
    <row r="5949" spans="1:2">
      <c r="A5949"/>
      <c r="B5949"/>
    </row>
    <row r="5950" spans="1:2">
      <c r="A5950"/>
      <c r="B5950"/>
    </row>
    <row r="5951" spans="1:2">
      <c r="A5951"/>
      <c r="B5951"/>
    </row>
    <row r="5952" spans="1:2">
      <c r="A5952"/>
      <c r="B5952"/>
    </row>
    <row r="5953" spans="1:2">
      <c r="A5953"/>
      <c r="B5953"/>
    </row>
    <row r="5954" spans="1:2">
      <c r="A5954"/>
      <c r="B5954"/>
    </row>
    <row r="5955" spans="1:2">
      <c r="A5955"/>
      <c r="B5955"/>
    </row>
    <row r="5956" spans="1:2">
      <c r="A5956"/>
      <c r="B5956"/>
    </row>
    <row r="5957" spans="1:2">
      <c r="A5957"/>
      <c r="B5957"/>
    </row>
    <row r="5958" spans="1:2">
      <c r="A5958"/>
      <c r="B5958"/>
    </row>
    <row r="5959" spans="1:2">
      <c r="A5959"/>
      <c r="B5959"/>
    </row>
    <row r="5960" spans="1:2">
      <c r="A5960"/>
      <c r="B5960"/>
    </row>
    <row r="5961" spans="1:2">
      <c r="A5961"/>
      <c r="B5961"/>
    </row>
    <row r="5962" spans="1:2">
      <c r="A5962"/>
      <c r="B5962"/>
    </row>
    <row r="5963" spans="1:2">
      <c r="A5963"/>
      <c r="B5963"/>
    </row>
    <row r="5964" spans="1:2">
      <c r="A5964"/>
      <c r="B5964"/>
    </row>
    <row r="5965" spans="1:2">
      <c r="A5965"/>
      <c r="B5965"/>
    </row>
    <row r="5966" spans="1:2">
      <c r="A5966"/>
      <c r="B5966"/>
    </row>
    <row r="5967" spans="1:2">
      <c r="A5967"/>
      <c r="B5967"/>
    </row>
    <row r="5968" spans="1:2">
      <c r="A5968"/>
      <c r="B5968"/>
    </row>
    <row r="5969" spans="1:2">
      <c r="A5969"/>
      <c r="B5969"/>
    </row>
    <row r="5970" spans="1:2">
      <c r="A5970"/>
      <c r="B5970"/>
    </row>
    <row r="5971" spans="1:2">
      <c r="A5971"/>
      <c r="B5971"/>
    </row>
    <row r="5972" spans="1:2">
      <c r="A5972"/>
      <c r="B5972"/>
    </row>
    <row r="5973" spans="1:2">
      <c r="A5973"/>
      <c r="B5973"/>
    </row>
    <row r="5974" spans="1:2">
      <c r="A5974"/>
      <c r="B5974"/>
    </row>
    <row r="5975" spans="1:2">
      <c r="A5975"/>
      <c r="B5975"/>
    </row>
    <row r="5976" spans="1:2">
      <c r="A5976"/>
      <c r="B5976"/>
    </row>
    <row r="5977" spans="1:2">
      <c r="A5977"/>
      <c r="B5977"/>
    </row>
    <row r="5978" spans="1:2">
      <c r="A5978"/>
      <c r="B5978"/>
    </row>
    <row r="5979" spans="1:2">
      <c r="A5979"/>
      <c r="B5979"/>
    </row>
    <row r="5980" spans="1:2">
      <c r="A5980"/>
      <c r="B5980"/>
    </row>
    <row r="5981" spans="1:2">
      <c r="A5981"/>
      <c r="B5981"/>
    </row>
    <row r="5982" spans="1:2">
      <c r="A5982"/>
      <c r="B5982"/>
    </row>
    <row r="5983" spans="1:2">
      <c r="A5983"/>
      <c r="B5983"/>
    </row>
    <row r="5984" spans="1:2">
      <c r="A5984"/>
      <c r="B5984"/>
    </row>
    <row r="5985" spans="1:2">
      <c r="A5985"/>
      <c r="B5985"/>
    </row>
    <row r="5986" spans="1:2">
      <c r="A5986"/>
      <c r="B5986"/>
    </row>
    <row r="5987" spans="1:2">
      <c r="A5987"/>
      <c r="B5987"/>
    </row>
    <row r="5988" spans="1:2">
      <c r="A5988"/>
      <c r="B5988"/>
    </row>
    <row r="5989" spans="1:2">
      <c r="A5989"/>
      <c r="B5989"/>
    </row>
    <row r="5990" spans="1:2">
      <c r="A5990"/>
      <c r="B5990"/>
    </row>
    <row r="5991" spans="1:2">
      <c r="A5991"/>
      <c r="B5991"/>
    </row>
    <row r="5992" spans="1:2">
      <c r="A5992"/>
      <c r="B5992"/>
    </row>
    <row r="5993" spans="1:2">
      <c r="A5993"/>
      <c r="B5993"/>
    </row>
    <row r="5994" spans="1:2">
      <c r="A5994"/>
      <c r="B5994"/>
    </row>
    <row r="5995" spans="1:2">
      <c r="A5995"/>
      <c r="B5995"/>
    </row>
    <row r="5996" spans="1:2">
      <c r="A5996"/>
      <c r="B5996"/>
    </row>
    <row r="5997" spans="1:2">
      <c r="A5997"/>
      <c r="B5997"/>
    </row>
    <row r="5998" spans="1:2">
      <c r="A5998"/>
      <c r="B5998"/>
    </row>
    <row r="5999" spans="1:2">
      <c r="A5999"/>
      <c r="B5999"/>
    </row>
    <row r="6000" spans="1:2">
      <c r="A6000"/>
      <c r="B6000"/>
    </row>
    <row r="6001" spans="1:2">
      <c r="A6001"/>
      <c r="B6001"/>
    </row>
    <row r="6002" spans="1:2">
      <c r="A6002"/>
      <c r="B6002"/>
    </row>
    <row r="6003" spans="1:2">
      <c r="A6003"/>
      <c r="B6003"/>
    </row>
    <row r="6004" spans="1:2">
      <c r="A6004"/>
      <c r="B6004"/>
    </row>
    <row r="6005" spans="1:2">
      <c r="A6005"/>
      <c r="B6005"/>
    </row>
    <row r="6006" spans="1:2">
      <c r="A6006"/>
      <c r="B6006"/>
    </row>
    <row r="6007" spans="1:2">
      <c r="A6007"/>
      <c r="B6007"/>
    </row>
    <row r="6008" spans="1:2">
      <c r="A6008"/>
      <c r="B6008"/>
    </row>
    <row r="6009" spans="1:2">
      <c r="A6009"/>
      <c r="B6009"/>
    </row>
    <row r="6010" spans="1:2">
      <c r="A6010"/>
      <c r="B6010"/>
    </row>
    <row r="6011" spans="1:2">
      <c r="A6011"/>
      <c r="B6011"/>
    </row>
    <row r="6012" spans="1:2">
      <c r="A6012"/>
      <c r="B6012"/>
    </row>
    <row r="6013" spans="1:2">
      <c r="A6013"/>
      <c r="B6013"/>
    </row>
    <row r="6014" spans="1:2">
      <c r="A6014"/>
      <c r="B6014"/>
    </row>
    <row r="6015" spans="1:2">
      <c r="A6015"/>
      <c r="B6015"/>
    </row>
    <row r="6016" spans="1:2">
      <c r="A6016"/>
      <c r="B6016"/>
    </row>
    <row r="6017" spans="1:2">
      <c r="A6017"/>
      <c r="B6017"/>
    </row>
    <row r="6018" spans="1:2">
      <c r="A6018"/>
      <c r="B6018"/>
    </row>
    <row r="6019" spans="1:2">
      <c r="A6019"/>
      <c r="B6019"/>
    </row>
    <row r="6020" spans="1:2">
      <c r="A6020"/>
      <c r="B6020"/>
    </row>
    <row r="6021" spans="1:2">
      <c r="A6021"/>
      <c r="B6021"/>
    </row>
    <row r="6022" spans="1:2">
      <c r="A6022"/>
      <c r="B6022"/>
    </row>
    <row r="6023" spans="1:2">
      <c r="A6023"/>
      <c r="B6023"/>
    </row>
    <row r="6024" spans="1:2">
      <c r="A6024"/>
      <c r="B6024"/>
    </row>
    <row r="6025" spans="1:2">
      <c r="A6025"/>
      <c r="B6025"/>
    </row>
    <row r="6026" spans="1:2">
      <c r="A6026"/>
      <c r="B6026"/>
    </row>
    <row r="6027" spans="1:2">
      <c r="A6027"/>
      <c r="B6027"/>
    </row>
    <row r="6028" spans="1:2">
      <c r="A6028"/>
      <c r="B6028"/>
    </row>
    <row r="6029" spans="1:2">
      <c r="A6029"/>
      <c r="B6029"/>
    </row>
    <row r="6030" spans="1:2">
      <c r="A6030"/>
      <c r="B6030"/>
    </row>
    <row r="6031" spans="1:2">
      <c r="A6031"/>
      <c r="B6031"/>
    </row>
    <row r="6032" spans="1:2">
      <c r="A6032"/>
      <c r="B6032"/>
    </row>
    <row r="6033" spans="1:2">
      <c r="A6033"/>
      <c r="B6033"/>
    </row>
    <row r="6034" spans="1:2">
      <c r="A6034"/>
      <c r="B6034"/>
    </row>
    <row r="6035" spans="1:2">
      <c r="A6035"/>
      <c r="B6035"/>
    </row>
    <row r="6036" spans="1:2">
      <c r="A6036"/>
      <c r="B6036"/>
    </row>
    <row r="6037" spans="1:2">
      <c r="A6037"/>
      <c r="B6037"/>
    </row>
    <row r="6038" spans="1:2">
      <c r="A6038"/>
      <c r="B6038"/>
    </row>
    <row r="6039" spans="1:2">
      <c r="A6039"/>
      <c r="B6039"/>
    </row>
    <row r="6040" spans="1:2">
      <c r="A6040"/>
      <c r="B6040"/>
    </row>
    <row r="6041" spans="1:2">
      <c r="A6041"/>
      <c r="B6041"/>
    </row>
    <row r="6042" spans="1:2">
      <c r="A6042"/>
      <c r="B6042"/>
    </row>
    <row r="6043" spans="1:2">
      <c r="A6043"/>
      <c r="B6043"/>
    </row>
    <row r="6044" spans="1:2">
      <c r="A6044"/>
      <c r="B6044"/>
    </row>
    <row r="6045" spans="1:2">
      <c r="A6045"/>
      <c r="B6045"/>
    </row>
    <row r="6046" spans="1:2">
      <c r="A6046"/>
      <c r="B6046"/>
    </row>
    <row r="6047" spans="1:2">
      <c r="A6047"/>
      <c r="B6047"/>
    </row>
    <row r="6048" spans="1:2">
      <c r="A6048"/>
      <c r="B6048"/>
    </row>
    <row r="6049" spans="1:2">
      <c r="A6049"/>
      <c r="B6049"/>
    </row>
    <row r="6050" spans="1:2">
      <c r="A6050"/>
      <c r="B6050"/>
    </row>
    <row r="6051" spans="1:2">
      <c r="A6051"/>
      <c r="B6051"/>
    </row>
    <row r="6052" spans="1:2">
      <c r="A6052"/>
      <c r="B6052"/>
    </row>
    <row r="6053" spans="1:2">
      <c r="A6053"/>
      <c r="B6053"/>
    </row>
    <row r="6054" spans="1:2">
      <c r="A6054"/>
      <c r="B6054"/>
    </row>
    <row r="6055" spans="1:2">
      <c r="A6055"/>
      <c r="B6055"/>
    </row>
    <row r="6056" spans="1:2">
      <c r="A6056"/>
      <c r="B6056"/>
    </row>
    <row r="6057" spans="1:2">
      <c r="A6057"/>
      <c r="B6057"/>
    </row>
    <row r="6058" spans="1:2">
      <c r="A6058"/>
      <c r="B6058"/>
    </row>
    <row r="6059" spans="1:2">
      <c r="A6059"/>
      <c r="B6059"/>
    </row>
    <row r="6060" spans="1:2">
      <c r="A6060"/>
      <c r="B6060"/>
    </row>
    <row r="6061" spans="1:2">
      <c r="A6061"/>
      <c r="B6061"/>
    </row>
    <row r="6062" spans="1:2">
      <c r="A6062"/>
      <c r="B6062"/>
    </row>
    <row r="6063" spans="1:2">
      <c r="A6063"/>
      <c r="B6063"/>
    </row>
    <row r="6064" spans="1:2">
      <c r="A6064"/>
      <c r="B6064"/>
    </row>
    <row r="6065" spans="1:2">
      <c r="A6065"/>
      <c r="B6065"/>
    </row>
    <row r="6066" spans="1:2">
      <c r="A6066"/>
      <c r="B6066"/>
    </row>
    <row r="6067" spans="1:2">
      <c r="A6067"/>
      <c r="B6067"/>
    </row>
    <row r="6068" spans="1:2">
      <c r="A6068"/>
      <c r="B6068"/>
    </row>
    <row r="6069" spans="1:2">
      <c r="A6069"/>
      <c r="B6069"/>
    </row>
    <row r="6070" spans="1:2">
      <c r="A6070"/>
      <c r="B6070"/>
    </row>
    <row r="6071" spans="1:2">
      <c r="A6071"/>
      <c r="B6071"/>
    </row>
    <row r="6072" spans="1:2">
      <c r="A6072"/>
      <c r="B6072"/>
    </row>
    <row r="6073" spans="1:2">
      <c r="A6073"/>
      <c r="B6073"/>
    </row>
    <row r="6074" spans="1:2">
      <c r="A6074"/>
      <c r="B6074"/>
    </row>
    <row r="6075" spans="1:2">
      <c r="A6075"/>
      <c r="B6075"/>
    </row>
    <row r="6076" spans="1:2">
      <c r="A6076"/>
      <c r="B6076"/>
    </row>
    <row r="6077" spans="1:2">
      <c r="A6077"/>
      <c r="B6077"/>
    </row>
    <row r="6078" spans="1:2">
      <c r="A6078"/>
      <c r="B6078"/>
    </row>
    <row r="6079" spans="1:2">
      <c r="A6079"/>
      <c r="B6079"/>
    </row>
    <row r="6080" spans="1:2">
      <c r="A6080"/>
      <c r="B6080"/>
    </row>
    <row r="6081" spans="1:2">
      <c r="A6081"/>
      <c r="B6081"/>
    </row>
    <row r="6082" spans="1:2">
      <c r="A6082"/>
      <c r="B6082"/>
    </row>
    <row r="6083" spans="1:2">
      <c r="A6083"/>
      <c r="B6083"/>
    </row>
    <row r="6084" spans="1:2">
      <c r="A6084"/>
      <c r="B6084"/>
    </row>
    <row r="6085" spans="1:2">
      <c r="A6085"/>
      <c r="B6085"/>
    </row>
    <row r="6086" spans="1:2">
      <c r="A6086"/>
      <c r="B6086"/>
    </row>
    <row r="6087" spans="1:2">
      <c r="A6087"/>
      <c r="B6087"/>
    </row>
    <row r="6088" spans="1:2">
      <c r="A6088"/>
      <c r="B6088"/>
    </row>
    <row r="6089" spans="1:2">
      <c r="A6089"/>
      <c r="B6089"/>
    </row>
    <row r="6090" spans="1:2">
      <c r="A6090"/>
      <c r="B6090"/>
    </row>
    <row r="6091" spans="1:2">
      <c r="A6091"/>
      <c r="B6091"/>
    </row>
    <row r="6092" spans="1:2">
      <c r="A6092"/>
      <c r="B6092"/>
    </row>
    <row r="6093" spans="1:2">
      <c r="A6093"/>
      <c r="B6093"/>
    </row>
    <row r="6094" spans="1:2">
      <c r="A6094"/>
      <c r="B6094"/>
    </row>
    <row r="6095" spans="1:2">
      <c r="A6095"/>
      <c r="B6095"/>
    </row>
    <row r="6096" spans="1:2">
      <c r="A6096"/>
      <c r="B6096"/>
    </row>
    <row r="6097" spans="1:2">
      <c r="A6097"/>
      <c r="B6097"/>
    </row>
    <row r="6098" spans="1:2">
      <c r="A6098"/>
      <c r="B6098"/>
    </row>
    <row r="6099" spans="1:2">
      <c r="A6099"/>
      <c r="B6099"/>
    </row>
    <row r="6100" spans="1:2">
      <c r="A6100"/>
      <c r="B6100"/>
    </row>
    <row r="6101" spans="1:2">
      <c r="A6101"/>
      <c r="B6101"/>
    </row>
    <row r="6102" spans="1:2">
      <c r="A6102"/>
      <c r="B6102"/>
    </row>
    <row r="6103" spans="1:2">
      <c r="A6103"/>
      <c r="B6103"/>
    </row>
    <row r="6104" spans="1:2">
      <c r="A6104"/>
      <c r="B6104"/>
    </row>
    <row r="6105" spans="1:2">
      <c r="A6105"/>
      <c r="B6105"/>
    </row>
    <row r="6106" spans="1:2">
      <c r="A6106"/>
      <c r="B6106"/>
    </row>
    <row r="6107" spans="1:2">
      <c r="A6107"/>
      <c r="B6107"/>
    </row>
    <row r="6108" spans="1:2">
      <c r="A6108"/>
      <c r="B6108"/>
    </row>
    <row r="6109" spans="1:2">
      <c r="A6109"/>
      <c r="B6109"/>
    </row>
    <row r="6110" spans="1:2">
      <c r="A6110"/>
      <c r="B6110"/>
    </row>
    <row r="6111" spans="1:2">
      <c r="A6111"/>
      <c r="B6111"/>
    </row>
    <row r="6112" spans="1:2">
      <c r="A6112"/>
      <c r="B6112"/>
    </row>
    <row r="6113" spans="1:2">
      <c r="A6113"/>
      <c r="B6113"/>
    </row>
    <row r="6114" spans="1:2">
      <c r="A6114"/>
      <c r="B6114"/>
    </row>
    <row r="6115" spans="1:2">
      <c r="A6115"/>
      <c r="B6115"/>
    </row>
    <row r="6116" spans="1:2">
      <c r="A6116"/>
      <c r="B6116"/>
    </row>
    <row r="6117" spans="1:2">
      <c r="A6117"/>
      <c r="B6117"/>
    </row>
    <row r="6118" spans="1:2">
      <c r="A6118"/>
      <c r="B6118"/>
    </row>
    <row r="6119" spans="1:2">
      <c r="A6119"/>
      <c r="B6119"/>
    </row>
    <row r="6120" spans="1:2">
      <c r="A6120"/>
      <c r="B6120"/>
    </row>
    <row r="6121" spans="1:2">
      <c r="A6121"/>
      <c r="B6121"/>
    </row>
    <row r="6122" spans="1:2">
      <c r="A6122"/>
      <c r="B6122"/>
    </row>
    <row r="6123" spans="1:2">
      <c r="A6123"/>
      <c r="B6123"/>
    </row>
    <row r="6124" spans="1:2">
      <c r="A6124"/>
      <c r="B6124"/>
    </row>
    <row r="6125" spans="1:2">
      <c r="A6125"/>
      <c r="B6125"/>
    </row>
    <row r="6126" spans="1:2">
      <c r="A6126"/>
      <c r="B6126"/>
    </row>
    <row r="6127" spans="1:2">
      <c r="A6127"/>
      <c r="B6127"/>
    </row>
    <row r="6128" spans="1:2">
      <c r="A6128"/>
      <c r="B6128"/>
    </row>
    <row r="6129" spans="1:2">
      <c r="A6129"/>
      <c r="B6129"/>
    </row>
    <row r="6130" spans="1:2">
      <c r="A6130"/>
      <c r="B6130"/>
    </row>
    <row r="6131" spans="1:2">
      <c r="A6131"/>
      <c r="B6131"/>
    </row>
    <row r="6132" spans="1:2">
      <c r="A6132"/>
      <c r="B6132"/>
    </row>
    <row r="6133" spans="1:2">
      <c r="A6133"/>
      <c r="B6133"/>
    </row>
    <row r="6134" spans="1:2">
      <c r="A6134"/>
      <c r="B6134"/>
    </row>
    <row r="6135" spans="1:2">
      <c r="A6135"/>
      <c r="B6135"/>
    </row>
    <row r="6136" spans="1:2">
      <c r="A6136"/>
      <c r="B6136"/>
    </row>
    <row r="6137" spans="1:2">
      <c r="A6137"/>
      <c r="B6137"/>
    </row>
    <row r="6138" spans="1:2">
      <c r="A6138"/>
      <c r="B6138"/>
    </row>
    <row r="6139" spans="1:2">
      <c r="A6139"/>
      <c r="B6139"/>
    </row>
    <row r="6140" spans="1:2">
      <c r="A6140"/>
      <c r="B6140"/>
    </row>
    <row r="6141" spans="1:2">
      <c r="A6141"/>
      <c r="B6141"/>
    </row>
    <row r="6142" spans="1:2">
      <c r="A6142"/>
      <c r="B6142"/>
    </row>
    <row r="6143" spans="1:2">
      <c r="A6143"/>
      <c r="B6143"/>
    </row>
    <row r="6144" spans="1:2">
      <c r="A6144"/>
      <c r="B6144"/>
    </row>
    <row r="6145" spans="1:2">
      <c r="A6145"/>
      <c r="B6145"/>
    </row>
    <row r="6146" spans="1:2">
      <c r="A6146"/>
      <c r="B6146"/>
    </row>
    <row r="6147" spans="1:2">
      <c r="A6147"/>
      <c r="B6147"/>
    </row>
    <row r="6148" spans="1:2">
      <c r="A6148"/>
      <c r="B6148"/>
    </row>
    <row r="6149" spans="1:2">
      <c r="A6149"/>
      <c r="B6149"/>
    </row>
    <row r="6150" spans="1:2">
      <c r="A6150"/>
      <c r="B6150"/>
    </row>
    <row r="6151" spans="1:2">
      <c r="A6151"/>
      <c r="B6151"/>
    </row>
    <row r="6152" spans="1:2">
      <c r="A6152"/>
      <c r="B6152"/>
    </row>
    <row r="6153" spans="1:2">
      <c r="A6153"/>
      <c r="B6153"/>
    </row>
    <row r="6154" spans="1:2">
      <c r="A6154"/>
      <c r="B6154"/>
    </row>
    <row r="6155" spans="1:2">
      <c r="A6155"/>
      <c r="B6155"/>
    </row>
    <row r="6156" spans="1:2">
      <c r="A6156"/>
      <c r="B6156"/>
    </row>
    <row r="6157" spans="1:2">
      <c r="A6157"/>
      <c r="B6157"/>
    </row>
    <row r="6158" spans="1:2">
      <c r="A6158"/>
      <c r="B6158"/>
    </row>
    <row r="6159" spans="1:2">
      <c r="A6159"/>
      <c r="B6159"/>
    </row>
    <row r="6160" spans="1:2">
      <c r="A6160"/>
      <c r="B6160"/>
    </row>
    <row r="6161" spans="1:2">
      <c r="A6161"/>
      <c r="B6161"/>
    </row>
    <row r="6162" spans="1:2">
      <c r="A6162"/>
      <c r="B6162"/>
    </row>
    <row r="6163" spans="1:2">
      <c r="A6163"/>
      <c r="B6163"/>
    </row>
    <row r="6164" spans="1:2">
      <c r="A6164"/>
      <c r="B6164"/>
    </row>
    <row r="6165" spans="1:2">
      <c r="A6165"/>
      <c r="B6165"/>
    </row>
    <row r="6166" spans="1:2">
      <c r="A6166"/>
      <c r="B6166"/>
    </row>
    <row r="6167" spans="1:2">
      <c r="A6167"/>
      <c r="B6167"/>
    </row>
    <row r="6168" spans="1:2">
      <c r="A6168"/>
      <c r="B6168"/>
    </row>
    <row r="6169" spans="1:2">
      <c r="A6169"/>
      <c r="B6169"/>
    </row>
    <row r="6170" spans="1:2">
      <c r="A6170"/>
      <c r="B6170"/>
    </row>
    <row r="6171" spans="1:2">
      <c r="A6171"/>
      <c r="B6171"/>
    </row>
    <row r="6172" spans="1:2">
      <c r="A6172"/>
      <c r="B6172"/>
    </row>
    <row r="6173" spans="1:2">
      <c r="A6173"/>
      <c r="B6173"/>
    </row>
    <row r="6174" spans="1:2">
      <c r="A6174"/>
      <c r="B6174"/>
    </row>
    <row r="6175" spans="1:2">
      <c r="A6175"/>
      <c r="B6175"/>
    </row>
    <row r="6176" spans="1:2">
      <c r="A6176"/>
      <c r="B6176"/>
    </row>
    <row r="6177" spans="1:2">
      <c r="A6177"/>
      <c r="B6177"/>
    </row>
    <row r="6178" spans="1:2">
      <c r="A6178"/>
      <c r="B6178"/>
    </row>
    <row r="6179" spans="1:2">
      <c r="A6179"/>
      <c r="B6179"/>
    </row>
    <row r="6180" spans="1:2">
      <c r="A6180"/>
      <c r="B6180"/>
    </row>
    <row r="6181" spans="1:2">
      <c r="A6181"/>
      <c r="B6181"/>
    </row>
    <row r="6182" spans="1:2">
      <c r="A6182"/>
      <c r="B6182"/>
    </row>
    <row r="6183" spans="1:2">
      <c r="A6183"/>
      <c r="B6183"/>
    </row>
    <row r="6184" spans="1:2">
      <c r="A6184"/>
      <c r="B6184"/>
    </row>
    <row r="6185" spans="1:2">
      <c r="A6185"/>
      <c r="B6185"/>
    </row>
    <row r="6186" spans="1:2">
      <c r="A6186"/>
      <c r="B6186"/>
    </row>
    <row r="6187" spans="1:2">
      <c r="A6187"/>
      <c r="B6187"/>
    </row>
    <row r="6188" spans="1:2">
      <c r="A6188"/>
      <c r="B6188"/>
    </row>
    <row r="6189" spans="1:2">
      <c r="A6189"/>
      <c r="B6189"/>
    </row>
    <row r="6190" spans="1:2">
      <c r="A6190"/>
      <c r="B6190"/>
    </row>
    <row r="6191" spans="1:2">
      <c r="A6191"/>
      <c r="B6191"/>
    </row>
    <row r="6192" spans="1:2">
      <c r="A6192"/>
      <c r="B6192"/>
    </row>
    <row r="6193" spans="1:2">
      <c r="A6193"/>
      <c r="B6193"/>
    </row>
    <row r="6194" spans="1:2">
      <c r="A6194"/>
      <c r="B6194"/>
    </row>
    <row r="6195" spans="1:2">
      <c r="A6195"/>
      <c r="B6195"/>
    </row>
    <row r="6196" spans="1:2">
      <c r="A6196"/>
      <c r="B6196"/>
    </row>
    <row r="6197" spans="1:2">
      <c r="A6197"/>
      <c r="B6197"/>
    </row>
    <row r="6198" spans="1:2">
      <c r="A6198"/>
      <c r="B6198"/>
    </row>
    <row r="6199" spans="1:2">
      <c r="A6199"/>
      <c r="B6199"/>
    </row>
    <row r="6200" spans="1:2">
      <c r="A6200"/>
      <c r="B6200"/>
    </row>
    <row r="6201" spans="1:2">
      <c r="A6201"/>
      <c r="B6201"/>
    </row>
    <row r="6202" spans="1:2">
      <c r="A6202"/>
      <c r="B6202"/>
    </row>
    <row r="6203" spans="1:2">
      <c r="A6203"/>
      <c r="B6203"/>
    </row>
    <row r="6204" spans="1:2">
      <c r="A6204"/>
      <c r="B6204"/>
    </row>
    <row r="6205" spans="1:2">
      <c r="A6205"/>
      <c r="B6205"/>
    </row>
    <row r="6206" spans="1:2">
      <c r="A6206"/>
      <c r="B6206"/>
    </row>
    <row r="6207" spans="1:2">
      <c r="A6207"/>
      <c r="B6207"/>
    </row>
    <row r="6208" spans="1:2">
      <c r="A6208"/>
      <c r="B6208"/>
    </row>
    <row r="6209" spans="1:2">
      <c r="A6209"/>
      <c r="B6209"/>
    </row>
    <row r="6210" spans="1:2">
      <c r="A6210"/>
      <c r="B6210"/>
    </row>
    <row r="6211" spans="1:2">
      <c r="A6211"/>
      <c r="B6211"/>
    </row>
    <row r="6212" spans="1:2">
      <c r="A6212"/>
      <c r="B6212"/>
    </row>
    <row r="6213" spans="1:2">
      <c r="A6213"/>
      <c r="B6213"/>
    </row>
    <row r="6214" spans="1:2">
      <c r="A6214"/>
      <c r="B6214"/>
    </row>
    <row r="6215" spans="1:2">
      <c r="A6215"/>
      <c r="B6215"/>
    </row>
    <row r="6216" spans="1:2">
      <c r="A6216"/>
      <c r="B6216"/>
    </row>
    <row r="6217" spans="1:2">
      <c r="A6217"/>
      <c r="B6217"/>
    </row>
    <row r="6218" spans="1:2">
      <c r="A6218"/>
      <c r="B6218"/>
    </row>
    <row r="6219" spans="1:2">
      <c r="A6219"/>
      <c r="B6219"/>
    </row>
    <row r="6220" spans="1:2">
      <c r="A6220"/>
      <c r="B6220"/>
    </row>
    <row r="6221" spans="1:2">
      <c r="A6221"/>
      <c r="B6221"/>
    </row>
    <row r="6222" spans="1:2">
      <c r="A6222"/>
      <c r="B6222"/>
    </row>
    <row r="6223" spans="1:2">
      <c r="A6223"/>
      <c r="B6223"/>
    </row>
    <row r="6224" spans="1:2">
      <c r="A6224"/>
      <c r="B6224"/>
    </row>
    <row r="6225" spans="1:2">
      <c r="A6225"/>
      <c r="B6225"/>
    </row>
    <row r="6226" spans="1:2">
      <c r="A6226"/>
      <c r="B6226"/>
    </row>
    <row r="6227" spans="1:2">
      <c r="A6227"/>
      <c r="B6227"/>
    </row>
    <row r="6228" spans="1:2">
      <c r="A6228"/>
      <c r="B6228"/>
    </row>
    <row r="6229" spans="1:2">
      <c r="A6229"/>
      <c r="B6229"/>
    </row>
    <row r="6230" spans="1:2">
      <c r="A6230"/>
      <c r="B6230"/>
    </row>
    <row r="6231" spans="1:2">
      <c r="A6231"/>
      <c r="B6231"/>
    </row>
    <row r="6232" spans="1:2">
      <c r="A6232"/>
      <c r="B6232"/>
    </row>
    <row r="6233" spans="1:2">
      <c r="A6233"/>
      <c r="B6233"/>
    </row>
    <row r="6234" spans="1:2">
      <c r="A6234"/>
      <c r="B6234"/>
    </row>
    <row r="6235" spans="1:2">
      <c r="A6235"/>
      <c r="B6235"/>
    </row>
    <row r="6236" spans="1:2">
      <c r="A6236"/>
      <c r="B6236"/>
    </row>
    <row r="6237" spans="1:2">
      <c r="A6237"/>
      <c r="B6237"/>
    </row>
    <row r="6238" spans="1:2">
      <c r="A6238"/>
      <c r="B6238"/>
    </row>
    <row r="6239" spans="1:2">
      <c r="A6239"/>
      <c r="B6239"/>
    </row>
    <row r="6240" spans="1:2">
      <c r="A6240"/>
      <c r="B6240"/>
    </row>
    <row r="6241" spans="1:2">
      <c r="A6241"/>
      <c r="B6241"/>
    </row>
    <row r="6242" spans="1:2">
      <c r="A6242"/>
      <c r="B6242"/>
    </row>
    <row r="6243" spans="1:2">
      <c r="A6243"/>
      <c r="B6243"/>
    </row>
    <row r="6244" spans="1:2">
      <c r="A6244"/>
      <c r="B6244"/>
    </row>
    <row r="6245" spans="1:2">
      <c r="A6245"/>
      <c r="B6245"/>
    </row>
    <row r="6246" spans="1:2">
      <c r="A6246"/>
      <c r="B6246"/>
    </row>
    <row r="6247" spans="1:2">
      <c r="A6247"/>
      <c r="B6247"/>
    </row>
    <row r="6248" spans="1:2">
      <c r="A6248"/>
      <c r="B6248"/>
    </row>
    <row r="6249" spans="1:2">
      <c r="A6249"/>
      <c r="B6249"/>
    </row>
    <row r="6250" spans="1:2">
      <c r="A6250"/>
      <c r="B6250"/>
    </row>
    <row r="6251" spans="1:2">
      <c r="A6251"/>
      <c r="B6251"/>
    </row>
    <row r="6252" spans="1:2">
      <c r="A6252"/>
      <c r="B6252"/>
    </row>
    <row r="6253" spans="1:2">
      <c r="A6253"/>
      <c r="B6253"/>
    </row>
    <row r="6254" spans="1:2">
      <c r="A6254"/>
      <c r="B6254"/>
    </row>
    <row r="6255" spans="1:2">
      <c r="A6255"/>
      <c r="B6255"/>
    </row>
    <row r="6256" spans="1:2">
      <c r="A6256"/>
      <c r="B6256"/>
    </row>
    <row r="6257" spans="1:2">
      <c r="A6257"/>
      <c r="B6257"/>
    </row>
    <row r="6258" spans="1:2">
      <c r="A6258"/>
      <c r="B6258"/>
    </row>
    <row r="6259" spans="1:2">
      <c r="A6259"/>
      <c r="B6259"/>
    </row>
    <row r="6260" spans="1:2">
      <c r="A6260"/>
      <c r="B6260"/>
    </row>
    <row r="6261" spans="1:2">
      <c r="A6261"/>
      <c r="B6261"/>
    </row>
    <row r="6262" spans="1:2">
      <c r="A6262"/>
      <c r="B6262"/>
    </row>
    <row r="6263" spans="1:2">
      <c r="A6263"/>
      <c r="B6263"/>
    </row>
    <row r="6264" spans="1:2">
      <c r="A6264"/>
      <c r="B6264"/>
    </row>
    <row r="6265" spans="1:2">
      <c r="A6265"/>
      <c r="B6265"/>
    </row>
    <row r="6266" spans="1:2">
      <c r="A6266"/>
      <c r="B6266"/>
    </row>
    <row r="6267" spans="1:2">
      <c r="A6267"/>
      <c r="B6267"/>
    </row>
    <row r="6268" spans="1:2">
      <c r="A6268"/>
      <c r="B6268"/>
    </row>
    <row r="6269" spans="1:2">
      <c r="A6269"/>
      <c r="B6269"/>
    </row>
    <row r="6270" spans="1:2">
      <c r="A6270"/>
      <c r="B6270"/>
    </row>
    <row r="6271" spans="1:2">
      <c r="A6271"/>
      <c r="B6271"/>
    </row>
    <row r="6272" spans="1:2">
      <c r="A6272"/>
      <c r="B6272"/>
    </row>
    <row r="6273" spans="1:2">
      <c r="A6273"/>
      <c r="B6273"/>
    </row>
    <row r="6274" spans="1:2">
      <c r="A6274"/>
      <c r="B6274"/>
    </row>
    <row r="6275" spans="1:2">
      <c r="A6275"/>
      <c r="B6275"/>
    </row>
    <row r="6276" spans="1:2">
      <c r="A6276"/>
      <c r="B6276"/>
    </row>
    <row r="6277" spans="1:2">
      <c r="A6277"/>
      <c r="B6277"/>
    </row>
    <row r="6278" spans="1:2">
      <c r="A6278"/>
      <c r="B6278"/>
    </row>
    <row r="6279" spans="1:2">
      <c r="A6279"/>
      <c r="B6279"/>
    </row>
    <row r="6280" spans="1:2">
      <c r="A6280"/>
      <c r="B6280"/>
    </row>
    <row r="6281" spans="1:2">
      <c r="A6281"/>
      <c r="B6281"/>
    </row>
    <row r="6282" spans="1:2">
      <c r="A6282"/>
      <c r="B6282"/>
    </row>
    <row r="6283" spans="1:2">
      <c r="A6283"/>
      <c r="B6283"/>
    </row>
    <row r="6284" spans="1:2">
      <c r="A6284"/>
      <c r="B6284"/>
    </row>
    <row r="6285" spans="1:2">
      <c r="A6285"/>
      <c r="B6285"/>
    </row>
    <row r="6286" spans="1:2">
      <c r="A6286"/>
      <c r="B6286"/>
    </row>
    <row r="6287" spans="1:2">
      <c r="A6287"/>
      <c r="B6287"/>
    </row>
    <row r="6288" spans="1:2">
      <c r="A6288"/>
      <c r="B6288"/>
    </row>
    <row r="6289" spans="1:2">
      <c r="A6289"/>
      <c r="B6289"/>
    </row>
    <row r="6290" spans="1:2">
      <c r="A6290"/>
      <c r="B6290"/>
    </row>
    <row r="6291" spans="1:2">
      <c r="A6291"/>
      <c r="B6291"/>
    </row>
    <row r="6292" spans="1:2">
      <c r="A6292"/>
      <c r="B6292"/>
    </row>
    <row r="6293" spans="1:2">
      <c r="A6293"/>
      <c r="B6293"/>
    </row>
    <row r="6294" spans="1:2">
      <c r="A6294"/>
      <c r="B6294"/>
    </row>
    <row r="6295" spans="1:2">
      <c r="A6295"/>
      <c r="B6295"/>
    </row>
    <row r="6296" spans="1:2">
      <c r="A6296"/>
      <c r="B6296"/>
    </row>
    <row r="6297" spans="1:2">
      <c r="A6297"/>
      <c r="B6297"/>
    </row>
    <row r="6298" spans="1:2">
      <c r="A6298"/>
      <c r="B6298"/>
    </row>
    <row r="6299" spans="1:2">
      <c r="A6299"/>
      <c r="B6299"/>
    </row>
    <row r="6300" spans="1:2">
      <c r="A6300"/>
      <c r="B6300"/>
    </row>
    <row r="6301" spans="1:2">
      <c r="A6301"/>
      <c r="B6301"/>
    </row>
    <row r="6302" spans="1:2">
      <c r="A6302"/>
      <c r="B6302"/>
    </row>
    <row r="6303" spans="1:2">
      <c r="A6303"/>
      <c r="B6303"/>
    </row>
    <row r="6304" spans="1:2">
      <c r="A6304"/>
      <c r="B6304"/>
    </row>
    <row r="6305" spans="1:2">
      <c r="A6305"/>
      <c r="B6305"/>
    </row>
    <row r="6306" spans="1:2">
      <c r="A6306"/>
      <c r="B6306"/>
    </row>
    <row r="6307" spans="1:2">
      <c r="A6307"/>
      <c r="B6307"/>
    </row>
    <row r="6308" spans="1:2">
      <c r="A6308"/>
      <c r="B6308"/>
    </row>
    <row r="6309" spans="1:2">
      <c r="A6309"/>
      <c r="B6309"/>
    </row>
    <row r="6310" spans="1:2">
      <c r="A6310"/>
      <c r="B6310"/>
    </row>
    <row r="6311" spans="1:2">
      <c r="A6311"/>
      <c r="B6311"/>
    </row>
    <row r="6312" spans="1:2">
      <c r="A6312"/>
      <c r="B6312"/>
    </row>
    <row r="6313" spans="1:2">
      <c r="A6313"/>
      <c r="B6313"/>
    </row>
    <row r="6314" spans="1:2">
      <c r="A6314"/>
      <c r="B6314"/>
    </row>
    <row r="6315" spans="1:2">
      <c r="A6315"/>
      <c r="B6315"/>
    </row>
    <row r="6316" spans="1:2">
      <c r="A6316"/>
      <c r="B6316"/>
    </row>
    <row r="6317" spans="1:2">
      <c r="A6317"/>
      <c r="B6317"/>
    </row>
    <row r="6318" spans="1:2">
      <c r="A6318"/>
      <c r="B6318"/>
    </row>
    <row r="6319" spans="1:2">
      <c r="A6319"/>
      <c r="B6319"/>
    </row>
    <row r="6320" spans="1:2">
      <c r="A6320"/>
      <c r="B6320"/>
    </row>
    <row r="6321" spans="1:2">
      <c r="A6321"/>
      <c r="B6321"/>
    </row>
    <row r="6322" spans="1:2">
      <c r="A6322"/>
      <c r="B6322"/>
    </row>
    <row r="6323" spans="1:2">
      <c r="A6323"/>
      <c r="B6323"/>
    </row>
    <row r="6324" spans="1:2">
      <c r="A6324"/>
      <c r="B6324"/>
    </row>
    <row r="6325" spans="1:2">
      <c r="A6325"/>
      <c r="B6325"/>
    </row>
    <row r="6326" spans="1:2">
      <c r="A6326"/>
      <c r="B6326"/>
    </row>
    <row r="6327" spans="1:2">
      <c r="A6327"/>
      <c r="B6327"/>
    </row>
    <row r="6328" spans="1:2">
      <c r="A6328"/>
      <c r="B6328"/>
    </row>
    <row r="6329" spans="1:2">
      <c r="A6329"/>
      <c r="B6329"/>
    </row>
    <row r="6330" spans="1:2">
      <c r="A6330"/>
      <c r="B6330"/>
    </row>
    <row r="6331" spans="1:2">
      <c r="A6331"/>
      <c r="B6331"/>
    </row>
    <row r="6332" spans="1:2">
      <c r="A6332"/>
      <c r="B6332"/>
    </row>
    <row r="6333" spans="1:2">
      <c r="A6333"/>
      <c r="B6333"/>
    </row>
    <row r="6334" spans="1:2">
      <c r="A6334"/>
      <c r="B6334"/>
    </row>
    <row r="6335" spans="1:2">
      <c r="A6335"/>
      <c r="B6335"/>
    </row>
    <row r="6336" spans="1:2">
      <c r="A6336"/>
      <c r="B6336"/>
    </row>
    <row r="6337" spans="1:2">
      <c r="A6337"/>
      <c r="B6337"/>
    </row>
    <row r="6338" spans="1:2">
      <c r="A6338"/>
      <c r="B6338"/>
    </row>
    <row r="6339" spans="1:2">
      <c r="A6339"/>
      <c r="B6339"/>
    </row>
    <row r="6340" spans="1:2">
      <c r="A6340"/>
      <c r="B6340"/>
    </row>
    <row r="6341" spans="1:2">
      <c r="A6341"/>
      <c r="B6341"/>
    </row>
    <row r="6342" spans="1:2">
      <c r="A6342"/>
      <c r="B6342"/>
    </row>
    <row r="6343" spans="1:2">
      <c r="A6343"/>
      <c r="B6343"/>
    </row>
    <row r="6344" spans="1:2">
      <c r="A6344"/>
      <c r="B6344"/>
    </row>
    <row r="6345" spans="1:2">
      <c r="A6345"/>
      <c r="B6345"/>
    </row>
    <row r="6346" spans="1:2">
      <c r="A6346"/>
      <c r="B6346"/>
    </row>
    <row r="6347" spans="1:2">
      <c r="A6347"/>
      <c r="B6347"/>
    </row>
    <row r="6348" spans="1:2">
      <c r="A6348"/>
      <c r="B6348"/>
    </row>
    <row r="6349" spans="1:2">
      <c r="A6349"/>
      <c r="B6349"/>
    </row>
    <row r="6350" spans="1:2">
      <c r="A6350"/>
      <c r="B6350"/>
    </row>
    <row r="6351" spans="1:2">
      <c r="A6351"/>
      <c r="B6351"/>
    </row>
    <row r="6352" spans="1:2">
      <c r="A6352"/>
      <c r="B6352"/>
    </row>
    <row r="6353" spans="1:2">
      <c r="A6353"/>
      <c r="B6353"/>
    </row>
    <row r="6354" spans="1:2">
      <c r="A6354"/>
      <c r="B6354"/>
    </row>
    <row r="6355" spans="1:2">
      <c r="A6355"/>
      <c r="B6355"/>
    </row>
    <row r="6356" spans="1:2">
      <c r="A6356"/>
      <c r="B6356"/>
    </row>
    <row r="6357" spans="1:2">
      <c r="A6357"/>
      <c r="B6357"/>
    </row>
    <row r="6358" spans="1:2">
      <c r="A6358"/>
      <c r="B6358"/>
    </row>
    <row r="6359" spans="1:2">
      <c r="A6359"/>
      <c r="B6359"/>
    </row>
    <row r="6360" spans="1:2">
      <c r="A6360"/>
      <c r="B6360"/>
    </row>
    <row r="6361" spans="1:2">
      <c r="A6361"/>
      <c r="B6361"/>
    </row>
    <row r="6362" spans="1:2">
      <c r="A6362"/>
      <c r="B6362"/>
    </row>
    <row r="6363" spans="1:2">
      <c r="A6363"/>
      <c r="B6363"/>
    </row>
    <row r="6364" spans="1:2">
      <c r="A6364"/>
      <c r="B6364"/>
    </row>
    <row r="6365" spans="1:2">
      <c r="A6365"/>
      <c r="B6365"/>
    </row>
    <row r="6366" spans="1:2">
      <c r="A6366"/>
      <c r="B6366"/>
    </row>
    <row r="6367" spans="1:2">
      <c r="A6367"/>
      <c r="B6367"/>
    </row>
    <row r="6368" spans="1:2">
      <c r="A6368"/>
      <c r="B6368"/>
    </row>
    <row r="6369" spans="1:2">
      <c r="A6369"/>
      <c r="B6369"/>
    </row>
    <row r="6370" spans="1:2">
      <c r="A6370"/>
      <c r="B6370"/>
    </row>
    <row r="6371" spans="1:2">
      <c r="A6371"/>
      <c r="B6371"/>
    </row>
    <row r="6372" spans="1:2">
      <c r="A6372"/>
      <c r="B6372"/>
    </row>
    <row r="6373" spans="1:2">
      <c r="A6373"/>
      <c r="B6373"/>
    </row>
    <row r="6374" spans="1:2">
      <c r="A6374"/>
      <c r="B6374"/>
    </row>
    <row r="6375" spans="1:2">
      <c r="A6375"/>
      <c r="B6375"/>
    </row>
    <row r="6376" spans="1:2">
      <c r="A6376"/>
      <c r="B6376"/>
    </row>
    <row r="6377" spans="1:2">
      <c r="A6377"/>
      <c r="B6377"/>
    </row>
    <row r="6378" spans="1:2">
      <c r="A6378"/>
      <c r="B6378"/>
    </row>
    <row r="6379" spans="1:2">
      <c r="A6379"/>
      <c r="B6379"/>
    </row>
    <row r="6380" spans="1:2">
      <c r="A6380"/>
      <c r="B6380"/>
    </row>
    <row r="6381" spans="1:2">
      <c r="A6381"/>
      <c r="B6381"/>
    </row>
    <row r="6382" spans="1:2">
      <c r="A6382"/>
      <c r="B6382"/>
    </row>
    <row r="6383" spans="1:2">
      <c r="A6383"/>
      <c r="B6383"/>
    </row>
    <row r="6384" spans="1:2">
      <c r="A6384"/>
      <c r="B6384"/>
    </row>
    <row r="6385" spans="1:2">
      <c r="A6385"/>
      <c r="B6385"/>
    </row>
    <row r="6386" spans="1:2">
      <c r="A6386"/>
      <c r="B6386"/>
    </row>
    <row r="6387" spans="1:2">
      <c r="A6387"/>
      <c r="B6387"/>
    </row>
    <row r="6388" spans="1:2">
      <c r="A6388"/>
      <c r="B6388"/>
    </row>
    <row r="6389" spans="1:2">
      <c r="A6389"/>
      <c r="B6389"/>
    </row>
    <row r="6390" spans="1:2">
      <c r="A6390"/>
      <c r="B6390"/>
    </row>
    <row r="6391" spans="1:2">
      <c r="A6391"/>
      <c r="B6391"/>
    </row>
    <row r="6392" spans="1:2">
      <c r="A6392"/>
      <c r="B6392"/>
    </row>
    <row r="6393" spans="1:2">
      <c r="A6393"/>
      <c r="B6393"/>
    </row>
    <row r="6394" spans="1:2">
      <c r="A6394"/>
      <c r="B6394"/>
    </row>
    <row r="6395" spans="1:2">
      <c r="A6395"/>
      <c r="B6395"/>
    </row>
    <row r="6396" spans="1:2">
      <c r="A6396"/>
      <c r="B6396"/>
    </row>
    <row r="6397" spans="1:2">
      <c r="A6397"/>
      <c r="B6397"/>
    </row>
    <row r="6398" spans="1:2">
      <c r="A6398"/>
      <c r="B6398"/>
    </row>
    <row r="6399" spans="1:2">
      <c r="A6399"/>
      <c r="B6399"/>
    </row>
    <row r="6400" spans="1:2">
      <c r="A6400"/>
      <c r="B6400"/>
    </row>
    <row r="6401" spans="1:2">
      <c r="A6401"/>
      <c r="B6401"/>
    </row>
    <row r="6402" spans="1:2">
      <c r="A6402"/>
      <c r="B6402"/>
    </row>
    <row r="6403" spans="1:2">
      <c r="A6403"/>
      <c r="B6403"/>
    </row>
    <row r="6404" spans="1:2">
      <c r="A6404"/>
      <c r="B6404"/>
    </row>
    <row r="6405" spans="1:2">
      <c r="A6405"/>
      <c r="B6405"/>
    </row>
    <row r="6406" spans="1:2">
      <c r="A6406"/>
      <c r="B6406"/>
    </row>
    <row r="6407" spans="1:2">
      <c r="A6407"/>
      <c r="B6407"/>
    </row>
    <row r="6408" spans="1:2">
      <c r="A6408"/>
      <c r="B6408"/>
    </row>
    <row r="6409" spans="1:2">
      <c r="A6409"/>
      <c r="B6409"/>
    </row>
    <row r="6410" spans="1:2">
      <c r="A6410"/>
      <c r="B6410"/>
    </row>
    <row r="6411" spans="1:2">
      <c r="A6411"/>
      <c r="B6411"/>
    </row>
    <row r="6412" spans="1:2">
      <c r="A6412"/>
      <c r="B6412"/>
    </row>
    <row r="6413" spans="1:2">
      <c r="A6413"/>
      <c r="B6413"/>
    </row>
    <row r="6414" spans="1:2">
      <c r="A6414"/>
      <c r="B6414"/>
    </row>
    <row r="6415" spans="1:2">
      <c r="A6415"/>
      <c r="B6415"/>
    </row>
    <row r="6416" spans="1:2">
      <c r="A6416"/>
      <c r="B6416"/>
    </row>
    <row r="6417" spans="1:2">
      <c r="A6417"/>
      <c r="B6417"/>
    </row>
    <row r="6418" spans="1:2">
      <c r="A6418"/>
      <c r="B6418"/>
    </row>
    <row r="6419" spans="1:2">
      <c r="A6419"/>
      <c r="B6419"/>
    </row>
    <row r="6420" spans="1:2">
      <c r="A6420"/>
      <c r="B6420"/>
    </row>
    <row r="6421" spans="1:2">
      <c r="A6421"/>
      <c r="B6421"/>
    </row>
    <row r="6422" spans="1:2">
      <c r="A6422"/>
      <c r="B6422"/>
    </row>
    <row r="6423" spans="1:2">
      <c r="A6423"/>
      <c r="B6423"/>
    </row>
    <row r="6424" spans="1:2">
      <c r="A6424"/>
      <c r="B6424"/>
    </row>
    <row r="6425" spans="1:2">
      <c r="A6425"/>
      <c r="B6425"/>
    </row>
    <row r="6426" spans="1:2">
      <c r="A6426"/>
      <c r="B6426"/>
    </row>
    <row r="6427" spans="1:2">
      <c r="A6427"/>
      <c r="B6427"/>
    </row>
    <row r="6428" spans="1:2">
      <c r="A6428"/>
      <c r="B6428"/>
    </row>
    <row r="6429" spans="1:2">
      <c r="A6429"/>
      <c r="B6429"/>
    </row>
    <row r="6430" spans="1:2">
      <c r="A6430"/>
      <c r="B6430"/>
    </row>
    <row r="6431" spans="1:2">
      <c r="A6431"/>
      <c r="B6431"/>
    </row>
    <row r="6432" spans="1:2">
      <c r="A6432"/>
      <c r="B6432"/>
    </row>
    <row r="6433" spans="1:2">
      <c r="A6433"/>
      <c r="B6433"/>
    </row>
    <row r="6434" spans="1:2">
      <c r="A6434"/>
      <c r="B6434"/>
    </row>
    <row r="6435" spans="1:2">
      <c r="A6435"/>
      <c r="B6435"/>
    </row>
    <row r="6436" spans="1:2">
      <c r="A6436"/>
      <c r="B6436"/>
    </row>
    <row r="6437" spans="1:2">
      <c r="A6437"/>
      <c r="B6437"/>
    </row>
    <row r="6438" spans="1:2">
      <c r="A6438"/>
      <c r="B6438"/>
    </row>
    <row r="6439" spans="1:2">
      <c r="A6439"/>
      <c r="B6439"/>
    </row>
    <row r="6440" spans="1:2">
      <c r="A6440"/>
      <c r="B6440"/>
    </row>
    <row r="6441" spans="1:2">
      <c r="A6441"/>
      <c r="B6441"/>
    </row>
    <row r="6442" spans="1:2">
      <c r="A6442"/>
      <c r="B6442"/>
    </row>
    <row r="6443" spans="1:2">
      <c r="A6443"/>
      <c r="B6443"/>
    </row>
    <row r="6444" spans="1:2">
      <c r="A6444"/>
      <c r="B6444"/>
    </row>
    <row r="6445" spans="1:2">
      <c r="A6445"/>
      <c r="B6445"/>
    </row>
    <row r="6446" spans="1:2">
      <c r="A6446"/>
      <c r="B6446"/>
    </row>
    <row r="6447" spans="1:2">
      <c r="A6447"/>
      <c r="B6447"/>
    </row>
    <row r="6448" spans="1:2">
      <c r="A6448"/>
      <c r="B6448"/>
    </row>
    <row r="6449" spans="1:2">
      <c r="A6449"/>
      <c r="B6449"/>
    </row>
    <row r="6450" spans="1:2">
      <c r="A6450"/>
      <c r="B6450"/>
    </row>
    <row r="6451" spans="1:2">
      <c r="A6451"/>
      <c r="B6451"/>
    </row>
    <row r="6452" spans="1:2">
      <c r="A6452"/>
      <c r="B6452"/>
    </row>
    <row r="6453" spans="1:2">
      <c r="A6453"/>
      <c r="B6453"/>
    </row>
    <row r="6454" spans="1:2">
      <c r="A6454"/>
      <c r="B6454"/>
    </row>
    <row r="6455" spans="1:2">
      <c r="A6455"/>
      <c r="B6455"/>
    </row>
    <row r="6456" spans="1:2">
      <c r="A6456"/>
      <c r="B6456"/>
    </row>
    <row r="6457" spans="1:2">
      <c r="A6457"/>
      <c r="B6457"/>
    </row>
    <row r="6458" spans="1:2">
      <c r="A6458"/>
      <c r="B6458"/>
    </row>
    <row r="6459" spans="1:2">
      <c r="A6459"/>
      <c r="B6459"/>
    </row>
    <row r="6460" spans="1:2">
      <c r="A6460"/>
      <c r="B6460"/>
    </row>
    <row r="6461" spans="1:2">
      <c r="A6461"/>
      <c r="B6461"/>
    </row>
    <row r="6462" spans="1:2">
      <c r="A6462"/>
      <c r="B6462"/>
    </row>
    <row r="6463" spans="1:2">
      <c r="A6463"/>
      <c r="B6463"/>
    </row>
    <row r="6464" spans="1:2">
      <c r="A6464"/>
      <c r="B6464"/>
    </row>
    <row r="6465" spans="1:2">
      <c r="A6465"/>
      <c r="B6465"/>
    </row>
    <row r="6466" spans="1:2">
      <c r="A6466"/>
      <c r="B6466"/>
    </row>
    <row r="6467" spans="1:2">
      <c r="A6467"/>
      <c r="B6467"/>
    </row>
    <row r="6468" spans="1:2">
      <c r="A6468"/>
      <c r="B6468"/>
    </row>
    <row r="6469" spans="1:2">
      <c r="A6469"/>
      <c r="B6469"/>
    </row>
    <row r="6470" spans="1:2">
      <c r="A6470"/>
      <c r="B6470"/>
    </row>
    <row r="6471" spans="1:2">
      <c r="A6471"/>
      <c r="B6471"/>
    </row>
    <row r="6472" spans="1:2">
      <c r="A6472"/>
      <c r="B6472"/>
    </row>
    <row r="6473" spans="1:2">
      <c r="A6473"/>
      <c r="B6473"/>
    </row>
    <row r="6474" spans="1:2">
      <c r="A6474"/>
      <c r="B6474"/>
    </row>
    <row r="6475" spans="1:2">
      <c r="A6475"/>
      <c r="B6475"/>
    </row>
    <row r="6476" spans="1:2">
      <c r="A6476"/>
      <c r="B6476"/>
    </row>
    <row r="6477" spans="1:2">
      <c r="A6477"/>
      <c r="B6477"/>
    </row>
    <row r="6478" spans="1:2">
      <c r="A6478"/>
      <c r="B6478"/>
    </row>
    <row r="6479" spans="1:2">
      <c r="A6479"/>
      <c r="B6479"/>
    </row>
    <row r="6480" spans="1:2">
      <c r="A6480"/>
      <c r="B6480"/>
    </row>
    <row r="6481" spans="1:2">
      <c r="A6481"/>
      <c r="B6481"/>
    </row>
    <row r="6482" spans="1:2">
      <c r="A6482"/>
      <c r="B6482"/>
    </row>
    <row r="6483" spans="1:2">
      <c r="A6483"/>
      <c r="B6483"/>
    </row>
    <row r="6484" spans="1:2">
      <c r="A6484"/>
      <c r="B6484"/>
    </row>
    <row r="6485" spans="1:2">
      <c r="A6485"/>
      <c r="B6485"/>
    </row>
    <row r="6486" spans="1:2">
      <c r="A6486"/>
      <c r="B6486"/>
    </row>
    <row r="6487" spans="1:2">
      <c r="A6487"/>
      <c r="B6487"/>
    </row>
    <row r="6488" spans="1:2">
      <c r="A6488"/>
      <c r="B6488"/>
    </row>
    <row r="6489" spans="1:2">
      <c r="A6489"/>
      <c r="B6489"/>
    </row>
    <row r="6490" spans="1:2">
      <c r="A6490"/>
      <c r="B6490"/>
    </row>
    <row r="6491" spans="1:2">
      <c r="A6491"/>
      <c r="B6491"/>
    </row>
    <row r="6492" spans="1:2">
      <c r="A6492"/>
      <c r="B6492"/>
    </row>
    <row r="6493" spans="1:2">
      <c r="A6493"/>
      <c r="B6493"/>
    </row>
    <row r="6494" spans="1:2">
      <c r="A6494"/>
      <c r="B6494"/>
    </row>
    <row r="6495" spans="1:2">
      <c r="A6495"/>
      <c r="B6495"/>
    </row>
    <row r="6496" spans="1:2">
      <c r="A6496"/>
      <c r="B6496"/>
    </row>
    <row r="6497" spans="1:2">
      <c r="A6497"/>
      <c r="B6497"/>
    </row>
    <row r="6498" spans="1:2">
      <c r="A6498"/>
      <c r="B6498"/>
    </row>
    <row r="6499" spans="1:2">
      <c r="A6499"/>
      <c r="B6499"/>
    </row>
    <row r="6500" spans="1:2">
      <c r="A6500"/>
      <c r="B6500"/>
    </row>
    <row r="6501" spans="1:2">
      <c r="A6501"/>
      <c r="B6501"/>
    </row>
    <row r="6502" spans="1:2">
      <c r="A6502"/>
      <c r="B6502"/>
    </row>
    <row r="6503" spans="1:2">
      <c r="A6503"/>
      <c r="B6503"/>
    </row>
    <row r="6504" spans="1:2">
      <c r="A6504"/>
      <c r="B6504"/>
    </row>
    <row r="6505" spans="1:2">
      <c r="A6505"/>
      <c r="B6505"/>
    </row>
    <row r="6506" spans="1:2">
      <c r="A6506"/>
      <c r="B6506"/>
    </row>
    <row r="6507" spans="1:2">
      <c r="A6507"/>
      <c r="B6507"/>
    </row>
    <row r="6508" spans="1:2">
      <c r="A6508"/>
      <c r="B6508"/>
    </row>
    <row r="6509" spans="1:2">
      <c r="A6509"/>
      <c r="B6509"/>
    </row>
    <row r="6510" spans="1:2">
      <c r="A6510"/>
      <c r="B6510"/>
    </row>
    <row r="6511" spans="1:2">
      <c r="A6511"/>
      <c r="B6511"/>
    </row>
    <row r="6512" spans="1:2">
      <c r="A6512"/>
      <c r="B6512"/>
    </row>
    <row r="6513" spans="1:2">
      <c r="A6513"/>
      <c r="B6513"/>
    </row>
    <row r="6514" spans="1:2">
      <c r="A6514"/>
      <c r="B6514"/>
    </row>
    <row r="6515" spans="1:2">
      <c r="A6515"/>
      <c r="B6515"/>
    </row>
    <row r="6516" spans="1:2">
      <c r="A6516"/>
      <c r="B6516"/>
    </row>
    <row r="6517" spans="1:2">
      <c r="A6517"/>
      <c r="B6517"/>
    </row>
    <row r="6518" spans="1:2">
      <c r="A6518"/>
      <c r="B6518"/>
    </row>
    <row r="6519" spans="1:2">
      <c r="A6519"/>
      <c r="B6519"/>
    </row>
    <row r="6520" spans="1:2">
      <c r="A6520"/>
      <c r="B6520"/>
    </row>
    <row r="6521" spans="1:2">
      <c r="A6521"/>
      <c r="B6521"/>
    </row>
    <row r="6522" spans="1:2">
      <c r="A6522"/>
      <c r="B6522"/>
    </row>
    <row r="6523" spans="1:2">
      <c r="A6523"/>
      <c r="B6523"/>
    </row>
    <row r="6524" spans="1:2">
      <c r="A6524"/>
      <c r="B6524"/>
    </row>
    <row r="6525" spans="1:2">
      <c r="A6525"/>
      <c r="B6525"/>
    </row>
    <row r="6526" spans="1:2">
      <c r="A6526"/>
      <c r="B6526"/>
    </row>
    <row r="6527" spans="1:2">
      <c r="A6527"/>
      <c r="B6527"/>
    </row>
    <row r="6528" spans="1:2">
      <c r="A6528"/>
      <c r="B6528"/>
    </row>
    <row r="6529" spans="1:2">
      <c r="A6529"/>
      <c r="B6529"/>
    </row>
    <row r="6530" spans="1:2">
      <c r="A6530"/>
      <c r="B6530"/>
    </row>
    <row r="6531" spans="1:2">
      <c r="A6531"/>
      <c r="B6531"/>
    </row>
    <row r="6532" spans="1:2">
      <c r="A6532"/>
      <c r="B6532"/>
    </row>
    <row r="6533" spans="1:2">
      <c r="A6533"/>
      <c r="B6533"/>
    </row>
    <row r="6534" spans="1:2">
      <c r="A6534"/>
      <c r="B6534"/>
    </row>
    <row r="6535" spans="1:2">
      <c r="A6535"/>
      <c r="B6535"/>
    </row>
    <row r="6536" spans="1:2">
      <c r="A6536"/>
      <c r="B6536"/>
    </row>
    <row r="6537" spans="1:2">
      <c r="A6537"/>
      <c r="B6537"/>
    </row>
    <row r="6538" spans="1:2">
      <c r="A6538"/>
      <c r="B6538"/>
    </row>
    <row r="6539" spans="1:2">
      <c r="A6539"/>
      <c r="B6539"/>
    </row>
    <row r="6540" spans="1:2">
      <c r="A6540"/>
      <c r="B6540"/>
    </row>
    <row r="6541" spans="1:2">
      <c r="A6541"/>
      <c r="B6541"/>
    </row>
    <row r="6542" spans="1:2">
      <c r="A6542"/>
      <c r="B6542"/>
    </row>
    <row r="6543" spans="1:2">
      <c r="A6543"/>
      <c r="B6543"/>
    </row>
    <row r="6544" spans="1:2">
      <c r="A6544"/>
      <c r="B6544"/>
    </row>
    <row r="6545" spans="1:2">
      <c r="A6545"/>
      <c r="B6545"/>
    </row>
    <row r="6546" spans="1:2">
      <c r="A6546"/>
      <c r="B6546"/>
    </row>
    <row r="6547" spans="1:2">
      <c r="A6547"/>
      <c r="B6547"/>
    </row>
    <row r="6548" spans="1:2">
      <c r="A6548"/>
      <c r="B6548"/>
    </row>
    <row r="6549" spans="1:2">
      <c r="A6549"/>
      <c r="B6549"/>
    </row>
    <row r="6550" spans="1:2">
      <c r="A6550"/>
      <c r="B6550"/>
    </row>
    <row r="6551" spans="1:2">
      <c r="A6551"/>
      <c r="B6551"/>
    </row>
    <row r="6552" spans="1:2">
      <c r="A6552"/>
      <c r="B6552"/>
    </row>
    <row r="6553" spans="1:2">
      <c r="A6553"/>
      <c r="B6553"/>
    </row>
    <row r="6554" spans="1:2">
      <c r="A6554"/>
      <c r="B6554"/>
    </row>
    <row r="6555" spans="1:2">
      <c r="A6555"/>
      <c r="B6555"/>
    </row>
    <row r="6556" spans="1:2">
      <c r="A6556"/>
      <c r="B6556"/>
    </row>
    <row r="6557" spans="1:2">
      <c r="A6557"/>
      <c r="B6557"/>
    </row>
    <row r="6558" spans="1:2">
      <c r="A6558"/>
      <c r="B6558"/>
    </row>
    <row r="6559" spans="1:2">
      <c r="A6559"/>
      <c r="B6559"/>
    </row>
    <row r="6560" spans="1:2">
      <c r="A6560"/>
      <c r="B6560"/>
    </row>
    <row r="6561" spans="1:2">
      <c r="A6561"/>
      <c r="B6561"/>
    </row>
    <row r="6562" spans="1:2">
      <c r="A6562"/>
      <c r="B6562"/>
    </row>
    <row r="6563" spans="1:2">
      <c r="A6563"/>
      <c r="B6563"/>
    </row>
    <row r="6564" spans="1:2">
      <c r="A6564"/>
      <c r="B6564"/>
    </row>
    <row r="6565" spans="1:2">
      <c r="A6565"/>
      <c r="B6565"/>
    </row>
    <row r="6566" spans="1:2">
      <c r="A6566"/>
      <c r="B6566"/>
    </row>
    <row r="6567" spans="1:2">
      <c r="A6567"/>
      <c r="B6567"/>
    </row>
    <row r="6568" spans="1:2">
      <c r="A6568"/>
      <c r="B6568"/>
    </row>
    <row r="6569" spans="1:2">
      <c r="A6569"/>
      <c r="B6569"/>
    </row>
    <row r="6570" spans="1:2">
      <c r="A6570"/>
      <c r="B6570"/>
    </row>
    <row r="6571" spans="1:2">
      <c r="A6571"/>
      <c r="B6571"/>
    </row>
    <row r="6572" spans="1:2">
      <c r="A6572"/>
      <c r="B6572"/>
    </row>
    <row r="6573" spans="1:2">
      <c r="A6573"/>
      <c r="B6573"/>
    </row>
    <row r="6574" spans="1:2">
      <c r="A6574"/>
      <c r="B6574"/>
    </row>
    <row r="6575" spans="1:2">
      <c r="A6575"/>
      <c r="B6575"/>
    </row>
    <row r="6576" spans="1:2">
      <c r="A6576"/>
      <c r="B6576"/>
    </row>
    <row r="6577" spans="1:2">
      <c r="A6577"/>
      <c r="B6577"/>
    </row>
    <row r="6578" spans="1:2">
      <c r="A6578"/>
      <c r="B6578"/>
    </row>
    <row r="6579" spans="1:2">
      <c r="A6579"/>
      <c r="B6579"/>
    </row>
    <row r="6580" spans="1:2">
      <c r="A6580"/>
      <c r="B6580"/>
    </row>
    <row r="6581" spans="1:2">
      <c r="A6581"/>
      <c r="B6581"/>
    </row>
    <row r="6582" spans="1:2">
      <c r="A6582"/>
      <c r="B6582"/>
    </row>
    <row r="6583" spans="1:2">
      <c r="A6583"/>
      <c r="B6583"/>
    </row>
    <row r="6584" spans="1:2">
      <c r="A6584"/>
      <c r="B6584"/>
    </row>
    <row r="6585" spans="1:2">
      <c r="A6585"/>
      <c r="B6585"/>
    </row>
    <row r="6586" spans="1:2">
      <c r="A6586"/>
      <c r="B6586"/>
    </row>
    <row r="6587" spans="1:2">
      <c r="A6587"/>
      <c r="B6587"/>
    </row>
    <row r="6588" spans="1:2">
      <c r="A6588"/>
      <c r="B6588"/>
    </row>
    <row r="6589" spans="1:2">
      <c r="A6589"/>
      <c r="B6589"/>
    </row>
    <row r="6590" spans="1:2">
      <c r="A6590"/>
      <c r="B6590"/>
    </row>
    <row r="6591" spans="1:2">
      <c r="A6591"/>
      <c r="B6591"/>
    </row>
    <row r="6592" spans="1:2">
      <c r="A6592"/>
      <c r="B6592"/>
    </row>
    <row r="6593" spans="1:2">
      <c r="A6593"/>
      <c r="B6593"/>
    </row>
    <row r="6594" spans="1:2">
      <c r="A6594"/>
      <c r="B6594"/>
    </row>
    <row r="6595" spans="1:2">
      <c r="A6595"/>
      <c r="B6595"/>
    </row>
    <row r="6596" spans="1:2">
      <c r="A6596"/>
      <c r="B6596"/>
    </row>
    <row r="6597" spans="1:2">
      <c r="A6597"/>
      <c r="B6597"/>
    </row>
    <row r="6598" spans="1:2">
      <c r="A6598"/>
      <c r="B6598"/>
    </row>
    <row r="6599" spans="1:2">
      <c r="A6599"/>
      <c r="B6599"/>
    </row>
    <row r="6600" spans="1:2">
      <c r="A6600"/>
      <c r="B6600"/>
    </row>
    <row r="6601" spans="1:2">
      <c r="A6601"/>
      <c r="B6601"/>
    </row>
    <row r="6602" spans="1:2">
      <c r="A6602"/>
      <c r="B6602"/>
    </row>
    <row r="6603" spans="1:2">
      <c r="A6603"/>
      <c r="B6603"/>
    </row>
    <row r="6604" spans="1:2">
      <c r="A6604"/>
      <c r="B6604"/>
    </row>
    <row r="6605" spans="1:2">
      <c r="A6605"/>
      <c r="B6605"/>
    </row>
    <row r="6606" spans="1:2">
      <c r="A6606"/>
      <c r="B6606"/>
    </row>
    <row r="6607" spans="1:2">
      <c r="A6607"/>
      <c r="B6607"/>
    </row>
    <row r="6608" spans="1:2">
      <c r="A6608"/>
      <c r="B6608"/>
    </row>
    <row r="6609" spans="1:2">
      <c r="A6609"/>
      <c r="B6609"/>
    </row>
    <row r="6610" spans="1:2">
      <c r="A6610"/>
      <c r="B6610"/>
    </row>
    <row r="6611" spans="1:2">
      <c r="A6611"/>
      <c r="B6611"/>
    </row>
    <row r="6612" spans="1:2">
      <c r="A6612"/>
      <c r="B6612"/>
    </row>
    <row r="6613" spans="1:2">
      <c r="A6613"/>
      <c r="B6613"/>
    </row>
    <row r="6614" spans="1:2">
      <c r="A6614"/>
      <c r="B6614"/>
    </row>
    <row r="6615" spans="1:2">
      <c r="A6615"/>
      <c r="B6615"/>
    </row>
    <row r="6616" spans="1:2">
      <c r="A6616"/>
      <c r="B6616"/>
    </row>
    <row r="6617" spans="1:2">
      <c r="A6617"/>
      <c r="B6617"/>
    </row>
    <row r="6618" spans="1:2">
      <c r="A6618"/>
      <c r="B6618"/>
    </row>
    <row r="6619" spans="1:2">
      <c r="A6619"/>
      <c r="B6619"/>
    </row>
    <row r="6620" spans="1:2">
      <c r="A6620"/>
      <c r="B6620"/>
    </row>
    <row r="6621" spans="1:2">
      <c r="A6621"/>
      <c r="B6621"/>
    </row>
    <row r="6622" spans="1:2">
      <c r="A6622"/>
      <c r="B6622"/>
    </row>
    <row r="6623" spans="1:2">
      <c r="A6623"/>
      <c r="B6623"/>
    </row>
    <row r="6624" spans="1:2">
      <c r="A6624"/>
      <c r="B6624"/>
    </row>
    <row r="6625" spans="1:2">
      <c r="A6625"/>
      <c r="B6625"/>
    </row>
    <row r="6626" spans="1:2">
      <c r="A6626"/>
      <c r="B6626"/>
    </row>
    <row r="6627" spans="1:2">
      <c r="A6627"/>
      <c r="B6627"/>
    </row>
    <row r="6628" spans="1:2">
      <c r="A6628"/>
      <c r="B6628"/>
    </row>
    <row r="6629" spans="1:2">
      <c r="A6629"/>
      <c r="B6629"/>
    </row>
    <row r="6630" spans="1:2">
      <c r="A6630"/>
      <c r="B6630"/>
    </row>
    <row r="6631" spans="1:2">
      <c r="A6631"/>
      <c r="B6631"/>
    </row>
    <row r="6632" spans="1:2">
      <c r="A6632"/>
      <c r="B6632"/>
    </row>
    <row r="6633" spans="1:2">
      <c r="A6633"/>
      <c r="B6633"/>
    </row>
    <row r="6634" spans="1:2">
      <c r="A6634"/>
      <c r="B6634"/>
    </row>
    <row r="6635" spans="1:2">
      <c r="A6635"/>
      <c r="B6635"/>
    </row>
    <row r="6636" spans="1:2">
      <c r="A6636"/>
      <c r="B6636"/>
    </row>
    <row r="6637" spans="1:2">
      <c r="A6637"/>
      <c r="B6637"/>
    </row>
    <row r="6638" spans="1:2">
      <c r="A6638"/>
      <c r="B6638"/>
    </row>
    <row r="6639" spans="1:2">
      <c r="A6639"/>
      <c r="B6639"/>
    </row>
    <row r="6640" spans="1:2">
      <c r="A6640"/>
      <c r="B6640"/>
    </row>
    <row r="6641" spans="1:2">
      <c r="A6641"/>
      <c r="B6641"/>
    </row>
    <row r="6642" spans="1:2">
      <c r="A6642"/>
      <c r="B6642"/>
    </row>
    <row r="6643" spans="1:2">
      <c r="A6643"/>
      <c r="B6643"/>
    </row>
    <row r="6644" spans="1:2">
      <c r="A6644"/>
      <c r="B6644"/>
    </row>
    <row r="6645" spans="1:2">
      <c r="A6645"/>
      <c r="B6645"/>
    </row>
    <row r="6646" spans="1:2">
      <c r="A6646"/>
      <c r="B6646"/>
    </row>
    <row r="6647" spans="1:2">
      <c r="A6647"/>
      <c r="B6647"/>
    </row>
    <row r="6648" spans="1:2">
      <c r="A6648"/>
      <c r="B6648"/>
    </row>
    <row r="6649" spans="1:2">
      <c r="A6649"/>
      <c r="B6649"/>
    </row>
    <row r="6650" spans="1:2">
      <c r="A6650"/>
      <c r="B6650"/>
    </row>
    <row r="6651" spans="1:2">
      <c r="A6651"/>
      <c r="B6651"/>
    </row>
    <row r="6652" spans="1:2">
      <c r="A6652"/>
      <c r="B6652"/>
    </row>
    <row r="6653" spans="1:2">
      <c r="A6653"/>
      <c r="B6653"/>
    </row>
    <row r="6654" spans="1:2">
      <c r="A6654"/>
      <c r="B6654"/>
    </row>
    <row r="6655" spans="1:2">
      <c r="A6655"/>
      <c r="B6655"/>
    </row>
    <row r="6656" spans="1:2">
      <c r="A6656"/>
      <c r="B6656"/>
    </row>
    <row r="6657" spans="1:2">
      <c r="A6657"/>
      <c r="B6657"/>
    </row>
    <row r="6658" spans="1:2">
      <c r="A6658"/>
      <c r="B6658"/>
    </row>
    <row r="6659" spans="1:2">
      <c r="A6659"/>
      <c r="B6659"/>
    </row>
    <row r="6660" spans="1:2">
      <c r="A6660"/>
      <c r="B6660"/>
    </row>
    <row r="6661" spans="1:2">
      <c r="A6661"/>
      <c r="B6661"/>
    </row>
    <row r="6662" spans="1:2">
      <c r="A6662"/>
      <c r="B6662"/>
    </row>
    <row r="6663" spans="1:2">
      <c r="A6663"/>
      <c r="B6663"/>
    </row>
    <row r="6664" spans="1:2">
      <c r="A6664"/>
      <c r="B6664"/>
    </row>
    <row r="6665" spans="1:2">
      <c r="A6665"/>
      <c r="B6665"/>
    </row>
    <row r="6666" spans="1:2">
      <c r="A6666"/>
      <c r="B6666"/>
    </row>
    <row r="6667" spans="1:2">
      <c r="A6667"/>
      <c r="B6667"/>
    </row>
    <row r="6668" spans="1:2">
      <c r="A6668"/>
      <c r="B6668"/>
    </row>
    <row r="6669" spans="1:2">
      <c r="A6669"/>
      <c r="B6669"/>
    </row>
    <row r="6670" spans="1:2">
      <c r="A6670"/>
      <c r="B6670"/>
    </row>
    <row r="6671" spans="1:2">
      <c r="A6671"/>
      <c r="B6671"/>
    </row>
    <row r="6672" spans="1:2">
      <c r="A6672"/>
      <c r="B6672"/>
    </row>
    <row r="6673" spans="1:2">
      <c r="A6673"/>
      <c r="B6673"/>
    </row>
    <row r="6674" spans="1:2">
      <c r="A6674"/>
      <c r="B6674"/>
    </row>
    <row r="6675" spans="1:2">
      <c r="A6675"/>
      <c r="B6675"/>
    </row>
    <row r="6676" spans="1:2">
      <c r="A6676"/>
      <c r="B6676"/>
    </row>
    <row r="6677" spans="1:2">
      <c r="A6677"/>
      <c r="B6677"/>
    </row>
    <row r="6678" spans="1:2">
      <c r="A6678"/>
      <c r="B6678"/>
    </row>
    <row r="6679" spans="1:2">
      <c r="A6679"/>
      <c r="B6679"/>
    </row>
    <row r="6680" spans="1:2">
      <c r="A6680"/>
      <c r="B6680"/>
    </row>
    <row r="6681" spans="1:2">
      <c r="A6681"/>
      <c r="B6681"/>
    </row>
    <row r="6682" spans="1:2">
      <c r="A6682"/>
      <c r="B6682"/>
    </row>
    <row r="6683" spans="1:2">
      <c r="A6683"/>
      <c r="B6683"/>
    </row>
    <row r="6684" spans="1:2">
      <c r="A6684"/>
      <c r="B6684"/>
    </row>
    <row r="6685" spans="1:2">
      <c r="A6685"/>
      <c r="B6685"/>
    </row>
    <row r="6686" spans="1:2">
      <c r="A6686"/>
      <c r="B6686"/>
    </row>
    <row r="6687" spans="1:2">
      <c r="A6687"/>
      <c r="B6687"/>
    </row>
    <row r="6688" spans="1:2">
      <c r="A6688"/>
      <c r="B6688"/>
    </row>
    <row r="6689" spans="1:2">
      <c r="A6689"/>
      <c r="B6689"/>
    </row>
    <row r="6690" spans="1:2">
      <c r="A6690"/>
      <c r="B6690"/>
    </row>
    <row r="6691" spans="1:2">
      <c r="A6691"/>
      <c r="B6691"/>
    </row>
    <row r="6692" spans="1:2">
      <c r="A6692"/>
      <c r="B6692"/>
    </row>
    <row r="6693" spans="1:2">
      <c r="A6693"/>
      <c r="B6693"/>
    </row>
    <row r="6694" spans="1:2">
      <c r="A6694"/>
      <c r="B6694"/>
    </row>
    <row r="6695" spans="1:2">
      <c r="A6695"/>
      <c r="B6695"/>
    </row>
    <row r="6696" spans="1:2">
      <c r="A6696"/>
      <c r="B6696"/>
    </row>
    <row r="6697" spans="1:2">
      <c r="A6697"/>
      <c r="B6697"/>
    </row>
    <row r="6698" spans="1:2">
      <c r="A6698"/>
      <c r="B6698"/>
    </row>
    <row r="6699" spans="1:2">
      <c r="A6699"/>
      <c r="B6699"/>
    </row>
    <row r="6700" spans="1:2">
      <c r="A6700"/>
      <c r="B6700"/>
    </row>
    <row r="6701" spans="1:2">
      <c r="A6701"/>
      <c r="B6701"/>
    </row>
    <row r="6702" spans="1:2">
      <c r="A6702"/>
      <c r="B6702"/>
    </row>
    <row r="6703" spans="1:2">
      <c r="A6703"/>
      <c r="B6703"/>
    </row>
    <row r="6704" spans="1:2">
      <c r="A6704"/>
      <c r="B6704"/>
    </row>
    <row r="6705" spans="1:2">
      <c r="A6705"/>
      <c r="B6705"/>
    </row>
    <row r="6706" spans="1:2">
      <c r="A6706"/>
      <c r="B6706"/>
    </row>
    <row r="6707" spans="1:2">
      <c r="A6707"/>
      <c r="B6707"/>
    </row>
    <row r="6708" spans="1:2">
      <c r="A6708"/>
      <c r="B6708"/>
    </row>
    <row r="6709" spans="1:2">
      <c r="A6709"/>
      <c r="B6709"/>
    </row>
    <row r="6710" spans="1:2">
      <c r="A6710"/>
      <c r="B6710"/>
    </row>
    <row r="6711" spans="1:2">
      <c r="A6711"/>
      <c r="B6711"/>
    </row>
    <row r="6712" spans="1:2">
      <c r="A6712"/>
      <c r="B6712"/>
    </row>
    <row r="6713" spans="1:2">
      <c r="A6713"/>
      <c r="B6713"/>
    </row>
    <row r="6714" spans="1:2">
      <c r="A6714"/>
      <c r="B6714"/>
    </row>
    <row r="6715" spans="1:2">
      <c r="A6715"/>
      <c r="B6715"/>
    </row>
    <row r="6716" spans="1:2">
      <c r="A6716"/>
      <c r="B6716"/>
    </row>
    <row r="6717" spans="1:2">
      <c r="A6717"/>
      <c r="B6717"/>
    </row>
    <row r="6718" spans="1:2">
      <c r="A6718"/>
      <c r="B6718"/>
    </row>
    <row r="6719" spans="1:2">
      <c r="A6719"/>
      <c r="B6719"/>
    </row>
    <row r="6720" spans="1:2">
      <c r="A6720"/>
      <c r="B6720"/>
    </row>
    <row r="6721" spans="1:2">
      <c r="A6721"/>
      <c r="B6721"/>
    </row>
    <row r="6722" spans="1:2">
      <c r="A6722"/>
      <c r="B6722"/>
    </row>
    <row r="6723" spans="1:2">
      <c r="A6723"/>
      <c r="B6723"/>
    </row>
    <row r="6724" spans="1:2">
      <c r="A6724"/>
      <c r="B6724"/>
    </row>
    <row r="6725" spans="1:2">
      <c r="A6725"/>
      <c r="B6725"/>
    </row>
    <row r="6726" spans="1:2">
      <c r="A6726"/>
      <c r="B6726"/>
    </row>
    <row r="6727" spans="1:2">
      <c r="A6727"/>
      <c r="B6727"/>
    </row>
    <row r="6728" spans="1:2">
      <c r="A6728"/>
      <c r="B6728"/>
    </row>
    <row r="6729" spans="1:2">
      <c r="A6729"/>
      <c r="B6729"/>
    </row>
    <row r="6730" spans="1:2">
      <c r="A6730"/>
      <c r="B6730"/>
    </row>
    <row r="6731" spans="1:2">
      <c r="A6731"/>
      <c r="B6731"/>
    </row>
    <row r="6732" spans="1:2">
      <c r="A6732"/>
      <c r="B6732"/>
    </row>
    <row r="6733" spans="1:2">
      <c r="A6733"/>
      <c r="B6733"/>
    </row>
    <row r="6734" spans="1:2">
      <c r="A6734"/>
      <c r="B6734"/>
    </row>
    <row r="6735" spans="1:2">
      <c r="A6735"/>
      <c r="B6735"/>
    </row>
    <row r="6736" spans="1:2">
      <c r="A6736"/>
      <c r="B6736"/>
    </row>
    <row r="6737" spans="1:2">
      <c r="A6737"/>
      <c r="B6737"/>
    </row>
    <row r="6738" spans="1:2">
      <c r="A6738"/>
      <c r="B6738"/>
    </row>
    <row r="6739" spans="1:2">
      <c r="A6739"/>
      <c r="B6739"/>
    </row>
    <row r="6740" spans="1:2">
      <c r="A6740"/>
      <c r="B6740"/>
    </row>
    <row r="6741" spans="1:2">
      <c r="A6741"/>
      <c r="B6741"/>
    </row>
    <row r="6742" spans="1:2">
      <c r="A6742"/>
      <c r="B6742"/>
    </row>
    <row r="6743" spans="1:2">
      <c r="A6743"/>
      <c r="B6743"/>
    </row>
    <row r="6744" spans="1:2">
      <c r="A6744"/>
      <c r="B6744"/>
    </row>
    <row r="6745" spans="1:2">
      <c r="A6745"/>
      <c r="B6745"/>
    </row>
    <row r="6746" spans="1:2">
      <c r="A6746"/>
      <c r="B6746"/>
    </row>
    <row r="6747" spans="1:2">
      <c r="A6747"/>
      <c r="B6747"/>
    </row>
    <row r="6748" spans="1:2">
      <c r="A6748"/>
      <c r="B6748"/>
    </row>
    <row r="6749" spans="1:2">
      <c r="A6749"/>
      <c r="B6749"/>
    </row>
    <row r="6750" spans="1:2">
      <c r="A6750"/>
      <c r="B6750"/>
    </row>
    <row r="6751" spans="1:2">
      <c r="A6751"/>
      <c r="B6751"/>
    </row>
    <row r="6752" spans="1:2">
      <c r="A6752"/>
      <c r="B6752"/>
    </row>
    <row r="6753" spans="1:2">
      <c r="A6753"/>
      <c r="B6753"/>
    </row>
    <row r="6754" spans="1:2">
      <c r="A6754"/>
      <c r="B6754"/>
    </row>
    <row r="6755" spans="1:2">
      <c r="A6755"/>
      <c r="B6755"/>
    </row>
    <row r="6756" spans="1:2">
      <c r="A6756"/>
      <c r="B6756"/>
    </row>
    <row r="6757" spans="1:2">
      <c r="A6757"/>
      <c r="B6757"/>
    </row>
    <row r="6758" spans="1:2">
      <c r="A6758"/>
      <c r="B6758"/>
    </row>
    <row r="6759" spans="1:2">
      <c r="A6759"/>
      <c r="B6759"/>
    </row>
    <row r="6760" spans="1:2">
      <c r="A6760"/>
      <c r="B6760"/>
    </row>
    <row r="6761" spans="1:2">
      <c r="A6761"/>
      <c r="B6761"/>
    </row>
    <row r="6762" spans="1:2">
      <c r="A6762"/>
      <c r="B6762"/>
    </row>
    <row r="6763" spans="1:2">
      <c r="A6763"/>
      <c r="B6763"/>
    </row>
    <row r="6764" spans="1:2">
      <c r="A6764"/>
      <c r="B6764"/>
    </row>
    <row r="6765" spans="1:2">
      <c r="A6765"/>
      <c r="B6765"/>
    </row>
    <row r="6766" spans="1:2">
      <c r="A6766"/>
      <c r="B6766"/>
    </row>
    <row r="6767" spans="1:2">
      <c r="A6767"/>
      <c r="B6767"/>
    </row>
    <row r="6768" spans="1:2">
      <c r="A6768"/>
      <c r="B6768"/>
    </row>
    <row r="6769" spans="1:2">
      <c r="A6769"/>
      <c r="B6769"/>
    </row>
    <row r="6770" spans="1:2">
      <c r="A6770"/>
      <c r="B6770"/>
    </row>
    <row r="6771" spans="1:2">
      <c r="A6771"/>
      <c r="B6771"/>
    </row>
    <row r="6772" spans="1:2">
      <c r="A6772"/>
      <c r="B6772"/>
    </row>
    <row r="6773" spans="1:2">
      <c r="A6773"/>
      <c r="B6773"/>
    </row>
    <row r="6774" spans="1:2">
      <c r="A6774"/>
      <c r="B6774"/>
    </row>
    <row r="6775" spans="1:2">
      <c r="A6775"/>
      <c r="B6775"/>
    </row>
    <row r="6776" spans="1:2">
      <c r="A6776"/>
      <c r="B6776"/>
    </row>
    <row r="6777" spans="1:2">
      <c r="A6777"/>
      <c r="B6777"/>
    </row>
    <row r="6778" spans="1:2">
      <c r="A6778"/>
      <c r="B6778"/>
    </row>
    <row r="6779" spans="1:2">
      <c r="A6779"/>
      <c r="B6779"/>
    </row>
    <row r="6780" spans="1:2">
      <c r="A6780"/>
      <c r="B6780"/>
    </row>
    <row r="6781" spans="1:2">
      <c r="A6781"/>
      <c r="B6781"/>
    </row>
    <row r="6782" spans="1:2">
      <c r="A6782"/>
      <c r="B6782"/>
    </row>
    <row r="6783" spans="1:2">
      <c r="A6783"/>
      <c r="B6783"/>
    </row>
    <row r="6784" spans="1:2">
      <c r="A6784"/>
      <c r="B6784"/>
    </row>
    <row r="6785" spans="1:2">
      <c r="A6785"/>
      <c r="B6785"/>
    </row>
    <row r="6786" spans="1:2">
      <c r="A6786"/>
      <c r="B6786"/>
    </row>
    <row r="6787" spans="1:2">
      <c r="A6787"/>
      <c r="B6787"/>
    </row>
    <row r="6788" spans="1:2">
      <c r="A6788"/>
      <c r="B6788"/>
    </row>
    <row r="6789" spans="1:2">
      <c r="A6789"/>
      <c r="B6789"/>
    </row>
    <row r="6790" spans="1:2">
      <c r="A6790"/>
      <c r="B6790"/>
    </row>
    <row r="6791" spans="1:2">
      <c r="A6791"/>
      <c r="B6791"/>
    </row>
    <row r="6792" spans="1:2">
      <c r="A6792"/>
      <c r="B6792"/>
    </row>
    <row r="6793" spans="1:2">
      <c r="A6793"/>
      <c r="B6793"/>
    </row>
    <row r="6794" spans="1:2">
      <c r="A6794"/>
      <c r="B6794"/>
    </row>
    <row r="6795" spans="1:2">
      <c r="A6795"/>
      <c r="B6795"/>
    </row>
    <row r="6796" spans="1:2">
      <c r="A6796"/>
      <c r="B6796"/>
    </row>
    <row r="6797" spans="1:2">
      <c r="A6797"/>
      <c r="B6797"/>
    </row>
    <row r="6798" spans="1:2">
      <c r="A6798"/>
      <c r="B6798"/>
    </row>
    <row r="6799" spans="1:2">
      <c r="A6799"/>
      <c r="B6799"/>
    </row>
    <row r="6800" spans="1:2">
      <c r="A6800"/>
      <c r="B6800"/>
    </row>
    <row r="6801" spans="1:2">
      <c r="A6801"/>
      <c r="B6801"/>
    </row>
    <row r="6802" spans="1:2">
      <c r="A6802"/>
      <c r="B6802"/>
    </row>
    <row r="6803" spans="1:2">
      <c r="A6803"/>
      <c r="B6803"/>
    </row>
    <row r="6804" spans="1:2">
      <c r="A6804"/>
      <c r="B6804"/>
    </row>
    <row r="6805" spans="1:2">
      <c r="A6805"/>
      <c r="B6805"/>
    </row>
    <row r="6806" spans="1:2">
      <c r="A6806"/>
      <c r="B6806"/>
    </row>
    <row r="6807" spans="1:2">
      <c r="A6807"/>
      <c r="B6807"/>
    </row>
    <row r="6808" spans="1:2">
      <c r="A6808"/>
      <c r="B6808"/>
    </row>
    <row r="6809" spans="1:2">
      <c r="A6809"/>
      <c r="B6809"/>
    </row>
    <row r="6810" spans="1:2">
      <c r="A6810"/>
      <c r="B6810"/>
    </row>
    <row r="6811" spans="1:2">
      <c r="A6811"/>
      <c r="B6811"/>
    </row>
    <row r="6812" spans="1:2">
      <c r="A6812"/>
      <c r="B6812"/>
    </row>
    <row r="6813" spans="1:2">
      <c r="A6813"/>
      <c r="B6813"/>
    </row>
    <row r="6814" spans="1:2">
      <c r="A6814"/>
      <c r="B6814"/>
    </row>
    <row r="6815" spans="1:2">
      <c r="A6815"/>
      <c r="B6815"/>
    </row>
    <row r="6816" spans="1:2">
      <c r="A6816"/>
      <c r="B6816"/>
    </row>
    <row r="6817" spans="1:2">
      <c r="A6817"/>
      <c r="B6817"/>
    </row>
    <row r="6818" spans="1:2">
      <c r="A6818"/>
      <c r="B6818"/>
    </row>
    <row r="6819" spans="1:2">
      <c r="A6819"/>
      <c r="B6819"/>
    </row>
    <row r="6820" spans="1:2">
      <c r="A6820"/>
      <c r="B6820"/>
    </row>
    <row r="6821" spans="1:2">
      <c r="A6821"/>
      <c r="B6821"/>
    </row>
    <row r="6822" spans="1:2">
      <c r="A6822"/>
      <c r="B6822"/>
    </row>
    <row r="6823" spans="1:2">
      <c r="A6823"/>
      <c r="B6823"/>
    </row>
    <row r="6824" spans="1:2">
      <c r="A6824"/>
      <c r="B6824"/>
    </row>
    <row r="6825" spans="1:2">
      <c r="A6825"/>
      <c r="B6825"/>
    </row>
    <row r="6826" spans="1:2">
      <c r="A6826"/>
      <c r="B6826"/>
    </row>
    <row r="6827" spans="1:2">
      <c r="A6827"/>
      <c r="B6827"/>
    </row>
    <row r="6828" spans="1:2">
      <c r="A6828"/>
      <c r="B6828"/>
    </row>
    <row r="6829" spans="1:2">
      <c r="A6829"/>
      <c r="B6829"/>
    </row>
    <row r="6830" spans="1:2">
      <c r="A6830"/>
      <c r="B6830"/>
    </row>
    <row r="6831" spans="1:2">
      <c r="A6831"/>
      <c r="B6831"/>
    </row>
    <row r="6832" spans="1:2">
      <c r="A6832"/>
      <c r="B6832"/>
    </row>
    <row r="6833" spans="1:2">
      <c r="A6833"/>
      <c r="B6833"/>
    </row>
    <row r="6834" spans="1:2">
      <c r="A6834"/>
      <c r="B6834"/>
    </row>
    <row r="6835" spans="1:2">
      <c r="A6835"/>
      <c r="B6835"/>
    </row>
    <row r="6836" spans="1:2">
      <c r="A6836"/>
      <c r="B6836"/>
    </row>
    <row r="6837" spans="1:2">
      <c r="A6837"/>
      <c r="B6837"/>
    </row>
    <row r="6838" spans="1:2">
      <c r="A6838"/>
      <c r="B6838"/>
    </row>
    <row r="6839" spans="1:2">
      <c r="A6839"/>
      <c r="B6839"/>
    </row>
    <row r="6840" spans="1:2">
      <c r="A6840"/>
      <c r="B6840"/>
    </row>
    <row r="6841" spans="1:2">
      <c r="A6841"/>
      <c r="B6841"/>
    </row>
    <row r="6842" spans="1:2">
      <c r="A6842"/>
      <c r="B6842"/>
    </row>
    <row r="6843" spans="1:2">
      <c r="A6843"/>
      <c r="B6843"/>
    </row>
    <row r="6844" spans="1:2">
      <c r="A6844"/>
      <c r="B6844"/>
    </row>
    <row r="6845" spans="1:2">
      <c r="A6845"/>
      <c r="B6845"/>
    </row>
    <row r="6846" spans="1:2">
      <c r="A6846"/>
      <c r="B6846"/>
    </row>
    <row r="6847" spans="1:2">
      <c r="A6847"/>
      <c r="B6847"/>
    </row>
    <row r="6848" spans="1:2">
      <c r="A6848"/>
      <c r="B6848"/>
    </row>
    <row r="6849" spans="1:2">
      <c r="A6849"/>
      <c r="B6849"/>
    </row>
    <row r="6850" spans="1:2">
      <c r="A6850"/>
      <c r="B6850"/>
    </row>
    <row r="6851" spans="1:2">
      <c r="A6851"/>
      <c r="B6851"/>
    </row>
    <row r="6852" spans="1:2">
      <c r="A6852"/>
      <c r="B6852"/>
    </row>
    <row r="6853" spans="1:2">
      <c r="A6853"/>
      <c r="B6853"/>
    </row>
    <row r="6854" spans="1:2">
      <c r="A6854"/>
      <c r="B6854"/>
    </row>
    <row r="6855" spans="1:2">
      <c r="A6855"/>
      <c r="B6855"/>
    </row>
    <row r="6856" spans="1:2">
      <c r="A6856"/>
      <c r="B6856"/>
    </row>
    <row r="6857" spans="1:2">
      <c r="A6857"/>
      <c r="B6857"/>
    </row>
    <row r="6858" spans="1:2">
      <c r="A6858"/>
      <c r="B6858"/>
    </row>
    <row r="6859" spans="1:2">
      <c r="A6859"/>
      <c r="B6859"/>
    </row>
    <row r="6860" spans="1:2">
      <c r="A6860"/>
      <c r="B6860"/>
    </row>
    <row r="6861" spans="1:2">
      <c r="A6861"/>
      <c r="B6861"/>
    </row>
    <row r="6862" spans="1:2">
      <c r="A6862"/>
      <c r="B6862"/>
    </row>
    <row r="6863" spans="1:2">
      <c r="A6863"/>
      <c r="B6863"/>
    </row>
    <row r="6864" spans="1:2">
      <c r="A6864"/>
      <c r="B6864"/>
    </row>
    <row r="6865" spans="1:2">
      <c r="A6865"/>
      <c r="B6865"/>
    </row>
    <row r="6866" spans="1:2">
      <c r="A6866"/>
      <c r="B6866"/>
    </row>
    <row r="6867" spans="1:2">
      <c r="A6867"/>
      <c r="B6867"/>
    </row>
    <row r="6868" spans="1:2">
      <c r="A6868"/>
      <c r="B6868"/>
    </row>
    <row r="6869" spans="1:2">
      <c r="A6869"/>
      <c r="B6869"/>
    </row>
    <row r="6870" spans="1:2">
      <c r="A6870"/>
      <c r="B6870"/>
    </row>
    <row r="6871" spans="1:2">
      <c r="A6871"/>
      <c r="B6871"/>
    </row>
    <row r="6872" spans="1:2">
      <c r="A6872"/>
      <c r="B6872"/>
    </row>
    <row r="6873" spans="1:2">
      <c r="A6873"/>
      <c r="B6873"/>
    </row>
    <row r="6874" spans="1:2">
      <c r="A6874"/>
      <c r="B6874"/>
    </row>
    <row r="6875" spans="1:2">
      <c r="A6875"/>
      <c r="B6875"/>
    </row>
    <row r="6876" spans="1:2">
      <c r="A6876"/>
      <c r="B6876"/>
    </row>
    <row r="6877" spans="1:2">
      <c r="A6877"/>
      <c r="B6877"/>
    </row>
    <row r="6878" spans="1:2">
      <c r="A6878"/>
      <c r="B6878"/>
    </row>
    <row r="6879" spans="1:2">
      <c r="A6879"/>
      <c r="B6879"/>
    </row>
    <row r="6880" spans="1:2">
      <c r="A6880"/>
      <c r="B6880"/>
    </row>
    <row r="6881" spans="1:2">
      <c r="A6881"/>
      <c r="B6881"/>
    </row>
    <row r="6882" spans="1:2">
      <c r="A6882"/>
      <c r="B6882"/>
    </row>
    <row r="6883" spans="1:2">
      <c r="A6883"/>
      <c r="B6883"/>
    </row>
    <row r="6884" spans="1:2">
      <c r="A6884"/>
      <c r="B6884"/>
    </row>
    <row r="6885" spans="1:2">
      <c r="A6885"/>
      <c r="B6885"/>
    </row>
    <row r="6886" spans="1:2">
      <c r="A6886"/>
      <c r="B6886"/>
    </row>
    <row r="6887" spans="1:2">
      <c r="A6887"/>
      <c r="B6887"/>
    </row>
    <row r="6888" spans="1:2">
      <c r="A6888"/>
      <c r="B6888"/>
    </row>
    <row r="6889" spans="1:2">
      <c r="A6889"/>
      <c r="B6889"/>
    </row>
    <row r="6890" spans="1:2">
      <c r="A6890"/>
      <c r="B6890"/>
    </row>
    <row r="6891" spans="1:2">
      <c r="A6891"/>
      <c r="B6891"/>
    </row>
    <row r="6892" spans="1:2">
      <c r="A6892"/>
      <c r="B6892"/>
    </row>
    <row r="6893" spans="1:2">
      <c r="A6893"/>
      <c r="B6893"/>
    </row>
    <row r="6894" spans="1:2">
      <c r="A6894"/>
      <c r="B6894"/>
    </row>
    <row r="6895" spans="1:2">
      <c r="A6895"/>
      <c r="B6895"/>
    </row>
    <row r="6896" spans="1:2">
      <c r="A6896"/>
      <c r="B6896"/>
    </row>
    <row r="6897" spans="1:2">
      <c r="A6897"/>
      <c r="B6897"/>
    </row>
    <row r="6898" spans="1:2">
      <c r="A6898"/>
      <c r="B6898"/>
    </row>
    <row r="6899" spans="1:2">
      <c r="A6899"/>
      <c r="B6899"/>
    </row>
    <row r="6900" spans="1:2">
      <c r="A6900"/>
      <c r="B6900"/>
    </row>
    <row r="6901" spans="1:2">
      <c r="A6901"/>
      <c r="B6901"/>
    </row>
    <row r="6902" spans="1:2">
      <c r="A6902"/>
      <c r="B6902"/>
    </row>
    <row r="6903" spans="1:2">
      <c r="A6903"/>
      <c r="B6903"/>
    </row>
    <row r="6904" spans="1:2">
      <c r="A6904"/>
      <c r="B6904"/>
    </row>
    <row r="6905" spans="1:2">
      <c r="A6905"/>
      <c r="B6905"/>
    </row>
    <row r="6906" spans="1:2">
      <c r="A6906"/>
      <c r="B6906"/>
    </row>
    <row r="6907" spans="1:2">
      <c r="A6907"/>
      <c r="B6907"/>
    </row>
    <row r="6908" spans="1:2">
      <c r="A6908"/>
      <c r="B6908"/>
    </row>
    <row r="6909" spans="1:2">
      <c r="A6909"/>
      <c r="B6909"/>
    </row>
    <row r="6910" spans="1:2">
      <c r="A6910"/>
      <c r="B6910"/>
    </row>
    <row r="6911" spans="1:2">
      <c r="A6911"/>
      <c r="B6911"/>
    </row>
    <row r="6912" spans="1:2">
      <c r="A6912"/>
      <c r="B6912"/>
    </row>
    <row r="6913" spans="1:2">
      <c r="A6913"/>
      <c r="B6913"/>
    </row>
    <row r="6914" spans="1:2">
      <c r="A6914"/>
      <c r="B6914"/>
    </row>
    <row r="6915" spans="1:2">
      <c r="A6915"/>
      <c r="B6915"/>
    </row>
    <row r="6916" spans="1:2">
      <c r="A6916"/>
      <c r="B6916"/>
    </row>
    <row r="6917" spans="1:2">
      <c r="A6917"/>
      <c r="B6917"/>
    </row>
    <row r="6918" spans="1:2">
      <c r="A6918"/>
      <c r="B6918"/>
    </row>
    <row r="6919" spans="1:2">
      <c r="A6919"/>
      <c r="B6919"/>
    </row>
    <row r="6920" spans="1:2">
      <c r="A6920"/>
      <c r="B6920"/>
    </row>
    <row r="6921" spans="1:2">
      <c r="A6921"/>
      <c r="B6921"/>
    </row>
    <row r="6922" spans="1:2">
      <c r="A6922"/>
      <c r="B6922"/>
    </row>
    <row r="6923" spans="1:2">
      <c r="A6923"/>
      <c r="B6923"/>
    </row>
    <row r="6924" spans="1:2">
      <c r="A6924"/>
      <c r="B6924"/>
    </row>
    <row r="6925" spans="1:2">
      <c r="A6925"/>
      <c r="B6925"/>
    </row>
    <row r="6926" spans="1:2">
      <c r="A6926"/>
      <c r="B6926"/>
    </row>
    <row r="6927" spans="1:2">
      <c r="A6927"/>
      <c r="B6927"/>
    </row>
    <row r="6928" spans="1:2">
      <c r="A6928"/>
      <c r="B6928"/>
    </row>
    <row r="6929" spans="1:2">
      <c r="A6929"/>
      <c r="B6929"/>
    </row>
    <row r="6930" spans="1:2">
      <c r="A6930"/>
      <c r="B6930"/>
    </row>
    <row r="6931" spans="1:2">
      <c r="A6931"/>
      <c r="B6931"/>
    </row>
    <row r="6932" spans="1:2">
      <c r="A6932"/>
      <c r="B6932"/>
    </row>
    <row r="6933" spans="1:2">
      <c r="A6933"/>
      <c r="B6933"/>
    </row>
    <row r="6934" spans="1:2">
      <c r="A6934"/>
      <c r="B6934"/>
    </row>
    <row r="6935" spans="1:2">
      <c r="A6935"/>
      <c r="B6935"/>
    </row>
    <row r="6936" spans="1:2">
      <c r="A6936"/>
      <c r="B6936"/>
    </row>
    <row r="6937" spans="1:2">
      <c r="A6937"/>
      <c r="B6937"/>
    </row>
    <row r="6938" spans="1:2">
      <c r="A6938"/>
      <c r="B6938"/>
    </row>
    <row r="6939" spans="1:2">
      <c r="A6939"/>
      <c r="B6939"/>
    </row>
    <row r="6940" spans="1:2">
      <c r="A6940"/>
      <c r="B6940"/>
    </row>
    <row r="6941" spans="1:2">
      <c r="A6941"/>
      <c r="B6941"/>
    </row>
    <row r="6942" spans="1:2">
      <c r="A6942"/>
      <c r="B6942"/>
    </row>
    <row r="6943" spans="1:2">
      <c r="A6943"/>
      <c r="B6943"/>
    </row>
    <row r="6944" spans="1:2">
      <c r="A6944"/>
      <c r="B6944"/>
    </row>
    <row r="6945" spans="1:2">
      <c r="A6945"/>
      <c r="B6945"/>
    </row>
    <row r="6946" spans="1:2">
      <c r="A6946"/>
      <c r="B6946"/>
    </row>
    <row r="6947" spans="1:2">
      <c r="A6947"/>
      <c r="B6947"/>
    </row>
    <row r="6948" spans="1:2">
      <c r="A6948"/>
      <c r="B6948"/>
    </row>
    <row r="6949" spans="1:2">
      <c r="A6949"/>
      <c r="B6949"/>
    </row>
    <row r="6950" spans="1:2">
      <c r="A6950"/>
      <c r="B6950"/>
    </row>
    <row r="6951" spans="1:2">
      <c r="A6951"/>
      <c r="B6951"/>
    </row>
    <row r="6952" spans="1:2">
      <c r="A6952"/>
      <c r="B6952"/>
    </row>
    <row r="6953" spans="1:2">
      <c r="A6953"/>
      <c r="B6953"/>
    </row>
    <row r="6954" spans="1:2">
      <c r="A6954"/>
      <c r="B6954"/>
    </row>
    <row r="6955" spans="1:2">
      <c r="A6955"/>
      <c r="B6955"/>
    </row>
    <row r="6956" spans="1:2">
      <c r="A6956"/>
      <c r="B6956"/>
    </row>
    <row r="6957" spans="1:2">
      <c r="A6957"/>
      <c r="B6957"/>
    </row>
    <row r="6958" spans="1:2">
      <c r="A6958"/>
      <c r="B6958"/>
    </row>
    <row r="6959" spans="1:2">
      <c r="A6959"/>
      <c r="B6959"/>
    </row>
    <row r="6960" spans="1:2">
      <c r="A6960"/>
      <c r="B6960"/>
    </row>
    <row r="6961" spans="1:2">
      <c r="A6961"/>
      <c r="B6961"/>
    </row>
    <row r="6962" spans="1:2">
      <c r="A6962"/>
      <c r="B6962"/>
    </row>
    <row r="6963" spans="1:2">
      <c r="A6963"/>
      <c r="B6963"/>
    </row>
    <row r="6964" spans="1:2">
      <c r="A6964"/>
      <c r="B6964"/>
    </row>
    <row r="6965" spans="1:2">
      <c r="A6965"/>
      <c r="B6965"/>
    </row>
    <row r="6966" spans="1:2">
      <c r="A6966"/>
      <c r="B6966"/>
    </row>
    <row r="6967" spans="1:2">
      <c r="A6967"/>
      <c r="B6967"/>
    </row>
    <row r="6968" spans="1:2">
      <c r="A6968"/>
      <c r="B6968"/>
    </row>
    <row r="6969" spans="1:2">
      <c r="A6969"/>
      <c r="B6969"/>
    </row>
    <row r="6970" spans="1:2">
      <c r="A6970"/>
      <c r="B6970"/>
    </row>
    <row r="6971" spans="1:2">
      <c r="A6971"/>
      <c r="B6971"/>
    </row>
    <row r="6972" spans="1:2">
      <c r="A6972"/>
      <c r="B6972"/>
    </row>
    <row r="6973" spans="1:2">
      <c r="A6973"/>
      <c r="B6973"/>
    </row>
    <row r="6974" spans="1:2">
      <c r="A6974"/>
      <c r="B6974"/>
    </row>
    <row r="6975" spans="1:2">
      <c r="A6975"/>
      <c r="B6975"/>
    </row>
    <row r="6976" spans="1:2">
      <c r="A6976"/>
      <c r="B6976"/>
    </row>
    <row r="6977" spans="1:2">
      <c r="A6977"/>
      <c r="B6977"/>
    </row>
    <row r="6978" spans="1:2">
      <c r="A6978"/>
      <c r="B6978"/>
    </row>
    <row r="6979" spans="1:2">
      <c r="A6979"/>
      <c r="B6979"/>
    </row>
    <row r="6980" spans="1:2">
      <c r="A6980"/>
      <c r="B6980"/>
    </row>
    <row r="6981" spans="1:2">
      <c r="A6981"/>
      <c r="B6981"/>
    </row>
    <row r="6982" spans="1:2">
      <c r="A6982"/>
      <c r="B6982"/>
    </row>
    <row r="6983" spans="1:2">
      <c r="A6983"/>
      <c r="B6983"/>
    </row>
    <row r="6984" spans="1:2">
      <c r="A6984"/>
      <c r="B6984"/>
    </row>
    <row r="6985" spans="1:2">
      <c r="A6985"/>
      <c r="B6985"/>
    </row>
    <row r="6986" spans="1:2">
      <c r="A6986"/>
      <c r="B6986"/>
    </row>
    <row r="6987" spans="1:2">
      <c r="A6987"/>
      <c r="B6987"/>
    </row>
    <row r="6988" spans="1:2">
      <c r="A6988"/>
      <c r="B6988"/>
    </row>
    <row r="6989" spans="1:2">
      <c r="A6989"/>
      <c r="B6989"/>
    </row>
    <row r="6990" spans="1:2">
      <c r="A6990"/>
      <c r="B6990"/>
    </row>
    <row r="6991" spans="1:2">
      <c r="A6991"/>
      <c r="B6991"/>
    </row>
    <row r="6992" spans="1:2">
      <c r="A6992"/>
      <c r="B6992"/>
    </row>
    <row r="6993" spans="1:2">
      <c r="A6993"/>
      <c r="B6993"/>
    </row>
    <row r="6994" spans="1:2">
      <c r="A6994"/>
      <c r="B6994"/>
    </row>
    <row r="6995" spans="1:2">
      <c r="A6995"/>
      <c r="B6995"/>
    </row>
    <row r="6996" spans="1:2">
      <c r="A6996"/>
      <c r="B6996"/>
    </row>
    <row r="6997" spans="1:2">
      <c r="A6997"/>
      <c r="B6997"/>
    </row>
    <row r="6998" spans="1:2">
      <c r="A6998"/>
      <c r="B6998"/>
    </row>
    <row r="6999" spans="1:2">
      <c r="A6999"/>
      <c r="B6999"/>
    </row>
    <row r="7000" spans="1:2">
      <c r="A7000"/>
      <c r="B7000"/>
    </row>
    <row r="7001" spans="1:2">
      <c r="A7001"/>
      <c r="B7001"/>
    </row>
    <row r="7002" spans="1:2">
      <c r="A7002"/>
      <c r="B7002"/>
    </row>
    <row r="7003" spans="1:2">
      <c r="A7003"/>
      <c r="B7003"/>
    </row>
    <row r="7004" spans="1:2">
      <c r="A7004"/>
      <c r="B7004"/>
    </row>
    <row r="7005" spans="1:2">
      <c r="A7005"/>
      <c r="B7005"/>
    </row>
    <row r="7006" spans="1:2">
      <c r="A7006"/>
      <c r="B7006"/>
    </row>
    <row r="7007" spans="1:2">
      <c r="A7007"/>
      <c r="B7007"/>
    </row>
    <row r="7008" spans="1:2">
      <c r="A7008"/>
      <c r="B7008"/>
    </row>
    <row r="7009" spans="1:2">
      <c r="A7009"/>
      <c r="B7009"/>
    </row>
    <row r="7010" spans="1:2">
      <c r="A7010"/>
      <c r="B7010"/>
    </row>
    <row r="7011" spans="1:2">
      <c r="A7011"/>
      <c r="B7011"/>
    </row>
    <row r="7012" spans="1:2">
      <c r="A7012"/>
      <c r="B7012"/>
    </row>
    <row r="7013" spans="1:2">
      <c r="A7013"/>
      <c r="B7013"/>
    </row>
    <row r="7014" spans="1:2">
      <c r="A7014"/>
      <c r="B7014"/>
    </row>
    <row r="7015" spans="1:2">
      <c r="A7015"/>
      <c r="B7015"/>
    </row>
    <row r="7016" spans="1:2">
      <c r="A7016"/>
      <c r="B7016"/>
    </row>
    <row r="7017" spans="1:2">
      <c r="A7017"/>
      <c r="B7017"/>
    </row>
    <row r="7018" spans="1:2">
      <c r="A7018"/>
      <c r="B7018"/>
    </row>
    <row r="7019" spans="1:2">
      <c r="A7019"/>
      <c r="B7019"/>
    </row>
    <row r="7020" spans="1:2">
      <c r="A7020"/>
      <c r="B7020"/>
    </row>
    <row r="7021" spans="1:2">
      <c r="A7021"/>
      <c r="B7021"/>
    </row>
    <row r="7022" spans="1:2">
      <c r="A7022"/>
      <c r="B7022"/>
    </row>
    <row r="7023" spans="1:2">
      <c r="A7023"/>
      <c r="B7023"/>
    </row>
    <row r="7024" spans="1:2">
      <c r="A7024"/>
      <c r="B7024"/>
    </row>
    <row r="7025" spans="1:2">
      <c r="A7025"/>
      <c r="B7025"/>
    </row>
    <row r="7026" spans="1:2">
      <c r="A7026"/>
      <c r="B7026"/>
    </row>
    <row r="7027" spans="1:2">
      <c r="A7027"/>
      <c r="B7027"/>
    </row>
    <row r="7028" spans="1:2">
      <c r="A7028"/>
      <c r="B7028"/>
    </row>
    <row r="7029" spans="1:2">
      <c r="A7029"/>
      <c r="B7029"/>
    </row>
    <row r="7030" spans="1:2">
      <c r="A7030"/>
      <c r="B7030"/>
    </row>
    <row r="7031" spans="1:2">
      <c r="A7031"/>
      <c r="B7031"/>
    </row>
    <row r="7032" spans="1:2">
      <c r="A7032"/>
      <c r="B7032"/>
    </row>
    <row r="7033" spans="1:2">
      <c r="A7033"/>
      <c r="B7033"/>
    </row>
    <row r="7034" spans="1:2">
      <c r="A7034"/>
      <c r="B7034"/>
    </row>
    <row r="7035" spans="1:2">
      <c r="A7035"/>
      <c r="B7035"/>
    </row>
    <row r="7036" spans="1:2">
      <c r="A7036"/>
      <c r="B7036"/>
    </row>
    <row r="7037" spans="1:2">
      <c r="A7037"/>
      <c r="B7037"/>
    </row>
    <row r="7038" spans="1:2">
      <c r="A7038"/>
      <c r="B7038"/>
    </row>
    <row r="7039" spans="1:2">
      <c r="A7039"/>
      <c r="B7039"/>
    </row>
    <row r="7040" spans="1:2">
      <c r="A7040"/>
      <c r="B7040"/>
    </row>
    <row r="7041" spans="1:2">
      <c r="A7041"/>
      <c r="B7041"/>
    </row>
    <row r="7042" spans="1:2">
      <c r="A7042"/>
      <c r="B7042"/>
    </row>
    <row r="7043" spans="1:2">
      <c r="A7043"/>
      <c r="B7043"/>
    </row>
    <row r="7044" spans="1:2">
      <c r="A7044"/>
      <c r="B7044"/>
    </row>
    <row r="7045" spans="1:2">
      <c r="A7045"/>
      <c r="B7045"/>
    </row>
    <row r="7046" spans="1:2">
      <c r="A7046"/>
      <c r="B7046"/>
    </row>
    <row r="7047" spans="1:2">
      <c r="A7047"/>
      <c r="B7047"/>
    </row>
    <row r="7048" spans="1:2">
      <c r="A7048"/>
      <c r="B7048"/>
    </row>
    <row r="7049" spans="1:2">
      <c r="A7049"/>
      <c r="B7049"/>
    </row>
    <row r="7050" spans="1:2">
      <c r="A7050"/>
      <c r="B7050"/>
    </row>
    <row r="7051" spans="1:2">
      <c r="A7051"/>
      <c r="B7051"/>
    </row>
    <row r="7052" spans="1:2">
      <c r="A7052"/>
      <c r="B7052"/>
    </row>
    <row r="7053" spans="1:2">
      <c r="A7053"/>
      <c r="B7053"/>
    </row>
    <row r="7054" spans="1:2">
      <c r="A7054"/>
      <c r="B7054"/>
    </row>
    <row r="7055" spans="1:2">
      <c r="A7055"/>
      <c r="B7055"/>
    </row>
    <row r="7056" spans="1:2">
      <c r="A7056"/>
      <c r="B7056"/>
    </row>
    <row r="7057" spans="1:2">
      <c r="A7057"/>
      <c r="B7057"/>
    </row>
    <row r="7058" spans="1:2">
      <c r="A7058"/>
      <c r="B7058"/>
    </row>
    <row r="7059" spans="1:2">
      <c r="A7059"/>
      <c r="B7059"/>
    </row>
    <row r="7060" spans="1:2">
      <c r="A7060"/>
      <c r="B7060"/>
    </row>
    <row r="7061" spans="1:2">
      <c r="A7061"/>
      <c r="B7061"/>
    </row>
    <row r="7062" spans="1:2">
      <c r="A7062"/>
      <c r="B7062"/>
    </row>
    <row r="7063" spans="1:2">
      <c r="A7063"/>
      <c r="B7063"/>
    </row>
    <row r="7064" spans="1:2">
      <c r="A7064"/>
      <c r="B7064"/>
    </row>
    <row r="7065" spans="1:2">
      <c r="A7065"/>
      <c r="B7065"/>
    </row>
    <row r="7066" spans="1:2">
      <c r="A7066"/>
      <c r="B7066"/>
    </row>
    <row r="7067" spans="1:2">
      <c r="A7067"/>
      <c r="B7067"/>
    </row>
    <row r="7068" spans="1:2">
      <c r="A7068"/>
      <c r="B7068"/>
    </row>
    <row r="7069" spans="1:2">
      <c r="A7069"/>
      <c r="B7069"/>
    </row>
    <row r="7070" spans="1:2">
      <c r="A7070"/>
      <c r="B7070"/>
    </row>
    <row r="7071" spans="1:2">
      <c r="A7071"/>
      <c r="B7071"/>
    </row>
    <row r="7072" spans="1:2">
      <c r="A7072"/>
      <c r="B7072"/>
    </row>
    <row r="7073" spans="1:2">
      <c r="A7073"/>
      <c r="B7073"/>
    </row>
    <row r="7074" spans="1:2">
      <c r="A7074"/>
      <c r="B7074"/>
    </row>
    <row r="7075" spans="1:2">
      <c r="A7075"/>
      <c r="B7075"/>
    </row>
    <row r="7076" spans="1:2">
      <c r="A7076"/>
      <c r="B7076"/>
    </row>
    <row r="7077" spans="1:2">
      <c r="A7077"/>
      <c r="B7077"/>
    </row>
    <row r="7078" spans="1:2">
      <c r="A7078"/>
      <c r="B7078"/>
    </row>
    <row r="7079" spans="1:2">
      <c r="A7079"/>
      <c r="B7079"/>
    </row>
    <row r="7080" spans="1:2">
      <c r="A7080"/>
      <c r="B7080"/>
    </row>
    <row r="7081" spans="1:2">
      <c r="A7081"/>
      <c r="B7081"/>
    </row>
    <row r="7082" spans="1:2">
      <c r="A7082"/>
      <c r="B7082"/>
    </row>
    <row r="7083" spans="1:2">
      <c r="A7083"/>
      <c r="B7083"/>
    </row>
    <row r="7084" spans="1:2">
      <c r="A7084"/>
      <c r="B7084"/>
    </row>
    <row r="7085" spans="1:2">
      <c r="A7085"/>
      <c r="B7085"/>
    </row>
    <row r="7086" spans="1:2">
      <c r="A7086"/>
      <c r="B7086"/>
    </row>
    <row r="7087" spans="1:2">
      <c r="A7087"/>
      <c r="B7087"/>
    </row>
    <row r="7088" spans="1:2">
      <c r="A7088"/>
      <c r="B7088"/>
    </row>
    <row r="7089" spans="1:2">
      <c r="A7089"/>
      <c r="B7089"/>
    </row>
    <row r="7090" spans="1:2">
      <c r="A7090"/>
      <c r="B7090"/>
    </row>
    <row r="7091" spans="1:2">
      <c r="A7091"/>
      <c r="B7091"/>
    </row>
    <row r="7092" spans="1:2">
      <c r="A7092"/>
      <c r="B7092"/>
    </row>
    <row r="7093" spans="1:2">
      <c r="A7093"/>
      <c r="B7093"/>
    </row>
    <row r="7094" spans="1:2">
      <c r="A7094"/>
      <c r="B7094"/>
    </row>
    <row r="7095" spans="1:2">
      <c r="A7095"/>
      <c r="B7095"/>
    </row>
    <row r="7096" spans="1:2">
      <c r="A7096"/>
      <c r="B7096"/>
    </row>
    <row r="7097" spans="1:2">
      <c r="A7097"/>
      <c r="B7097"/>
    </row>
    <row r="7098" spans="1:2">
      <c r="A7098"/>
      <c r="B7098"/>
    </row>
    <row r="7099" spans="1:2">
      <c r="A7099"/>
      <c r="B7099"/>
    </row>
    <row r="7100" spans="1:2">
      <c r="A7100"/>
      <c r="B7100"/>
    </row>
    <row r="7101" spans="1:2">
      <c r="A7101"/>
      <c r="B7101"/>
    </row>
    <row r="7102" spans="1:2">
      <c r="A7102"/>
      <c r="B7102"/>
    </row>
    <row r="7103" spans="1:2">
      <c r="A7103"/>
      <c r="B7103"/>
    </row>
    <row r="7104" spans="1:2">
      <c r="A7104"/>
      <c r="B7104"/>
    </row>
    <row r="7105" spans="1:2">
      <c r="A7105"/>
      <c r="B7105"/>
    </row>
    <row r="7106" spans="1:2">
      <c r="A7106"/>
      <c r="B7106"/>
    </row>
    <row r="7107" spans="1:2">
      <c r="A7107"/>
      <c r="B7107"/>
    </row>
    <row r="7108" spans="1:2">
      <c r="A7108"/>
      <c r="B7108"/>
    </row>
    <row r="7109" spans="1:2">
      <c r="A7109"/>
      <c r="B7109"/>
    </row>
    <row r="7110" spans="1:2">
      <c r="A7110"/>
      <c r="B7110"/>
    </row>
    <row r="7111" spans="1:2">
      <c r="A7111"/>
      <c r="B7111"/>
    </row>
    <row r="7112" spans="1:2">
      <c r="A7112"/>
      <c r="B7112"/>
    </row>
    <row r="7113" spans="1:2">
      <c r="A7113"/>
      <c r="B7113"/>
    </row>
    <row r="7114" spans="1:2">
      <c r="A7114"/>
      <c r="B7114"/>
    </row>
    <row r="7115" spans="1:2">
      <c r="A7115"/>
      <c r="B7115"/>
    </row>
    <row r="7116" spans="1:2">
      <c r="A7116"/>
      <c r="B7116"/>
    </row>
    <row r="7117" spans="1:2">
      <c r="A7117"/>
      <c r="B7117"/>
    </row>
    <row r="7118" spans="1:2">
      <c r="A7118"/>
      <c r="B7118"/>
    </row>
    <row r="7119" spans="1:2">
      <c r="A7119"/>
      <c r="B7119"/>
    </row>
    <row r="7120" spans="1:2">
      <c r="A7120"/>
      <c r="B7120"/>
    </row>
    <row r="7121" spans="1:2">
      <c r="A7121"/>
      <c r="B7121"/>
    </row>
    <row r="7122" spans="1:2">
      <c r="A7122"/>
      <c r="B7122"/>
    </row>
    <row r="7123" spans="1:2">
      <c r="A7123"/>
      <c r="B7123"/>
    </row>
    <row r="7124" spans="1:2">
      <c r="A7124"/>
      <c r="B7124"/>
    </row>
    <row r="7125" spans="1:2">
      <c r="A7125"/>
      <c r="B7125"/>
    </row>
    <row r="7126" spans="1:2">
      <c r="A7126"/>
      <c r="B7126"/>
    </row>
    <row r="7127" spans="1:2">
      <c r="A7127"/>
      <c r="B7127"/>
    </row>
    <row r="7128" spans="1:2">
      <c r="A7128"/>
      <c r="B7128"/>
    </row>
    <row r="7129" spans="1:2">
      <c r="A7129"/>
      <c r="B7129"/>
    </row>
    <row r="7130" spans="1:2">
      <c r="A7130"/>
      <c r="B7130"/>
    </row>
    <row r="7131" spans="1:2">
      <c r="A7131"/>
      <c r="B7131"/>
    </row>
    <row r="7132" spans="1:2">
      <c r="A7132"/>
      <c r="B7132"/>
    </row>
    <row r="7133" spans="1:2">
      <c r="A7133"/>
      <c r="B7133"/>
    </row>
    <row r="7134" spans="1:2">
      <c r="A7134"/>
      <c r="B7134"/>
    </row>
    <row r="7135" spans="1:2">
      <c r="A7135"/>
      <c r="B7135"/>
    </row>
    <row r="7136" spans="1:2">
      <c r="A7136"/>
      <c r="B7136"/>
    </row>
    <row r="7137" spans="1:2">
      <c r="A7137"/>
      <c r="B7137"/>
    </row>
    <row r="7138" spans="1:2">
      <c r="A7138"/>
      <c r="B7138"/>
    </row>
    <row r="7139" spans="1:2">
      <c r="A7139"/>
      <c r="B7139"/>
    </row>
    <row r="7140" spans="1:2">
      <c r="A7140"/>
      <c r="B7140"/>
    </row>
    <row r="7141" spans="1:2">
      <c r="A7141"/>
      <c r="B7141"/>
    </row>
    <row r="7142" spans="1:2">
      <c r="A7142"/>
      <c r="B7142"/>
    </row>
    <row r="7143" spans="1:2">
      <c r="A7143"/>
      <c r="B7143"/>
    </row>
    <row r="7144" spans="1:2">
      <c r="A7144"/>
      <c r="B7144"/>
    </row>
    <row r="7145" spans="1:2">
      <c r="A7145"/>
      <c r="B7145"/>
    </row>
    <row r="7146" spans="1:2">
      <c r="A7146"/>
      <c r="B7146"/>
    </row>
    <row r="7147" spans="1:2">
      <c r="A7147"/>
      <c r="B7147"/>
    </row>
    <row r="7148" spans="1:2">
      <c r="A7148"/>
      <c r="B7148"/>
    </row>
    <row r="7149" spans="1:2">
      <c r="A7149"/>
      <c r="B7149"/>
    </row>
    <row r="7150" spans="1:2">
      <c r="A7150"/>
      <c r="B7150"/>
    </row>
    <row r="7151" spans="1:2">
      <c r="A7151"/>
      <c r="B7151"/>
    </row>
    <row r="7152" spans="1:2">
      <c r="A7152"/>
      <c r="B7152"/>
    </row>
    <row r="7153" spans="1:2">
      <c r="A7153"/>
      <c r="B7153"/>
    </row>
    <row r="7154" spans="1:2">
      <c r="A7154"/>
      <c r="B7154"/>
    </row>
    <row r="7155" spans="1:2">
      <c r="A7155"/>
      <c r="B7155"/>
    </row>
    <row r="7156" spans="1:2">
      <c r="A7156"/>
      <c r="B7156"/>
    </row>
    <row r="7157" spans="1:2">
      <c r="A7157"/>
      <c r="B7157"/>
    </row>
    <row r="7158" spans="1:2">
      <c r="A7158"/>
      <c r="B7158"/>
    </row>
    <row r="7159" spans="1:2">
      <c r="A7159"/>
      <c r="B7159"/>
    </row>
    <row r="7160" spans="1:2">
      <c r="A7160"/>
      <c r="B7160"/>
    </row>
    <row r="7161" spans="1:2">
      <c r="A7161"/>
      <c r="B7161"/>
    </row>
    <row r="7162" spans="1:2">
      <c r="A7162"/>
      <c r="B7162"/>
    </row>
    <row r="7163" spans="1:2">
      <c r="A7163"/>
      <c r="B7163"/>
    </row>
    <row r="7164" spans="1:2">
      <c r="A7164"/>
      <c r="B7164"/>
    </row>
    <row r="7165" spans="1:2">
      <c r="A7165"/>
      <c r="B7165"/>
    </row>
    <row r="7166" spans="1:2">
      <c r="A7166"/>
      <c r="B7166"/>
    </row>
    <row r="7167" spans="1:2">
      <c r="A7167"/>
      <c r="B7167"/>
    </row>
    <row r="7168" spans="1:2">
      <c r="A7168"/>
      <c r="B7168"/>
    </row>
    <row r="7169" spans="1:2">
      <c r="A7169"/>
      <c r="B7169"/>
    </row>
    <row r="7170" spans="1:2">
      <c r="A7170"/>
      <c r="B7170"/>
    </row>
    <row r="7171" spans="1:2">
      <c r="A7171"/>
      <c r="B7171"/>
    </row>
    <row r="7172" spans="1:2">
      <c r="A7172"/>
      <c r="B7172"/>
    </row>
    <row r="7173" spans="1:2">
      <c r="A7173"/>
      <c r="B7173"/>
    </row>
    <row r="7174" spans="1:2">
      <c r="A7174"/>
      <c r="B7174"/>
    </row>
    <row r="7175" spans="1:2">
      <c r="A7175"/>
      <c r="B7175"/>
    </row>
    <row r="7176" spans="1:2">
      <c r="A7176"/>
      <c r="B7176"/>
    </row>
    <row r="7177" spans="1:2">
      <c r="A7177"/>
      <c r="B7177"/>
    </row>
    <row r="7178" spans="1:2">
      <c r="A7178"/>
      <c r="B7178"/>
    </row>
    <row r="7179" spans="1:2">
      <c r="A7179"/>
      <c r="B7179"/>
    </row>
    <row r="7180" spans="1:2">
      <c r="A7180"/>
      <c r="B7180"/>
    </row>
    <row r="7181" spans="1:2">
      <c r="A7181"/>
      <c r="B7181"/>
    </row>
    <row r="7182" spans="1:2">
      <c r="A7182"/>
      <c r="B7182"/>
    </row>
    <row r="7183" spans="1:2">
      <c r="A7183"/>
      <c r="B7183"/>
    </row>
    <row r="7184" spans="1:2">
      <c r="A7184"/>
      <c r="B7184"/>
    </row>
    <row r="7185" spans="1:2">
      <c r="A7185"/>
      <c r="B7185"/>
    </row>
    <row r="7186" spans="1:2">
      <c r="A7186"/>
      <c r="B7186"/>
    </row>
    <row r="7187" spans="1:2">
      <c r="A7187"/>
      <c r="B7187"/>
    </row>
    <row r="7188" spans="1:2">
      <c r="A7188"/>
      <c r="B7188"/>
    </row>
    <row r="7189" spans="1:2">
      <c r="A7189"/>
      <c r="B7189"/>
    </row>
    <row r="7190" spans="1:2">
      <c r="A7190"/>
      <c r="B7190"/>
    </row>
    <row r="7191" spans="1:2">
      <c r="A7191"/>
      <c r="B7191"/>
    </row>
    <row r="7192" spans="1:2">
      <c r="A7192"/>
      <c r="B7192"/>
    </row>
    <row r="7193" spans="1:2">
      <c r="A7193"/>
      <c r="B7193"/>
    </row>
    <row r="7194" spans="1:2">
      <c r="A7194"/>
      <c r="B7194"/>
    </row>
    <row r="7195" spans="1:2">
      <c r="A7195"/>
      <c r="B7195"/>
    </row>
    <row r="7196" spans="1:2">
      <c r="A7196"/>
      <c r="B7196"/>
    </row>
    <row r="7197" spans="1:2">
      <c r="A7197"/>
      <c r="B7197"/>
    </row>
    <row r="7198" spans="1:2">
      <c r="A7198"/>
      <c r="B7198"/>
    </row>
    <row r="7199" spans="1:2">
      <c r="A7199"/>
      <c r="B7199"/>
    </row>
    <row r="7200" spans="1:2">
      <c r="A7200"/>
      <c r="B7200"/>
    </row>
    <row r="7201" spans="1:2">
      <c r="A7201"/>
      <c r="B7201"/>
    </row>
    <row r="7202" spans="1:2">
      <c r="A7202"/>
      <c r="B7202"/>
    </row>
    <row r="7203" spans="1:2">
      <c r="A7203"/>
      <c r="B7203"/>
    </row>
    <row r="7204" spans="1:2">
      <c r="A7204"/>
      <c r="B7204"/>
    </row>
    <row r="7205" spans="1:2">
      <c r="A7205"/>
      <c r="B7205"/>
    </row>
    <row r="7206" spans="1:2">
      <c r="A7206"/>
      <c r="B7206"/>
    </row>
    <row r="7207" spans="1:2">
      <c r="A7207"/>
      <c r="B7207"/>
    </row>
    <row r="7208" spans="1:2">
      <c r="A7208"/>
      <c r="B7208"/>
    </row>
    <row r="7209" spans="1:2">
      <c r="A7209"/>
      <c r="B7209"/>
    </row>
    <row r="7210" spans="1:2">
      <c r="A7210"/>
      <c r="B7210"/>
    </row>
    <row r="7211" spans="1:2">
      <c r="A7211"/>
      <c r="B7211"/>
    </row>
    <row r="7212" spans="1:2">
      <c r="A7212"/>
      <c r="B7212"/>
    </row>
    <row r="7213" spans="1:2">
      <c r="A7213"/>
      <c r="B7213"/>
    </row>
    <row r="7214" spans="1:2">
      <c r="A7214"/>
      <c r="B7214"/>
    </row>
    <row r="7215" spans="1:2">
      <c r="A7215"/>
      <c r="B7215"/>
    </row>
    <row r="7216" spans="1:2">
      <c r="A7216"/>
      <c r="B7216"/>
    </row>
    <row r="7217" spans="1:2">
      <c r="A7217"/>
      <c r="B7217"/>
    </row>
    <row r="7218" spans="1:2">
      <c r="A7218"/>
      <c r="B7218"/>
    </row>
    <row r="7219" spans="1:2">
      <c r="A7219"/>
      <c r="B7219"/>
    </row>
    <row r="7220" spans="1:2">
      <c r="A7220"/>
      <c r="B7220"/>
    </row>
    <row r="7221" spans="1:2">
      <c r="A7221"/>
      <c r="B7221"/>
    </row>
    <row r="7222" spans="1:2">
      <c r="A7222"/>
      <c r="B7222"/>
    </row>
    <row r="7223" spans="1:2">
      <c r="A7223"/>
      <c r="B7223"/>
    </row>
    <row r="7224" spans="1:2">
      <c r="A7224"/>
      <c r="B7224"/>
    </row>
    <row r="7225" spans="1:2">
      <c r="A7225"/>
      <c r="B7225"/>
    </row>
    <row r="7226" spans="1:2">
      <c r="A7226"/>
      <c r="B7226"/>
    </row>
    <row r="7227" spans="1:2">
      <c r="A7227"/>
      <c r="B7227"/>
    </row>
    <row r="7228" spans="1:2">
      <c r="A7228"/>
      <c r="B7228"/>
    </row>
    <row r="7229" spans="1:2">
      <c r="A7229"/>
      <c r="B7229"/>
    </row>
    <row r="7230" spans="1:2">
      <c r="A7230"/>
      <c r="B7230"/>
    </row>
    <row r="7231" spans="1:2">
      <c r="A7231"/>
      <c r="B7231"/>
    </row>
    <row r="7232" spans="1:2">
      <c r="A7232"/>
      <c r="B7232"/>
    </row>
    <row r="7233" spans="1:2">
      <c r="A7233"/>
      <c r="B7233"/>
    </row>
    <row r="7234" spans="1:2">
      <c r="A7234"/>
      <c r="B7234"/>
    </row>
    <row r="7235" spans="1:2">
      <c r="A7235"/>
      <c r="B7235"/>
    </row>
    <row r="7236" spans="1:2">
      <c r="A7236"/>
      <c r="B7236"/>
    </row>
    <row r="7237" spans="1:2">
      <c r="A7237"/>
      <c r="B7237"/>
    </row>
    <row r="7238" spans="1:2">
      <c r="A7238"/>
      <c r="B7238"/>
    </row>
    <row r="7239" spans="1:2">
      <c r="A7239"/>
      <c r="B7239"/>
    </row>
    <row r="7240" spans="1:2">
      <c r="A7240"/>
      <c r="B7240"/>
    </row>
    <row r="7241" spans="1:2">
      <c r="A7241"/>
      <c r="B7241"/>
    </row>
    <row r="7242" spans="1:2">
      <c r="A7242"/>
      <c r="B7242"/>
    </row>
    <row r="7243" spans="1:2">
      <c r="A7243"/>
      <c r="B7243"/>
    </row>
    <row r="7244" spans="1:2">
      <c r="A7244"/>
      <c r="B7244"/>
    </row>
    <row r="7245" spans="1:2">
      <c r="A7245"/>
      <c r="B7245"/>
    </row>
    <row r="7246" spans="1:2">
      <c r="A7246"/>
      <c r="B7246"/>
    </row>
    <row r="7247" spans="1:2">
      <c r="A7247"/>
      <c r="B7247"/>
    </row>
    <row r="7248" spans="1:2">
      <c r="A7248"/>
      <c r="B7248"/>
    </row>
    <row r="7249" spans="1:2">
      <c r="A7249"/>
      <c r="B7249"/>
    </row>
    <row r="7250" spans="1:2">
      <c r="A7250"/>
      <c r="B7250"/>
    </row>
    <row r="7251" spans="1:2">
      <c r="A7251"/>
      <c r="B7251"/>
    </row>
    <row r="7252" spans="1:2">
      <c r="A7252"/>
      <c r="B7252"/>
    </row>
    <row r="7253" spans="1:2">
      <c r="A7253"/>
      <c r="B7253"/>
    </row>
    <row r="7254" spans="1:2">
      <c r="A7254"/>
      <c r="B7254"/>
    </row>
    <row r="7255" spans="1:2">
      <c r="A7255"/>
      <c r="B7255"/>
    </row>
    <row r="7256" spans="1:2">
      <c r="A7256"/>
      <c r="B7256"/>
    </row>
    <row r="7257" spans="1:2">
      <c r="A7257"/>
      <c r="B7257"/>
    </row>
    <row r="7258" spans="1:2">
      <c r="A7258"/>
      <c r="B7258"/>
    </row>
    <row r="7259" spans="1:2">
      <c r="A7259"/>
      <c r="B7259"/>
    </row>
    <row r="7260" spans="1:2">
      <c r="A7260"/>
      <c r="B7260"/>
    </row>
    <row r="7261" spans="1:2">
      <c r="A7261"/>
      <c r="B7261"/>
    </row>
    <row r="7262" spans="1:2">
      <c r="A7262"/>
      <c r="B7262"/>
    </row>
    <row r="7263" spans="1:2">
      <c r="A7263"/>
      <c r="B7263"/>
    </row>
    <row r="7264" spans="1:2">
      <c r="A7264"/>
      <c r="B7264"/>
    </row>
    <row r="7265" spans="1:2">
      <c r="A7265"/>
      <c r="B7265"/>
    </row>
    <row r="7266" spans="1:2">
      <c r="A7266"/>
      <c r="B7266"/>
    </row>
    <row r="7267" spans="1:2">
      <c r="A7267"/>
      <c r="B7267"/>
    </row>
    <row r="7268" spans="1:2">
      <c r="A7268"/>
      <c r="B7268"/>
    </row>
    <row r="7269" spans="1:2">
      <c r="A7269"/>
      <c r="B7269"/>
    </row>
    <row r="7270" spans="1:2">
      <c r="A7270"/>
      <c r="B7270"/>
    </row>
    <row r="7271" spans="1:2">
      <c r="A7271"/>
      <c r="B7271"/>
    </row>
    <row r="7272" spans="1:2">
      <c r="A7272"/>
      <c r="B7272"/>
    </row>
    <row r="7273" spans="1:2">
      <c r="A7273"/>
      <c r="B7273"/>
    </row>
    <row r="7274" spans="1:2">
      <c r="A7274"/>
      <c r="B7274"/>
    </row>
    <row r="7275" spans="1:2">
      <c r="A7275"/>
      <c r="B7275"/>
    </row>
    <row r="7276" spans="1:2">
      <c r="A7276"/>
      <c r="B7276"/>
    </row>
    <row r="7277" spans="1:2">
      <c r="A7277"/>
      <c r="B7277"/>
    </row>
    <row r="7278" spans="1:2">
      <c r="A7278"/>
      <c r="B7278"/>
    </row>
    <row r="7279" spans="1:2">
      <c r="A7279"/>
      <c r="B7279"/>
    </row>
    <row r="7280" spans="1:2">
      <c r="A7280"/>
      <c r="B7280"/>
    </row>
    <row r="7281" spans="1:2">
      <c r="A7281"/>
      <c r="B7281"/>
    </row>
    <row r="7282" spans="1:2">
      <c r="A7282"/>
      <c r="B7282"/>
    </row>
    <row r="7283" spans="1:2">
      <c r="A7283"/>
      <c r="B7283"/>
    </row>
    <row r="7284" spans="1:2">
      <c r="A7284"/>
      <c r="B7284"/>
    </row>
    <row r="7285" spans="1:2">
      <c r="A7285"/>
      <c r="B7285"/>
    </row>
    <row r="7286" spans="1:2">
      <c r="A7286"/>
      <c r="B7286"/>
    </row>
    <row r="7287" spans="1:2">
      <c r="A7287"/>
      <c r="B7287"/>
    </row>
    <row r="7288" spans="1:2">
      <c r="A7288"/>
      <c r="B7288"/>
    </row>
    <row r="7289" spans="1:2">
      <c r="A7289"/>
      <c r="B7289"/>
    </row>
    <row r="7290" spans="1:2">
      <c r="A7290"/>
      <c r="B7290"/>
    </row>
    <row r="7291" spans="1:2">
      <c r="A7291"/>
      <c r="B7291"/>
    </row>
    <row r="7292" spans="1:2">
      <c r="A7292"/>
      <c r="B7292"/>
    </row>
    <row r="7293" spans="1:2">
      <c r="A7293"/>
      <c r="B7293"/>
    </row>
    <row r="7294" spans="1:2">
      <c r="A7294"/>
      <c r="B7294"/>
    </row>
    <row r="7295" spans="1:2">
      <c r="A7295"/>
      <c r="B7295"/>
    </row>
    <row r="7296" spans="1:2">
      <c r="A7296"/>
      <c r="B7296"/>
    </row>
    <row r="7297" spans="1:2">
      <c r="A7297"/>
      <c r="B7297"/>
    </row>
    <row r="7298" spans="1:2">
      <c r="A7298"/>
      <c r="B7298"/>
    </row>
    <row r="7299" spans="1:2">
      <c r="A7299"/>
      <c r="B7299"/>
    </row>
    <row r="7300" spans="1:2">
      <c r="A7300"/>
      <c r="B7300"/>
    </row>
    <row r="7301" spans="1:2">
      <c r="A7301"/>
      <c r="B7301"/>
    </row>
    <row r="7302" spans="1:2">
      <c r="A7302"/>
      <c r="B7302"/>
    </row>
    <row r="7303" spans="1:2">
      <c r="A7303"/>
      <c r="B7303"/>
    </row>
    <row r="7304" spans="1:2">
      <c r="A7304"/>
      <c r="B7304"/>
    </row>
    <row r="7305" spans="1:2">
      <c r="A7305"/>
      <c r="B7305"/>
    </row>
    <row r="7306" spans="1:2">
      <c r="A7306"/>
      <c r="B7306"/>
    </row>
    <row r="7307" spans="1:2">
      <c r="A7307"/>
      <c r="B7307"/>
    </row>
    <row r="7308" spans="1:2">
      <c r="A7308"/>
      <c r="B7308"/>
    </row>
    <row r="7309" spans="1:2">
      <c r="A7309"/>
      <c r="B7309"/>
    </row>
    <row r="7310" spans="1:2">
      <c r="A7310"/>
      <c r="B7310"/>
    </row>
    <row r="7311" spans="1:2">
      <c r="A7311"/>
      <c r="B7311"/>
    </row>
    <row r="7312" spans="1:2">
      <c r="A7312"/>
      <c r="B7312"/>
    </row>
  </sheetData>
  <hyperlinks>
    <hyperlink ref="A1" location="NavigationPage!A1" display="Return" xr:uid="{00000000-0004-0000-0200-000000000000}"/>
    <hyperlink ref="A4" location="'P1'!A1" display="'P1'!A1" xr:uid="{FDEFEA3C-B007-4987-8024-FD538AD80AD3}"/>
    <hyperlink ref="A5" location="'P2'!A1" display="'P2'!A1" xr:uid="{F1B67E0E-3B49-416C-966B-E84FEA4B406A}"/>
    <hyperlink ref="A8" location="'P3'!A1" display="'P3'!A1" xr:uid="{C0107385-8E35-4E86-97A1-5A1839627E8C}"/>
    <hyperlink ref="A9" location="'P4'!A1" display="'P4'!A1" xr:uid="{5752AD0A-12E7-417E-9156-717619827A91}"/>
    <hyperlink ref="A11" location="'P5'!A1" display="'P5'!A1" xr:uid="{12247B2C-66FD-40A9-ADDC-3651033BD18B}"/>
    <hyperlink ref="A12" location="'P6'!A1" display="'P6'!A1" xr:uid="{161AAB24-963B-43BC-9B8A-C79997528CAC}"/>
    <hyperlink ref="A13" location="'P7'!A1" display="'P7'!A1" xr:uid="{DE9CBB80-8C2C-4AA5-8DB4-21334A454680}"/>
    <hyperlink ref="A6" location="'P2'!A1" display="'P2'!A1" xr:uid="{F896ABB8-68BC-4DAB-9399-9CEAFEA224C9}"/>
    <hyperlink ref="A7" location="'P2'!A1" display="'P2'!A1" xr:uid="{AD866832-9722-4D40-A052-FC4C2BC1E2CF}"/>
    <hyperlink ref="A10" location="'P4'!A1" display="'P4'!A1" xr:uid="{C5EB8866-1562-49FC-B2F2-2C56E187D073}"/>
  </hyperlinks>
  <pageMargins left="0.7" right="0.7" top="0.75" bottom="0.75" header="0.3" footer="0.3"/>
  <pageSetup orientation="landscape"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FF640-ECB0-485E-8FA9-85B825745528}">
  <dimension ref="A1:F23"/>
  <sheetViews>
    <sheetView zoomScaleNormal="100" workbookViewId="0"/>
  </sheetViews>
  <sheetFormatPr defaultRowHeight="15"/>
  <cols>
    <col min="1" max="1" width="65.5703125" customWidth="1"/>
    <col min="2" max="2" width="2.5703125" customWidth="1"/>
    <col min="3" max="3" width="22.5703125" customWidth="1"/>
    <col min="4" max="4" width="12.5703125" customWidth="1"/>
    <col min="5" max="5" width="23.5703125" customWidth="1"/>
  </cols>
  <sheetData>
    <row r="1" spans="1:6" ht="18.75">
      <c r="A1" s="151" t="s">
        <v>9124</v>
      </c>
      <c r="B1" s="5"/>
      <c r="C1" s="5" t="s">
        <v>81</v>
      </c>
      <c r="D1" s="5"/>
      <c r="E1" s="5"/>
    </row>
    <row r="2" spans="1:6" ht="47.1" customHeight="1">
      <c r="A2" s="2" t="s">
        <v>66</v>
      </c>
      <c r="B2" s="2"/>
      <c r="C2" s="192" t="str">
        <f>FnlRptListParks!C7</f>
        <v>Dog Park</v>
      </c>
      <c r="D2" s="192"/>
      <c r="E2" s="192"/>
    </row>
    <row r="3" spans="1:6">
      <c r="A3" s="1" t="s">
        <v>67</v>
      </c>
      <c r="B3" s="1"/>
      <c r="C3" t="s">
        <v>9129</v>
      </c>
      <c r="D3" s="158">
        <f>FnlRptListParks!A7</f>
        <v>3</v>
      </c>
    </row>
    <row r="4" spans="1:6">
      <c r="A4" s="6"/>
      <c r="B4" s="6"/>
      <c r="E4" s="6"/>
    </row>
    <row r="5" spans="1:6">
      <c r="A5" s="194"/>
      <c r="B5" s="6"/>
      <c r="C5" t="s">
        <v>17</v>
      </c>
      <c r="D5" s="197" t="str">
        <f>FnlRptListParks!B7</f>
        <v>To Be Determined</v>
      </c>
      <c r="E5" s="197"/>
    </row>
    <row r="6" spans="1:6">
      <c r="A6" s="194"/>
      <c r="B6" s="6"/>
      <c r="D6" s="16"/>
      <c r="E6" s="16"/>
    </row>
    <row r="7" spans="1:6">
      <c r="A7" s="194"/>
      <c r="B7" s="6"/>
      <c r="C7" t="s">
        <v>18</v>
      </c>
      <c r="D7" s="3" t="str">
        <f>FnlRptListParks!G7</f>
        <v>B</v>
      </c>
    </row>
    <row r="8" spans="1:6">
      <c r="A8" s="194"/>
      <c r="B8" s="6"/>
      <c r="F8" s="8"/>
    </row>
    <row r="9" spans="1:6">
      <c r="A9" s="194"/>
      <c r="B9" s="6"/>
      <c r="C9" t="s">
        <v>19</v>
      </c>
      <c r="D9" s="3">
        <f>FnlRptListParks!H7</f>
        <v>0</v>
      </c>
      <c r="E9" s="3">
        <f>FnlRptListParks!J7</f>
        <v>0</v>
      </c>
    </row>
    <row r="10" spans="1:6">
      <c r="A10" s="194"/>
      <c r="B10" s="6"/>
    </row>
    <row r="11" spans="1:6">
      <c r="A11" s="194"/>
      <c r="B11" s="6"/>
      <c r="C11" t="s">
        <v>20</v>
      </c>
      <c r="D11" s="193" t="str">
        <f>FnlRptListParks!I7</f>
        <v>$30K to $750K</v>
      </c>
      <c r="E11" s="193"/>
    </row>
    <row r="12" spans="1:6">
      <c r="A12" s="194"/>
      <c r="B12" s="6"/>
    </row>
    <row r="13" spans="1:6">
      <c r="A13" s="194"/>
      <c r="B13" s="6"/>
      <c r="D13" s="7"/>
    </row>
    <row r="14" spans="1:6">
      <c r="A14" s="194"/>
      <c r="B14" s="6"/>
    </row>
    <row r="15" spans="1:6">
      <c r="A15" s="194"/>
      <c r="B15" s="6"/>
      <c r="C15" t="s">
        <v>22</v>
      </c>
    </row>
    <row r="16" spans="1:6" ht="42" customHeight="1">
      <c r="A16" s="194"/>
      <c r="B16" s="6"/>
      <c r="C16" s="198" t="s">
        <v>9150</v>
      </c>
      <c r="D16" s="198"/>
      <c r="E16" s="198"/>
    </row>
    <row r="17" spans="1:5">
      <c r="A17" s="194"/>
      <c r="B17" s="6"/>
      <c r="C17" s="15"/>
      <c r="D17" s="15"/>
      <c r="E17" s="15"/>
    </row>
    <row r="18" spans="1:5" ht="14.45" customHeight="1">
      <c r="A18" s="194"/>
      <c r="B18" s="6"/>
      <c r="C18" t="s">
        <v>23</v>
      </c>
      <c r="D18" s="8"/>
      <c r="E18" s="8"/>
    </row>
    <row r="19" spans="1:5" ht="42" customHeight="1">
      <c r="A19" s="194"/>
      <c r="B19" s="6"/>
      <c r="C19" s="196" t="s">
        <v>9149</v>
      </c>
      <c r="D19" s="196"/>
      <c r="E19" s="196"/>
    </row>
    <row r="20" spans="1:5" ht="15.6" customHeight="1">
      <c r="A20" s="194"/>
      <c r="B20" s="6"/>
      <c r="C20" s="15"/>
      <c r="D20" s="15"/>
      <c r="E20" s="15"/>
    </row>
    <row r="21" spans="1:5">
      <c r="A21" s="194"/>
      <c r="B21" s="6"/>
      <c r="C21" s="13" t="s">
        <v>21</v>
      </c>
      <c r="D21" s="13"/>
      <c r="E21" s="13"/>
    </row>
    <row r="22" spans="1:5" ht="42" customHeight="1">
      <c r="A22" s="194"/>
      <c r="B22" s="6"/>
      <c r="C22" s="196" t="str">
        <f>FnlRptListParks!D7</f>
        <v xml:space="preserve">Location selection is important for public acceptance. </v>
      </c>
      <c r="D22" s="196"/>
      <c r="E22" s="196"/>
    </row>
    <row r="23" spans="1:5">
      <c r="C23" s="15"/>
      <c r="D23" s="15"/>
      <c r="E23" s="15"/>
    </row>
  </sheetData>
  <mergeCells count="7">
    <mergeCell ref="C2:E2"/>
    <mergeCell ref="D11:E11"/>
    <mergeCell ref="A5:A22"/>
    <mergeCell ref="D5:E5"/>
    <mergeCell ref="C16:E16"/>
    <mergeCell ref="C19:E19"/>
    <mergeCell ref="C22:E22"/>
  </mergeCells>
  <hyperlinks>
    <hyperlink ref="D3" location="FinalReportList!A1" display="FinalReportList!A1" xr:uid="{AFEA54B7-69B5-484B-99FF-128C8C09BFC3}"/>
    <hyperlink ref="C1" location="FnlRptListParks!A1" display="Final Report List" xr:uid="{07F0F949-B087-46A1-998C-4394803E3196}"/>
    <hyperlink ref="A1" location="NavigationPage!A1" display="Return" xr:uid="{B487A6FF-CADB-4097-999E-BEFB3B67237A}"/>
  </hyperlinks>
  <pageMargins left="0.3" right="0.3" top="1" bottom="0.75" header="0.3" footer="0.3"/>
  <pageSetup orientation="landscape" r:id="rId1"/>
  <headerFooter>
    <oddHeader>&amp;L&amp;G</oddHeader>
    <oddFooter>&amp;L&amp;"-,Bold"&amp;K00B050Greener by Design, LLC&amp;"-,Regular"&amp;K01+000
732.253.7717&amp;C94 Church Street, Suite 402
&amp;K00B050www.gbdtoday.com &amp;RNew Brunswick, NJ 08901
fax 732.253.7719</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B0921-4C53-4F90-9232-2B1BC61D4079}">
  <dimension ref="A1:F23"/>
  <sheetViews>
    <sheetView zoomScaleNormal="100" workbookViewId="0"/>
  </sheetViews>
  <sheetFormatPr defaultRowHeight="15"/>
  <cols>
    <col min="1" max="1" width="65.5703125" customWidth="1"/>
    <col min="2" max="2" width="2.5703125" customWidth="1"/>
    <col min="3" max="3" width="22.5703125" customWidth="1"/>
    <col min="4" max="4" width="12.5703125" customWidth="1"/>
    <col min="5" max="5" width="23.5703125" customWidth="1"/>
  </cols>
  <sheetData>
    <row r="1" spans="1:6" ht="18.75">
      <c r="A1" s="151" t="s">
        <v>9124</v>
      </c>
      <c r="B1" s="5"/>
      <c r="C1" s="5" t="s">
        <v>81</v>
      </c>
      <c r="D1" s="5"/>
      <c r="E1" s="5"/>
    </row>
    <row r="2" spans="1:6" ht="47.1" customHeight="1">
      <c r="A2" s="2" t="s">
        <v>66</v>
      </c>
      <c r="B2" s="2"/>
      <c r="C2" s="192" t="str">
        <f>FnlRptListParks!C8</f>
        <v>Fieldhouse Replacement/Improvements</v>
      </c>
      <c r="D2" s="192"/>
      <c r="E2" s="192"/>
    </row>
    <row r="3" spans="1:6">
      <c r="A3" s="1" t="s">
        <v>67</v>
      </c>
      <c r="B3" s="1"/>
      <c r="C3" t="s">
        <v>9129</v>
      </c>
      <c r="D3" s="158">
        <f>FnlRptListParks!A8</f>
        <v>4</v>
      </c>
    </row>
    <row r="4" spans="1:6">
      <c r="A4" s="6"/>
      <c r="B4" s="6"/>
      <c r="E4" s="6"/>
    </row>
    <row r="5" spans="1:6">
      <c r="A5" s="194"/>
      <c r="B5" s="6"/>
      <c r="C5" t="s">
        <v>17</v>
      </c>
      <c r="D5" s="197" t="str">
        <f>FnlRptListParks!B8</f>
        <v>C.O. Johnson</v>
      </c>
      <c r="E5" s="197"/>
    </row>
    <row r="6" spans="1:6">
      <c r="A6" s="194"/>
      <c r="B6" s="6"/>
      <c r="D6" s="16"/>
      <c r="E6" s="16"/>
    </row>
    <row r="7" spans="1:6">
      <c r="A7" s="194"/>
      <c r="B7" s="6"/>
      <c r="C7" t="s">
        <v>18</v>
      </c>
      <c r="D7" s="3" t="str">
        <f>FnlRptListParks!G8</f>
        <v>A</v>
      </c>
    </row>
    <row r="8" spans="1:6">
      <c r="A8" s="194"/>
      <c r="B8" s="6"/>
      <c r="F8" s="8"/>
    </row>
    <row r="9" spans="1:6">
      <c r="A9" s="194"/>
      <c r="B9" s="6"/>
      <c r="C9" t="s">
        <v>19</v>
      </c>
      <c r="D9" s="3">
        <f>FnlRptListParks!H8</f>
        <v>0</v>
      </c>
      <c r="E9" s="3">
        <f>FnlRptListParks!J8</f>
        <v>0</v>
      </c>
    </row>
    <row r="10" spans="1:6">
      <c r="A10" s="194"/>
      <c r="B10" s="6"/>
    </row>
    <row r="11" spans="1:6">
      <c r="A11" s="194"/>
      <c r="B11" s="6"/>
      <c r="C11" t="s">
        <v>20</v>
      </c>
      <c r="D11" s="193" t="str">
        <f>FnlRptListParks!I8</f>
        <v>$250K to $1.25M</v>
      </c>
      <c r="E11" s="193"/>
    </row>
    <row r="12" spans="1:6">
      <c r="A12" s="194"/>
      <c r="B12" s="6"/>
    </row>
    <row r="13" spans="1:6">
      <c r="A13" s="194"/>
      <c r="B13" s="6"/>
      <c r="D13" s="7"/>
    </row>
    <row r="14" spans="1:6">
      <c r="A14" s="194"/>
      <c r="B14" s="6"/>
    </row>
    <row r="15" spans="1:6">
      <c r="A15" s="194"/>
      <c r="B15" s="6"/>
      <c r="C15" t="s">
        <v>22</v>
      </c>
    </row>
    <row r="16" spans="1:6" ht="42" customHeight="1">
      <c r="A16" s="194"/>
      <c r="B16" s="6"/>
      <c r="C16" s="196" t="s">
        <v>9154</v>
      </c>
      <c r="D16" s="196"/>
      <c r="E16" s="196"/>
    </row>
    <row r="17" spans="1:5">
      <c r="A17" s="194"/>
      <c r="B17" s="6"/>
      <c r="C17" s="15"/>
      <c r="D17" s="15"/>
      <c r="E17" s="15"/>
    </row>
    <row r="18" spans="1:5" ht="14.45" customHeight="1">
      <c r="A18" s="194"/>
      <c r="B18" s="6"/>
      <c r="C18" t="s">
        <v>23</v>
      </c>
      <c r="D18" s="8"/>
      <c r="E18" s="8"/>
    </row>
    <row r="19" spans="1:5" ht="42" customHeight="1">
      <c r="A19" s="194"/>
      <c r="B19" s="6"/>
      <c r="C19" s="196" t="s">
        <v>9155</v>
      </c>
      <c r="D19" s="196"/>
      <c r="E19" s="196"/>
    </row>
    <row r="20" spans="1:5" ht="15.6" customHeight="1">
      <c r="A20" s="194"/>
      <c r="B20" s="6"/>
      <c r="C20" s="15"/>
      <c r="D20" s="15"/>
      <c r="E20" s="15"/>
    </row>
    <row r="21" spans="1:5">
      <c r="A21" s="194"/>
      <c r="B21" s="6"/>
      <c r="C21" s="13" t="s">
        <v>21</v>
      </c>
      <c r="D21" s="13"/>
      <c r="E21" s="13"/>
    </row>
    <row r="22" spans="1:5" ht="42" customHeight="1">
      <c r="A22" s="194"/>
      <c r="B22" s="6"/>
      <c r="C22" s="196" t="str">
        <f>FnlRptListParks!D8</f>
        <v xml:space="preserve">Two approaches can be taken: replace where it stands/major renovation of existing building; or construct a new facility. </v>
      </c>
      <c r="D22" s="196"/>
      <c r="E22" s="196"/>
    </row>
    <row r="23" spans="1:5">
      <c r="C23" s="15"/>
      <c r="D23" s="15"/>
      <c r="E23" s="15"/>
    </row>
  </sheetData>
  <mergeCells count="7">
    <mergeCell ref="C2:E2"/>
    <mergeCell ref="D11:E11"/>
    <mergeCell ref="A5:A22"/>
    <mergeCell ref="D5:E5"/>
    <mergeCell ref="C16:E16"/>
    <mergeCell ref="C19:E19"/>
    <mergeCell ref="C22:E22"/>
  </mergeCells>
  <hyperlinks>
    <hyperlink ref="D3" location="FinalReportList!A1" display="FinalReportList!A1" xr:uid="{F3D227EC-4123-4428-B2C3-08633E0867EB}"/>
    <hyperlink ref="C1" location="FnlRptListParks!A1" display="Final Report List" xr:uid="{A71EC90B-8DAF-4836-975F-21335F356852}"/>
    <hyperlink ref="A1" location="NavigationPage!A1" display="Return" xr:uid="{3A4E93A1-DFD9-40A5-8797-2D92119D5BC7}"/>
  </hyperlinks>
  <pageMargins left="0.3" right="0.3" top="1" bottom="0.75" header="0.3" footer="0.3"/>
  <pageSetup orientation="landscape" r:id="rId1"/>
  <headerFooter>
    <oddHeader>&amp;L&amp;G</oddHeader>
    <oddFooter>&amp;L&amp;"-,Bold"&amp;K00B050Greener by Design, LLC&amp;"-,Regular"&amp;K01+000
732.253.7717&amp;C94 Church Street, Suite 402
&amp;K00B050www.gbdtoday.com &amp;RNew Brunswick, NJ 08901
fax 732.253.7719</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DDAD3-EF5B-4713-B244-2C869C4EFD50}">
  <dimension ref="A1:F23"/>
  <sheetViews>
    <sheetView zoomScaleNormal="100" workbookViewId="0"/>
  </sheetViews>
  <sheetFormatPr defaultRowHeight="15"/>
  <cols>
    <col min="1" max="1" width="65.5703125" customWidth="1"/>
    <col min="2" max="2" width="2.5703125" customWidth="1"/>
    <col min="3" max="3" width="22.5703125" customWidth="1"/>
    <col min="4" max="4" width="12.5703125" customWidth="1"/>
    <col min="5" max="5" width="23.5703125" customWidth="1"/>
  </cols>
  <sheetData>
    <row r="1" spans="1:6" ht="18.75">
      <c r="A1" s="151" t="s">
        <v>9124</v>
      </c>
      <c r="B1" s="5"/>
      <c r="C1" s="5" t="s">
        <v>81</v>
      </c>
      <c r="D1" s="5"/>
      <c r="E1" s="5"/>
    </row>
    <row r="2" spans="1:6" ht="47.1" customHeight="1">
      <c r="A2" s="2" t="s">
        <v>66</v>
      </c>
      <c r="B2" s="2"/>
      <c r="C2" s="192" t="str">
        <f>FnlRptListParks!C9</f>
        <v>Football Field Replacement</v>
      </c>
      <c r="D2" s="192"/>
      <c r="E2" s="192"/>
    </row>
    <row r="3" spans="1:6">
      <c r="A3" s="1" t="s">
        <v>67</v>
      </c>
      <c r="B3" s="1"/>
      <c r="C3" t="s">
        <v>9129</v>
      </c>
      <c r="D3" s="158">
        <f>FnlRptListParks!A9</f>
        <v>5</v>
      </c>
    </row>
    <row r="4" spans="1:6">
      <c r="A4" s="6"/>
      <c r="B4" s="6"/>
      <c r="E4" s="6"/>
    </row>
    <row r="5" spans="1:6">
      <c r="A5" s="194"/>
      <c r="B5" s="6"/>
      <c r="C5" t="s">
        <v>17</v>
      </c>
      <c r="D5" s="197" t="str">
        <f>FnlRptListParks!B9</f>
        <v>C.O. Johnson</v>
      </c>
      <c r="E5" s="197"/>
    </row>
    <row r="6" spans="1:6">
      <c r="A6" s="194"/>
      <c r="B6" s="6"/>
      <c r="D6" s="16"/>
      <c r="E6" s="16"/>
    </row>
    <row r="7" spans="1:6">
      <c r="A7" s="194"/>
      <c r="B7" s="6"/>
      <c r="C7" t="s">
        <v>18</v>
      </c>
      <c r="D7" s="3" t="str">
        <f>FnlRptListParks!G9</f>
        <v>C</v>
      </c>
    </row>
    <row r="8" spans="1:6">
      <c r="A8" s="194"/>
      <c r="B8" s="6"/>
      <c r="F8" s="8"/>
    </row>
    <row r="9" spans="1:6">
      <c r="A9" s="194"/>
      <c r="B9" s="6"/>
      <c r="C9" t="s">
        <v>19</v>
      </c>
      <c r="D9" s="3">
        <f>FnlRptListParks!H9</f>
        <v>0</v>
      </c>
      <c r="E9" s="3">
        <f>FnlRptListParks!J9</f>
        <v>0</v>
      </c>
    </row>
    <row r="10" spans="1:6">
      <c r="A10" s="194"/>
      <c r="B10" s="6"/>
    </row>
    <row r="11" spans="1:6">
      <c r="A11" s="194"/>
      <c r="B11" s="6"/>
      <c r="C11" t="s">
        <v>20</v>
      </c>
      <c r="D11" s="193">
        <f>FnlRptListParks!I9</f>
        <v>5</v>
      </c>
      <c r="E11" s="193"/>
    </row>
    <row r="12" spans="1:6">
      <c r="A12" s="194"/>
      <c r="B12" s="6"/>
    </row>
    <row r="13" spans="1:6">
      <c r="A13" s="194"/>
      <c r="B13" s="6"/>
      <c r="D13" s="7"/>
    </row>
    <row r="14" spans="1:6">
      <c r="A14" s="194"/>
      <c r="B14" s="6"/>
    </row>
    <row r="15" spans="1:6">
      <c r="A15" s="194"/>
      <c r="B15" s="6"/>
      <c r="C15" t="s">
        <v>22</v>
      </c>
    </row>
    <row r="16" spans="1:6" ht="42" customHeight="1">
      <c r="A16" s="194"/>
      <c r="B16" s="6"/>
      <c r="C16" s="196" t="s">
        <v>9156</v>
      </c>
      <c r="D16" s="196"/>
      <c r="E16" s="196"/>
    </row>
    <row r="17" spans="1:5">
      <c r="A17" s="194"/>
      <c r="B17" s="6"/>
      <c r="C17" s="15"/>
      <c r="D17" s="15"/>
      <c r="E17" s="15"/>
    </row>
    <row r="18" spans="1:5" ht="14.45" customHeight="1">
      <c r="A18" s="194"/>
      <c r="B18" s="6"/>
      <c r="C18" t="s">
        <v>23</v>
      </c>
      <c r="D18" s="8"/>
      <c r="E18" s="8"/>
    </row>
    <row r="19" spans="1:5" ht="42" customHeight="1">
      <c r="A19" s="194"/>
      <c r="B19" s="6"/>
      <c r="C19" s="196" t="s">
        <v>9157</v>
      </c>
      <c r="D19" s="196"/>
      <c r="E19" s="196"/>
    </row>
    <row r="20" spans="1:5" ht="15.6" customHeight="1">
      <c r="A20" s="194"/>
      <c r="B20" s="6"/>
      <c r="C20" s="15"/>
      <c r="D20" s="15"/>
      <c r="E20" s="15"/>
    </row>
    <row r="21" spans="1:5">
      <c r="A21" s="194"/>
      <c r="B21" s="6"/>
      <c r="C21" s="13" t="s">
        <v>21</v>
      </c>
      <c r="D21" s="13"/>
      <c r="E21" s="13"/>
    </row>
    <row r="22" spans="1:5" ht="42" customHeight="1">
      <c r="A22" s="194"/>
      <c r="B22" s="6"/>
      <c r="C22" s="196" t="str">
        <f>FnlRptListParks!D9</f>
        <v xml:space="preserve">Upgrading the field would enable better practice facilities, more age groups being able to utilize the field. This would then lead to an upgrade of the lighting. Those two projects should likely be donetogether. </v>
      </c>
      <c r="D22" s="196"/>
      <c r="E22" s="196"/>
    </row>
    <row r="23" spans="1:5">
      <c r="C23" s="15"/>
      <c r="D23" s="15"/>
      <c r="E23" s="15"/>
    </row>
  </sheetData>
  <mergeCells count="7">
    <mergeCell ref="C2:E2"/>
    <mergeCell ref="D11:E11"/>
    <mergeCell ref="A5:A22"/>
    <mergeCell ref="D5:E5"/>
    <mergeCell ref="C16:E16"/>
    <mergeCell ref="C19:E19"/>
    <mergeCell ref="C22:E22"/>
  </mergeCells>
  <hyperlinks>
    <hyperlink ref="D3" location="FinalReportList!A1" display="FinalReportList!A1" xr:uid="{477D47B1-34D3-48CB-B791-160F4A82011E}"/>
    <hyperlink ref="C1" location="FnlRptListParks!A1" display="Final Report List" xr:uid="{9EB639FB-9BE9-407C-BA11-09A197087329}"/>
    <hyperlink ref="A1" location="NavigationPage!A1" display="Return" xr:uid="{1A551271-28D3-4F1C-B914-6F77A422B9ED}"/>
  </hyperlinks>
  <pageMargins left="0.3" right="0.3" top="1" bottom="0.75" header="0.3" footer="0.3"/>
  <pageSetup orientation="landscape" r:id="rId1"/>
  <headerFooter>
    <oddHeader>&amp;L&amp;G</oddHeader>
    <oddFooter>&amp;L&amp;"-,Bold"&amp;K00B050Greener by Design, LLC&amp;"-,Regular"&amp;K01+000
732.253.7717&amp;C94 Church Street, Suite 402
&amp;K00B050www.gbdtoday.com &amp;RNew Brunswick, NJ 08901
fax 732.253.7719</oddFooter>
  </headerFooter>
  <legacyDrawing r:id="rId2"/>
  <legacyDrawingHF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56745-B52A-4B47-B19A-D013B3F2DE78}">
  <dimension ref="A1:F23"/>
  <sheetViews>
    <sheetView zoomScaleNormal="100" workbookViewId="0"/>
  </sheetViews>
  <sheetFormatPr defaultRowHeight="15"/>
  <cols>
    <col min="1" max="1" width="65.5703125" customWidth="1"/>
    <col min="2" max="2" width="2.5703125" customWidth="1"/>
    <col min="3" max="3" width="22.5703125" customWidth="1"/>
    <col min="4" max="4" width="12.5703125" customWidth="1"/>
    <col min="5" max="5" width="23.5703125" customWidth="1"/>
  </cols>
  <sheetData>
    <row r="1" spans="1:6" ht="18.75">
      <c r="A1" s="151" t="s">
        <v>9124</v>
      </c>
      <c r="B1" s="5"/>
      <c r="C1" s="5" t="s">
        <v>81</v>
      </c>
      <c r="D1" s="5"/>
      <c r="E1" s="5"/>
    </row>
    <row r="2" spans="1:6" ht="47.1" customHeight="1">
      <c r="A2" s="2" t="s">
        <v>66</v>
      </c>
      <c r="B2" s="2"/>
      <c r="C2" s="199" t="str">
        <f>FnlRptListParks!C10</f>
        <v>Forest Stewardship</v>
      </c>
      <c r="D2" s="199"/>
      <c r="E2" s="199"/>
    </row>
    <row r="3" spans="1:6">
      <c r="A3" s="1" t="s">
        <v>67</v>
      </c>
      <c r="B3" s="1"/>
      <c r="C3" t="s">
        <v>9129</v>
      </c>
      <c r="D3" s="158">
        <f>FnlRptListParks!A10</f>
        <v>6</v>
      </c>
    </row>
    <row r="4" spans="1:6">
      <c r="A4" s="6"/>
      <c r="B4" s="6"/>
      <c r="E4" s="6"/>
    </row>
    <row r="5" spans="1:6">
      <c r="A5" s="194"/>
      <c r="B5" s="6"/>
      <c r="C5" t="s">
        <v>17</v>
      </c>
      <c r="D5" s="197" t="str">
        <f>FnlRptListParks!B10</f>
        <v>Municipal Open Spaces</v>
      </c>
      <c r="E5" s="197"/>
    </row>
    <row r="6" spans="1:6">
      <c r="A6" s="194"/>
      <c r="B6" s="6"/>
      <c r="D6" s="16"/>
      <c r="E6" s="16"/>
    </row>
    <row r="7" spans="1:6">
      <c r="A7" s="194"/>
      <c r="B7" s="6"/>
      <c r="C7" t="s">
        <v>18</v>
      </c>
      <c r="D7" s="3" t="str">
        <f>FnlRptListParks!G10</f>
        <v>A</v>
      </c>
    </row>
    <row r="8" spans="1:6">
      <c r="A8" s="194"/>
      <c r="B8" s="6"/>
      <c r="F8" s="8"/>
    </row>
    <row r="9" spans="1:6">
      <c r="A9" s="194"/>
      <c r="B9" s="6"/>
      <c r="C9" t="s">
        <v>19</v>
      </c>
      <c r="D9" s="3">
        <f>FnlRptListParks!H10</f>
        <v>0</v>
      </c>
      <c r="E9" s="3">
        <f>FnlRptListParks!J10</f>
        <v>0</v>
      </c>
    </row>
    <row r="10" spans="1:6">
      <c r="A10" s="194"/>
      <c r="B10" s="6"/>
    </row>
    <row r="11" spans="1:6">
      <c r="A11" s="194"/>
      <c r="B11" s="6"/>
      <c r="C11" t="s">
        <v>20</v>
      </c>
      <c r="D11" s="193">
        <f>FnlRptListParks!I10</f>
        <v>6</v>
      </c>
      <c r="E11" s="193"/>
    </row>
    <row r="12" spans="1:6">
      <c r="A12" s="194"/>
      <c r="B12" s="6"/>
    </row>
    <row r="13" spans="1:6">
      <c r="A13" s="194"/>
      <c r="B13" s="6"/>
      <c r="D13" s="7"/>
    </row>
    <row r="14" spans="1:6">
      <c r="A14" s="194"/>
      <c r="B14" s="6"/>
    </row>
    <row r="15" spans="1:6">
      <c r="A15" s="194"/>
      <c r="B15" s="6"/>
      <c r="C15" t="s">
        <v>22</v>
      </c>
    </row>
    <row r="16" spans="1:6" ht="42" customHeight="1">
      <c r="A16" s="194"/>
      <c r="B16" s="6"/>
      <c r="C16" s="196" t="s">
        <v>9160</v>
      </c>
      <c r="D16" s="196"/>
      <c r="E16" s="196"/>
    </row>
    <row r="17" spans="1:5">
      <c r="A17" s="194"/>
      <c r="B17" s="6"/>
      <c r="C17" s="15"/>
      <c r="D17" s="15"/>
      <c r="E17" s="15"/>
    </row>
    <row r="18" spans="1:5" ht="14.45" customHeight="1">
      <c r="A18" s="194"/>
      <c r="B18" s="6"/>
      <c r="C18" s="8" t="s">
        <v>23</v>
      </c>
      <c r="D18" s="8"/>
      <c r="E18" s="8"/>
    </row>
    <row r="19" spans="1:5" ht="42" customHeight="1">
      <c r="A19" s="194"/>
      <c r="B19" s="6"/>
      <c r="C19" s="200" t="s">
        <v>9161</v>
      </c>
      <c r="D19" s="200"/>
      <c r="E19" s="200"/>
    </row>
    <row r="20" spans="1:5" ht="15.6" customHeight="1">
      <c r="A20" s="194"/>
      <c r="B20" s="6"/>
      <c r="C20" s="15"/>
      <c r="D20" s="15"/>
      <c r="E20" s="15"/>
    </row>
    <row r="21" spans="1:5">
      <c r="A21" s="194"/>
      <c r="B21" s="6"/>
      <c r="C21" s="13" t="s">
        <v>21</v>
      </c>
      <c r="D21" s="13"/>
      <c r="E21" s="13"/>
    </row>
    <row r="22" spans="1:5" ht="42" customHeight="1">
      <c r="A22" s="194"/>
      <c r="B22" s="6"/>
      <c r="C22" s="196" t="str">
        <f>FnlRptListParks!D10</f>
        <v>Invasive species, over-browsing of deer are having measurable impacts to the quality of the forests owned by the Township. Proper stewardship will help sustain a healthy forest.</v>
      </c>
      <c r="D22" s="196"/>
      <c r="E22" s="196"/>
    </row>
    <row r="23" spans="1:5">
      <c r="C23" s="15"/>
      <c r="D23" s="15"/>
      <c r="E23" s="15"/>
    </row>
  </sheetData>
  <mergeCells count="7">
    <mergeCell ref="C2:E2"/>
    <mergeCell ref="D11:E11"/>
    <mergeCell ref="A5:A22"/>
    <mergeCell ref="D5:E5"/>
    <mergeCell ref="C16:E16"/>
    <mergeCell ref="C19:E19"/>
    <mergeCell ref="C22:E22"/>
  </mergeCells>
  <hyperlinks>
    <hyperlink ref="D3" location="FinalReportList!A1" display="FinalReportList!A1" xr:uid="{043DEE79-282D-4632-BBC3-20488374EB7F}"/>
    <hyperlink ref="C1" location="FnlRptListParks!A1" display="Final Report List" xr:uid="{EEFCF982-9CD6-4034-9558-A071925E0C25}"/>
    <hyperlink ref="A1" location="NavigationPage!A1" display="Return" xr:uid="{CCFFC002-F454-4E8D-B3B7-DB17900BA2D4}"/>
  </hyperlinks>
  <pageMargins left="0.3" right="0.3" top="1" bottom="0.75" header="0.3" footer="0.3"/>
  <pageSetup orientation="landscape" r:id="rId1"/>
  <headerFooter>
    <oddHeader>&amp;L&amp;G</oddHeader>
    <oddFooter>&amp;L&amp;"-,Bold"&amp;K00B050Greener by Design, LLC&amp;"-,Regular"&amp;K01+000
732.253.7717&amp;C94 Church Street, Suite 402
&amp;K00B050www.gbdtoday.com &amp;RNew Brunswick, NJ 08901
fax 732.253.7719</oddFooter>
  </headerFooter>
  <legacyDrawing r:id="rId2"/>
  <legacyDrawingHF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AC415-ED3D-4B61-A232-5F7B0097EB6F}">
  <dimension ref="A1:F23"/>
  <sheetViews>
    <sheetView zoomScaleNormal="100" workbookViewId="0"/>
  </sheetViews>
  <sheetFormatPr defaultRowHeight="15"/>
  <cols>
    <col min="1" max="1" width="65.5703125" customWidth="1"/>
    <col min="2" max="2" width="2.5703125" customWidth="1"/>
    <col min="3" max="3" width="22.5703125" customWidth="1"/>
    <col min="4" max="4" width="12.5703125" customWidth="1"/>
    <col min="5" max="5" width="23.5703125" customWidth="1"/>
  </cols>
  <sheetData>
    <row r="1" spans="1:6" ht="18.75">
      <c r="A1" s="151" t="s">
        <v>9124</v>
      </c>
      <c r="B1" s="5"/>
      <c r="C1" s="5" t="s">
        <v>81</v>
      </c>
      <c r="D1" s="5"/>
      <c r="E1" s="5"/>
    </row>
    <row r="2" spans="1:6" ht="47.1" customHeight="1">
      <c r="A2" s="2" t="s">
        <v>66</v>
      </c>
      <c r="B2" s="2"/>
      <c r="C2" s="192" t="str">
        <f>FnlRptListParks!C11</f>
        <v>Gazebo / Pavilion</v>
      </c>
      <c r="D2" s="192"/>
      <c r="E2" s="192"/>
    </row>
    <row r="3" spans="1:6">
      <c r="A3" s="1" t="s">
        <v>67</v>
      </c>
      <c r="B3" s="1"/>
      <c r="C3" t="s">
        <v>9129</v>
      </c>
      <c r="D3" s="158">
        <f>FnlRptListParks!A11</f>
        <v>7</v>
      </c>
    </row>
    <row r="4" spans="1:6">
      <c r="A4" s="6"/>
      <c r="B4" s="6"/>
      <c r="E4" s="6"/>
    </row>
    <row r="5" spans="1:6">
      <c r="A5" s="194"/>
      <c r="B5" s="6"/>
      <c r="C5" t="s">
        <v>17</v>
      </c>
      <c r="D5" s="197" t="str">
        <f>FnlRptListParks!B11</f>
        <v>Tamarack Park</v>
      </c>
      <c r="E5" s="197"/>
    </row>
    <row r="6" spans="1:6">
      <c r="A6" s="194"/>
      <c r="B6" s="6"/>
      <c r="D6" s="16"/>
      <c r="E6" s="16"/>
    </row>
    <row r="7" spans="1:6">
      <c r="A7" s="194"/>
      <c r="B7" s="6"/>
      <c r="C7" t="s">
        <v>18</v>
      </c>
      <c r="D7" s="3" t="str">
        <f>FnlRptListParks!G11</f>
        <v>C</v>
      </c>
    </row>
    <row r="8" spans="1:6">
      <c r="A8" s="194"/>
      <c r="B8" s="6"/>
      <c r="F8" s="8"/>
    </row>
    <row r="9" spans="1:6">
      <c r="A9" s="194"/>
      <c r="B9" s="6"/>
      <c r="C9" t="s">
        <v>19</v>
      </c>
      <c r="D9" s="3">
        <f>FnlRptListParks!H11</f>
        <v>0</v>
      </c>
      <c r="E9" s="3">
        <f>FnlRptListParks!J11</f>
        <v>0</v>
      </c>
    </row>
    <row r="10" spans="1:6">
      <c r="A10" s="194"/>
      <c r="B10" s="6"/>
    </row>
    <row r="11" spans="1:6">
      <c r="A11" s="194"/>
      <c r="B11" s="6"/>
      <c r="C11" t="s">
        <v>20</v>
      </c>
      <c r="D11" s="193" t="str">
        <f>FnlRptListParks!I11</f>
        <v>$125K to $300K</v>
      </c>
      <c r="E11" s="193"/>
    </row>
    <row r="12" spans="1:6">
      <c r="A12" s="194"/>
      <c r="B12" s="6"/>
    </row>
    <row r="13" spans="1:6">
      <c r="A13" s="194"/>
      <c r="B13" s="6"/>
      <c r="D13" s="7"/>
    </row>
    <row r="14" spans="1:6">
      <c r="A14" s="194"/>
      <c r="B14" s="6"/>
    </row>
    <row r="15" spans="1:6">
      <c r="A15" s="194"/>
      <c r="B15" s="6"/>
      <c r="C15" t="s">
        <v>22</v>
      </c>
    </row>
    <row r="16" spans="1:6" ht="42" customHeight="1">
      <c r="A16" s="194"/>
      <c r="B16" s="6"/>
      <c r="C16" s="201"/>
      <c r="D16" s="201"/>
      <c r="E16" s="201"/>
    </row>
    <row r="17" spans="1:5">
      <c r="A17" s="194"/>
      <c r="B17" s="6"/>
      <c r="C17" s="13"/>
      <c r="D17" s="15"/>
      <c r="E17" s="15"/>
    </row>
    <row r="18" spans="1:5" ht="14.45" customHeight="1">
      <c r="A18" s="194"/>
      <c r="B18" s="6"/>
      <c r="C18" t="s">
        <v>23</v>
      </c>
      <c r="D18" s="8"/>
      <c r="E18" s="8"/>
    </row>
    <row r="19" spans="1:5" ht="42" customHeight="1">
      <c r="A19" s="194"/>
      <c r="B19" s="6"/>
      <c r="C19" s="196" t="s">
        <v>9162</v>
      </c>
      <c r="D19" s="196"/>
      <c r="E19" s="196"/>
    </row>
    <row r="20" spans="1:5" ht="15.6" customHeight="1">
      <c r="A20" s="194"/>
      <c r="B20" s="6"/>
      <c r="C20" s="15"/>
      <c r="D20" s="15"/>
      <c r="E20" s="15"/>
    </row>
    <row r="21" spans="1:5">
      <c r="A21" s="194"/>
      <c r="B21" s="6"/>
      <c r="C21" s="13" t="s">
        <v>21</v>
      </c>
      <c r="D21" s="13"/>
      <c r="E21" s="13"/>
    </row>
    <row r="22" spans="1:5" ht="42" customHeight="1">
      <c r="A22" s="194"/>
      <c r="B22" s="6"/>
      <c r="C22" s="196" t="str">
        <f>FnlRptListParks!D11</f>
        <v>Size and materials will dictate the cost.</v>
      </c>
      <c r="D22" s="196"/>
      <c r="E22" s="196"/>
    </row>
    <row r="23" spans="1:5">
      <c r="C23" s="15"/>
      <c r="D23" s="15"/>
      <c r="E23" s="15"/>
    </row>
  </sheetData>
  <mergeCells count="7">
    <mergeCell ref="C2:E2"/>
    <mergeCell ref="D11:E11"/>
    <mergeCell ref="A5:A22"/>
    <mergeCell ref="D5:E5"/>
    <mergeCell ref="C16:E16"/>
    <mergeCell ref="C19:E19"/>
    <mergeCell ref="C22:E22"/>
  </mergeCells>
  <hyperlinks>
    <hyperlink ref="D3" location="FinalReportList!A1" display="FinalReportList!A1" xr:uid="{B2A6E4DE-92A9-4AA3-9E67-0A98C95DDC61}"/>
    <hyperlink ref="C1" location="FnlRptListParks!A1" display="Final Report List" xr:uid="{8EA1F8B7-7F3D-4B83-8E15-FA154B430928}"/>
    <hyperlink ref="A1" location="NavigationPage!A1" display="Return" xr:uid="{81944873-C1E8-428F-93A3-AB9CFEDAB97B}"/>
  </hyperlinks>
  <pageMargins left="0.3" right="0.3" top="1" bottom="0.75" header="0.3" footer="0.3"/>
  <pageSetup orientation="landscape" r:id="rId1"/>
  <headerFooter>
    <oddHeader>&amp;L&amp;G</oddHeader>
    <oddFooter>&amp;L&amp;"-,Bold"&amp;K00B050Greener by Design, LLC&amp;"-,Regular"&amp;K01+000
732.253.7717&amp;C94 Church Street, Suite 402
&amp;K00B050www.gbdtoday.com &amp;RNew Brunswick, NJ 08901
fax 732.253.7719</oddFooter>
  </headerFooter>
  <legacyDrawing r:id="rId2"/>
  <legacyDrawingHF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ECE4F-6CF3-40E3-BBD7-B94A5168B201}">
  <dimension ref="A1:F23"/>
  <sheetViews>
    <sheetView zoomScaleNormal="100" workbookViewId="0"/>
  </sheetViews>
  <sheetFormatPr defaultRowHeight="15"/>
  <cols>
    <col min="1" max="1" width="65.5703125" customWidth="1"/>
    <col min="2" max="2" width="2.5703125" customWidth="1"/>
    <col min="3" max="3" width="22.5703125" customWidth="1"/>
    <col min="4" max="4" width="12.5703125" customWidth="1"/>
    <col min="5" max="5" width="23.5703125" customWidth="1"/>
  </cols>
  <sheetData>
    <row r="1" spans="1:6" ht="18.75">
      <c r="A1" s="151" t="s">
        <v>9124</v>
      </c>
      <c r="B1" s="5"/>
      <c r="C1" s="5" t="s">
        <v>81</v>
      </c>
      <c r="D1" s="5"/>
      <c r="E1" s="5"/>
    </row>
    <row r="2" spans="1:6" ht="47.1" customHeight="1">
      <c r="A2" s="2" t="s">
        <v>66</v>
      </c>
      <c r="B2" s="2"/>
      <c r="C2" s="192" t="str">
        <f>FnlRptListParks!C12</f>
        <v>Handicap Accessible Facilities</v>
      </c>
      <c r="D2" s="192"/>
      <c r="E2" s="192"/>
    </row>
    <row r="3" spans="1:6">
      <c r="A3" s="1" t="s">
        <v>67</v>
      </c>
      <c r="B3" s="1"/>
      <c r="C3" t="s">
        <v>9129</v>
      </c>
      <c r="D3" s="158">
        <f>FnlRptListParks!A12</f>
        <v>8</v>
      </c>
    </row>
    <row r="4" spans="1:6">
      <c r="A4" s="6"/>
      <c r="B4" s="6"/>
      <c r="E4" s="6"/>
    </row>
    <row r="5" spans="1:6">
      <c r="A5" s="194"/>
      <c r="B5" s="6"/>
      <c r="C5" t="s">
        <v>17</v>
      </c>
      <c r="D5" s="197" t="str">
        <f>FnlRptListParks!B12</f>
        <v>To Be Determined</v>
      </c>
      <c r="E5" s="197"/>
    </row>
    <row r="6" spans="1:6">
      <c r="A6" s="194"/>
      <c r="B6" s="6"/>
      <c r="D6" s="16"/>
      <c r="E6" s="16"/>
    </row>
    <row r="7" spans="1:6">
      <c r="A7" s="194"/>
      <c r="B7" s="6"/>
      <c r="C7" t="s">
        <v>18</v>
      </c>
      <c r="D7" s="3" t="str">
        <f>FnlRptListParks!G12</f>
        <v>C</v>
      </c>
    </row>
    <row r="8" spans="1:6">
      <c r="A8" s="194"/>
      <c r="B8" s="6"/>
      <c r="F8" s="8"/>
    </row>
    <row r="9" spans="1:6">
      <c r="A9" s="194"/>
      <c r="B9" s="6"/>
      <c r="C9" t="s">
        <v>19</v>
      </c>
      <c r="D9" s="3">
        <f>FnlRptListParks!H12</f>
        <v>0</v>
      </c>
      <c r="E9" s="3">
        <f>FnlRptListParks!J12</f>
        <v>0</v>
      </c>
    </row>
    <row r="10" spans="1:6">
      <c r="A10" s="194"/>
      <c r="B10" s="6"/>
    </row>
    <row r="11" spans="1:6">
      <c r="A11" s="194"/>
      <c r="B11" s="6"/>
      <c r="C11" t="s">
        <v>20</v>
      </c>
      <c r="D11" s="193">
        <f>FnlRptListParks!I12</f>
        <v>8</v>
      </c>
      <c r="E11" s="193"/>
    </row>
    <row r="12" spans="1:6">
      <c r="A12" s="194"/>
      <c r="B12" s="6"/>
    </row>
    <row r="13" spans="1:6">
      <c r="A13" s="194"/>
      <c r="B13" s="6"/>
      <c r="D13" s="7"/>
    </row>
    <row r="14" spans="1:6">
      <c r="A14" s="194"/>
      <c r="B14" s="6"/>
    </row>
    <row r="15" spans="1:6">
      <c r="A15" s="194"/>
      <c r="B15" s="6"/>
      <c r="C15" t="s">
        <v>22</v>
      </c>
    </row>
    <row r="16" spans="1:6" ht="42" customHeight="1">
      <c r="A16" s="194"/>
      <c r="B16" s="6"/>
      <c r="C16" s="196" t="s">
        <v>9166</v>
      </c>
      <c r="D16" s="196"/>
      <c r="E16" s="196"/>
    </row>
    <row r="17" spans="1:5">
      <c r="A17" s="194"/>
      <c r="B17" s="6"/>
      <c r="C17" s="15"/>
      <c r="D17" s="15"/>
      <c r="E17" s="15"/>
    </row>
    <row r="18" spans="1:5" ht="14.45" customHeight="1">
      <c r="A18" s="194"/>
      <c r="B18" s="6"/>
      <c r="C18" t="s">
        <v>23</v>
      </c>
      <c r="D18" s="8"/>
      <c r="E18" s="8"/>
    </row>
    <row r="19" spans="1:5" ht="42" customHeight="1">
      <c r="A19" s="194"/>
      <c r="B19" s="6"/>
      <c r="C19" s="196" t="s">
        <v>9165</v>
      </c>
      <c r="D19" s="196"/>
      <c r="E19" s="196"/>
    </row>
    <row r="20" spans="1:5" ht="15.6" customHeight="1">
      <c r="A20" s="194"/>
      <c r="B20" s="6"/>
      <c r="C20" s="15"/>
      <c r="D20" s="15"/>
      <c r="E20" s="15"/>
    </row>
    <row r="21" spans="1:5">
      <c r="A21" s="194"/>
      <c r="B21" s="6"/>
      <c r="C21" s="13" t="s">
        <v>21</v>
      </c>
      <c r="D21" s="13"/>
      <c r="E21" s="13"/>
    </row>
    <row r="22" spans="1:5" ht="42" customHeight="1">
      <c r="A22" s="194"/>
      <c r="B22" s="6"/>
      <c r="C22" s="196" t="str">
        <f>FnlRptListParks!D12</f>
        <v>There are limited ADA compliant facilities within the Township park system. Renovating an existing playground area is likely the simplest approach.</v>
      </c>
      <c r="D22" s="196"/>
      <c r="E22" s="196"/>
    </row>
    <row r="23" spans="1:5">
      <c r="C23" s="15"/>
      <c r="D23" s="15"/>
      <c r="E23" s="15"/>
    </row>
  </sheetData>
  <mergeCells count="7">
    <mergeCell ref="C2:E2"/>
    <mergeCell ref="D11:E11"/>
    <mergeCell ref="A5:A22"/>
    <mergeCell ref="D5:E5"/>
    <mergeCell ref="C16:E16"/>
    <mergeCell ref="C19:E19"/>
    <mergeCell ref="C22:E22"/>
  </mergeCells>
  <hyperlinks>
    <hyperlink ref="D3" location="FinalReportList!A1" display="FinalReportList!A1" xr:uid="{4B2216BD-16C3-486D-B292-18711C4807BE}"/>
    <hyperlink ref="C1" location="FnlRptListParks!A1" display="Final Report List" xr:uid="{08C28EC8-9156-40A7-A393-EB636BB07F7B}"/>
    <hyperlink ref="A1" location="NavigationPage!A1" display="Return" xr:uid="{BDBED0F8-A2D2-4D36-9958-73FB1C736C7B}"/>
  </hyperlinks>
  <pageMargins left="0.3" right="0.3" top="1" bottom="0.75" header="0.3" footer="0.3"/>
  <pageSetup orientation="landscape" r:id="rId1"/>
  <headerFooter>
    <oddHeader>&amp;L&amp;G</oddHeader>
    <oddFooter>&amp;L&amp;"-,Bold"&amp;K00B050Greener by Design, LLC&amp;"-,Regular"&amp;K01+000
732.253.7717&amp;C94 Church Street, Suite 402
&amp;K00B050www.gbdtoday.com &amp;RNew Brunswick, NJ 08901
fax 732.253.7719</oddFooter>
  </headerFooter>
  <legacyDrawing r:id="rId2"/>
  <legacyDrawingHF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3C242-F4BE-40CF-8D1B-D733D1DB6CE9}">
  <dimension ref="A1:F23"/>
  <sheetViews>
    <sheetView zoomScaleNormal="100" workbookViewId="0"/>
  </sheetViews>
  <sheetFormatPr defaultRowHeight="15"/>
  <cols>
    <col min="1" max="1" width="65.5703125" customWidth="1"/>
    <col min="2" max="2" width="2.5703125" customWidth="1"/>
    <col min="3" max="3" width="22.5703125" customWidth="1"/>
    <col min="4" max="4" width="12.5703125" customWidth="1"/>
    <col min="5" max="5" width="23.5703125" customWidth="1"/>
  </cols>
  <sheetData>
    <row r="1" spans="1:6" ht="18.75">
      <c r="A1" s="151" t="s">
        <v>9124</v>
      </c>
      <c r="B1" s="5"/>
      <c r="C1" s="5" t="s">
        <v>81</v>
      </c>
      <c r="D1" s="5"/>
      <c r="E1" s="5"/>
    </row>
    <row r="2" spans="1:6" ht="47.1" customHeight="1">
      <c r="A2" s="2" t="s">
        <v>66</v>
      </c>
      <c r="B2" s="2"/>
      <c r="C2" s="192" t="str">
        <f>FnlRptListParks!C13</f>
        <v>Bathroom Facilities</v>
      </c>
      <c r="D2" s="192"/>
      <c r="E2" s="192"/>
    </row>
    <row r="3" spans="1:6">
      <c r="A3" s="1" t="s">
        <v>67</v>
      </c>
      <c r="B3" s="1"/>
      <c r="C3" t="s">
        <v>9129</v>
      </c>
      <c r="D3" s="158">
        <f>FnlRptListParks!A13</f>
        <v>9</v>
      </c>
    </row>
    <row r="4" spans="1:6">
      <c r="A4" s="6"/>
      <c r="B4" s="6"/>
      <c r="E4" s="6"/>
    </row>
    <row r="5" spans="1:6">
      <c r="A5" s="194"/>
      <c r="B5" s="6"/>
      <c r="C5" t="s">
        <v>17</v>
      </c>
      <c r="D5" s="197" t="str">
        <f>FnlRptListParks!B13</f>
        <v>Neil Gylling</v>
      </c>
      <c r="E5" s="197"/>
    </row>
    <row r="6" spans="1:6">
      <c r="A6" s="194"/>
      <c r="B6" s="6"/>
      <c r="D6" s="16"/>
      <c r="E6" s="16"/>
    </row>
    <row r="7" spans="1:6">
      <c r="A7" s="194"/>
      <c r="B7" s="6"/>
      <c r="C7" t="s">
        <v>18</v>
      </c>
      <c r="D7" s="3" t="str">
        <f>FnlRptListParks!G13</f>
        <v>C</v>
      </c>
    </row>
    <row r="8" spans="1:6">
      <c r="A8" s="194"/>
      <c r="B8" s="6"/>
      <c r="F8" s="8"/>
    </row>
    <row r="9" spans="1:6">
      <c r="A9" s="194"/>
      <c r="B9" s="6"/>
      <c r="C9" t="s">
        <v>19</v>
      </c>
      <c r="D9" s="3">
        <f>FnlRptListParks!H13</f>
        <v>0</v>
      </c>
      <c r="E9" s="3">
        <f>FnlRptListParks!J13</f>
        <v>0</v>
      </c>
    </row>
    <row r="10" spans="1:6">
      <c r="A10" s="194"/>
      <c r="B10" s="6"/>
    </row>
    <row r="11" spans="1:6">
      <c r="A11" s="194"/>
      <c r="B11" s="6"/>
      <c r="C11" t="s">
        <v>20</v>
      </c>
      <c r="D11" s="202">
        <f>FnlRptListParks!I13</f>
        <v>9</v>
      </c>
      <c r="E11" s="202"/>
    </row>
    <row r="12" spans="1:6">
      <c r="A12" s="194"/>
      <c r="B12" s="6"/>
    </row>
    <row r="13" spans="1:6">
      <c r="A13" s="194"/>
      <c r="B13" s="6"/>
      <c r="D13" s="7"/>
    </row>
    <row r="14" spans="1:6">
      <c r="A14" s="194"/>
      <c r="B14" s="6"/>
    </row>
    <row r="15" spans="1:6">
      <c r="A15" s="194"/>
      <c r="B15" s="6"/>
      <c r="C15" t="s">
        <v>22</v>
      </c>
    </row>
    <row r="16" spans="1:6" ht="42" customHeight="1">
      <c r="A16" s="194"/>
      <c r="B16" s="6"/>
      <c r="C16" s="196" t="s">
        <v>9169</v>
      </c>
      <c r="D16" s="196"/>
      <c r="E16" s="196"/>
    </row>
    <row r="17" spans="1:5">
      <c r="A17" s="194"/>
      <c r="B17" s="6"/>
      <c r="C17" s="15"/>
      <c r="D17" s="15"/>
      <c r="E17" s="15"/>
    </row>
    <row r="18" spans="1:5" ht="14.45" customHeight="1">
      <c r="A18" s="194"/>
      <c r="B18" s="6"/>
      <c r="C18" t="s">
        <v>23</v>
      </c>
      <c r="D18" s="8"/>
      <c r="E18" s="8"/>
    </row>
    <row r="19" spans="1:5" ht="42" customHeight="1">
      <c r="A19" s="194"/>
      <c r="B19" s="6"/>
      <c r="C19" s="196" t="s">
        <v>9170</v>
      </c>
      <c r="D19" s="196"/>
      <c r="E19" s="196"/>
    </row>
    <row r="20" spans="1:5" ht="15.6" customHeight="1">
      <c r="A20" s="194"/>
      <c r="B20" s="6"/>
      <c r="C20" s="15"/>
      <c r="D20" s="15"/>
      <c r="E20" s="15"/>
    </row>
    <row r="21" spans="1:5">
      <c r="A21" s="194"/>
      <c r="B21" s="6"/>
      <c r="C21" s="13" t="s">
        <v>21</v>
      </c>
      <c r="D21" s="13"/>
      <c r="E21" s="13"/>
    </row>
    <row r="22" spans="1:5" ht="42" customHeight="1">
      <c r="A22" s="194"/>
      <c r="B22" s="6"/>
      <c r="C22" s="196" t="str">
        <f>FnlRptListParks!D13</f>
        <v>Locating a bathroom facility on the Municipal Building side of Mansfield Drive, tying into the sewer system will be easiest approach.</v>
      </c>
      <c r="D22" s="196"/>
      <c r="E22" s="196"/>
    </row>
    <row r="23" spans="1:5">
      <c r="C23" s="15"/>
      <c r="D23" s="15"/>
      <c r="E23" s="15"/>
    </row>
  </sheetData>
  <mergeCells count="7">
    <mergeCell ref="C2:E2"/>
    <mergeCell ref="D11:E11"/>
    <mergeCell ref="A5:A22"/>
    <mergeCell ref="D5:E5"/>
    <mergeCell ref="C16:E16"/>
    <mergeCell ref="C19:E19"/>
    <mergeCell ref="C22:E22"/>
  </mergeCells>
  <hyperlinks>
    <hyperlink ref="D3" location="FinalReportList!A1" display="FinalReportList!A1" xr:uid="{6BBD2EF5-4E06-4E89-A49E-6A3DF6F8DA44}"/>
    <hyperlink ref="C1" location="FnlRptListParks!A1" display="Final Report List" xr:uid="{771BA1EC-978F-4817-B880-2656E79FF8CF}"/>
    <hyperlink ref="A1" location="NavigationPage!A1" display="Return" xr:uid="{D17095BA-35DA-4DE4-B977-98A15E2EF6A5}"/>
  </hyperlinks>
  <pageMargins left="0.3" right="0.3" top="1" bottom="0.75" header="0.3" footer="0.3"/>
  <pageSetup orientation="landscape" r:id="rId1"/>
  <headerFooter>
    <oddHeader>&amp;L&amp;G</oddHeader>
    <oddFooter>&amp;L&amp;"-,Bold"&amp;K00B050Greener by Design, LLC&amp;"-,Regular"&amp;K01+000
732.253.7717&amp;C94 Church Street, Suite 402
&amp;K00B050www.gbdtoday.com &amp;RNew Brunswick, NJ 08901
fax 732.253.7719</oddFooter>
  </headerFooter>
  <legacyDrawing r:id="rId2"/>
  <legacyDrawingHF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D77F5-2D21-4278-8E9E-6ADFE27FE157}">
  <dimension ref="A1:F23"/>
  <sheetViews>
    <sheetView zoomScaleNormal="100" workbookViewId="0"/>
  </sheetViews>
  <sheetFormatPr defaultRowHeight="15"/>
  <cols>
    <col min="1" max="1" width="65.5703125" customWidth="1"/>
    <col min="2" max="2" width="2.5703125" customWidth="1"/>
    <col min="3" max="3" width="22.5703125" customWidth="1"/>
    <col min="4" max="4" width="12.5703125" customWidth="1"/>
    <col min="5" max="5" width="23.5703125" customWidth="1"/>
  </cols>
  <sheetData>
    <row r="1" spans="1:6" ht="18.75">
      <c r="A1" s="151" t="s">
        <v>9124</v>
      </c>
      <c r="B1" s="5"/>
      <c r="C1" s="5" t="s">
        <v>81</v>
      </c>
      <c r="D1" s="5"/>
      <c r="E1" s="5"/>
    </row>
    <row r="2" spans="1:6" ht="47.1" customHeight="1">
      <c r="A2" s="2" t="s">
        <v>66</v>
      </c>
      <c r="B2" s="2"/>
      <c r="C2" s="192" t="str">
        <f>FnlRptListParks!C14</f>
        <v>Trails Development</v>
      </c>
      <c r="D2" s="192"/>
      <c r="E2" s="192"/>
    </row>
    <row r="3" spans="1:6">
      <c r="A3" s="1" t="s">
        <v>67</v>
      </c>
      <c r="B3" s="1"/>
      <c r="C3" t="s">
        <v>9129</v>
      </c>
      <c r="D3" s="158">
        <f>FnlRptListParks!A14</f>
        <v>10</v>
      </c>
    </row>
    <row r="4" spans="1:6">
      <c r="A4" s="6"/>
      <c r="B4" s="6"/>
      <c r="E4" s="6"/>
    </row>
    <row r="5" spans="1:6">
      <c r="A5" s="194"/>
      <c r="B5" s="6"/>
      <c r="C5" t="s">
        <v>17</v>
      </c>
      <c r="D5" s="197" t="str">
        <f>FnlRptListParks!B14</f>
        <v>Municipal Open Spaces</v>
      </c>
      <c r="E5" s="197"/>
    </row>
    <row r="6" spans="1:6">
      <c r="A6" s="194"/>
      <c r="B6" s="6"/>
      <c r="D6" s="16"/>
      <c r="E6" s="16"/>
    </row>
    <row r="7" spans="1:6">
      <c r="A7" s="194"/>
      <c r="B7" s="6"/>
      <c r="C7" t="s">
        <v>18</v>
      </c>
      <c r="D7" s="3" t="str">
        <f>FnlRptListParks!G14</f>
        <v>C</v>
      </c>
    </row>
    <row r="8" spans="1:6">
      <c r="A8" s="194"/>
      <c r="B8" s="6"/>
      <c r="F8" s="8"/>
    </row>
    <row r="9" spans="1:6">
      <c r="A9" s="194"/>
      <c r="B9" s="6"/>
      <c r="C9" t="s">
        <v>19</v>
      </c>
      <c r="D9" s="3">
        <f>FnlRptListParks!H14</f>
        <v>0</v>
      </c>
      <c r="E9" s="3">
        <f>FnlRptListParks!J14</f>
        <v>0</v>
      </c>
    </row>
    <row r="10" spans="1:6">
      <c r="A10" s="194"/>
      <c r="B10" s="6"/>
    </row>
    <row r="11" spans="1:6">
      <c r="A11" s="194"/>
      <c r="B11" s="6"/>
      <c r="C11" t="s">
        <v>20</v>
      </c>
      <c r="D11" s="193">
        <f>FnlRptListParks!I14</f>
        <v>10</v>
      </c>
      <c r="E11" s="193"/>
    </row>
    <row r="12" spans="1:6">
      <c r="A12" s="194"/>
      <c r="B12" s="6"/>
    </row>
    <row r="13" spans="1:6">
      <c r="A13" s="194"/>
      <c r="B13" s="6"/>
      <c r="D13" s="7"/>
    </row>
    <row r="14" spans="1:6">
      <c r="A14" s="194"/>
      <c r="B14" s="6"/>
    </row>
    <row r="15" spans="1:6">
      <c r="A15" s="194"/>
      <c r="B15" s="6"/>
      <c r="C15" t="s">
        <v>22</v>
      </c>
    </row>
    <row r="16" spans="1:6" ht="42" customHeight="1">
      <c r="A16" s="194"/>
      <c r="B16" s="6"/>
      <c r="C16" s="196" t="s">
        <v>9173</v>
      </c>
      <c r="D16" s="196"/>
      <c r="E16" s="196"/>
    </row>
    <row r="17" spans="1:5">
      <c r="A17" s="194"/>
      <c r="B17" s="6"/>
      <c r="C17" s="15"/>
      <c r="D17" s="15"/>
      <c r="E17" s="15"/>
    </row>
    <row r="18" spans="1:5" ht="14.45" customHeight="1">
      <c r="A18" s="194"/>
      <c r="B18" s="6"/>
      <c r="C18" t="s">
        <v>23</v>
      </c>
      <c r="D18" s="8"/>
      <c r="E18" s="8"/>
    </row>
    <row r="19" spans="1:5" ht="42" customHeight="1">
      <c r="A19" s="194"/>
      <c r="B19" s="6"/>
      <c r="C19" s="196" t="s">
        <v>9172</v>
      </c>
      <c r="D19" s="196"/>
      <c r="E19" s="196"/>
    </row>
    <row r="20" spans="1:5" ht="15.6" customHeight="1">
      <c r="A20" s="194"/>
      <c r="B20" s="6"/>
      <c r="C20" s="15"/>
      <c r="D20" s="15"/>
      <c r="E20" s="15"/>
    </row>
    <row r="21" spans="1:5">
      <c r="A21" s="194"/>
      <c r="B21" s="6"/>
      <c r="C21" s="13" t="s">
        <v>21</v>
      </c>
      <c r="D21" s="13"/>
      <c r="E21" s="13"/>
    </row>
    <row r="22" spans="1:5" ht="42" customHeight="1">
      <c r="A22" s="194"/>
      <c r="B22" s="6"/>
      <c r="C22" s="196" t="str">
        <f>FnlRptListParks!D14</f>
        <v>Acquiring and developing missing segments of the trail system will make the entire system operate better and will be more attractive to residents and visitors.</v>
      </c>
      <c r="D22" s="196"/>
      <c r="E22" s="196"/>
    </row>
    <row r="23" spans="1:5">
      <c r="C23" s="15"/>
      <c r="D23" s="15"/>
      <c r="E23" s="15"/>
    </row>
  </sheetData>
  <mergeCells count="7">
    <mergeCell ref="C2:E2"/>
    <mergeCell ref="D11:E11"/>
    <mergeCell ref="A5:A22"/>
    <mergeCell ref="D5:E5"/>
    <mergeCell ref="C16:E16"/>
    <mergeCell ref="C19:E19"/>
    <mergeCell ref="C22:E22"/>
  </mergeCells>
  <hyperlinks>
    <hyperlink ref="D3" location="FinalReportList!A1" display="FinalReportList!A1" xr:uid="{C119713F-8A23-48EC-B0A4-8E1EFC2D07F0}"/>
    <hyperlink ref="C1" location="FnlRptListParks!A1" display="Final Report List" xr:uid="{6D4CD7C2-4B94-49AB-806D-444F74D848AB}"/>
    <hyperlink ref="A1" location="NavigationPage!A1" display="Return" xr:uid="{414A3CB8-E2A1-4610-AC0D-FC5601CA621E}"/>
  </hyperlinks>
  <pageMargins left="0.3" right="0.3" top="1" bottom="0.75" header="0.3" footer="0.3"/>
  <pageSetup orientation="landscape" r:id="rId1"/>
  <headerFooter>
    <oddHeader>&amp;L&amp;G</oddHeader>
    <oddFooter>&amp;L&amp;"-,Bold"&amp;K00B050Greener by Design, LLC&amp;"-,Regular"&amp;K01+000
732.253.7717&amp;C94 Church Street, Suite 402
&amp;K00B050www.gbdtoday.com &amp;RNew Brunswick, NJ 08901
fax 732.253.7719</oddFooter>
  </headerFooter>
  <legacyDrawing r:id="rId2"/>
  <legacyDrawingHF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BA69C-C5FD-4E36-A067-99DE3630F34E}">
  <dimension ref="A1:F23"/>
  <sheetViews>
    <sheetView zoomScaleNormal="100" workbookViewId="0"/>
  </sheetViews>
  <sheetFormatPr defaultRowHeight="15"/>
  <cols>
    <col min="1" max="1" width="65.5703125" customWidth="1"/>
    <col min="2" max="2" width="2.5703125" customWidth="1"/>
    <col min="3" max="3" width="22.5703125" customWidth="1"/>
    <col min="4" max="4" width="12.5703125" customWidth="1"/>
    <col min="5" max="5" width="23.5703125" customWidth="1"/>
  </cols>
  <sheetData>
    <row r="1" spans="1:6" ht="18.75">
      <c r="A1" s="151" t="s">
        <v>9124</v>
      </c>
      <c r="B1" s="5"/>
      <c r="C1" s="5" t="s">
        <v>81</v>
      </c>
      <c r="D1" s="5"/>
      <c r="E1" s="5"/>
    </row>
    <row r="2" spans="1:6" ht="47.1" customHeight="1">
      <c r="A2" s="2" t="s">
        <v>66</v>
      </c>
      <c r="B2" s="2"/>
      <c r="C2" s="192" t="str">
        <f>FnlRptListParks!C15</f>
        <v>Field #8 Drainage Issues</v>
      </c>
      <c r="D2" s="192"/>
      <c r="E2" s="192"/>
    </row>
    <row r="3" spans="1:6">
      <c r="A3" s="1" t="s">
        <v>67</v>
      </c>
      <c r="B3" s="1"/>
      <c r="C3" t="s">
        <v>9129</v>
      </c>
      <c r="D3" s="158">
        <f>FnlRptListParks!A15</f>
        <v>11</v>
      </c>
    </row>
    <row r="4" spans="1:6">
      <c r="A4" s="6"/>
      <c r="B4" s="6"/>
      <c r="E4" s="6"/>
    </row>
    <row r="5" spans="1:6">
      <c r="A5" s="194"/>
      <c r="B5" s="6"/>
      <c r="C5" t="s">
        <v>17</v>
      </c>
      <c r="D5" s="197" t="str">
        <f>FnlRptListParks!B15</f>
        <v>C.O. Johnson</v>
      </c>
      <c r="E5" s="197"/>
    </row>
    <row r="6" spans="1:6">
      <c r="A6" s="194"/>
      <c r="B6" s="6"/>
      <c r="D6" s="16"/>
      <c r="E6" s="16"/>
    </row>
    <row r="7" spans="1:6">
      <c r="A7" s="194"/>
      <c r="B7" s="6"/>
      <c r="C7" t="s">
        <v>18</v>
      </c>
      <c r="D7" s="3" t="str">
        <f>FnlRptListParks!G15</f>
        <v>C</v>
      </c>
    </row>
    <row r="8" spans="1:6">
      <c r="A8" s="194"/>
      <c r="B8" s="6"/>
      <c r="F8" s="8"/>
    </row>
    <row r="9" spans="1:6">
      <c r="A9" s="194"/>
      <c r="B9" s="6"/>
      <c r="C9" t="s">
        <v>19</v>
      </c>
      <c r="D9" s="3">
        <f>FnlRptListParks!H15</f>
        <v>0</v>
      </c>
      <c r="E9" s="3" t="str">
        <f>FnlRptListParks!L15</f>
        <v>3 - 5 Years</v>
      </c>
    </row>
    <row r="10" spans="1:6">
      <c r="A10" s="194"/>
      <c r="B10" s="6"/>
    </row>
    <row r="11" spans="1:6">
      <c r="A11" s="194"/>
      <c r="B11" s="6"/>
      <c r="C11" t="s">
        <v>20</v>
      </c>
      <c r="D11" s="193">
        <f>FnlRptListParks!I15</f>
        <v>11</v>
      </c>
      <c r="E11" s="193"/>
    </row>
    <row r="12" spans="1:6">
      <c r="A12" s="194"/>
      <c r="B12" s="6"/>
    </row>
    <row r="13" spans="1:6">
      <c r="A13" s="194"/>
      <c r="B13" s="6"/>
      <c r="D13" s="7"/>
    </row>
    <row r="14" spans="1:6">
      <c r="A14" s="194"/>
      <c r="B14" s="6"/>
    </row>
    <row r="15" spans="1:6">
      <c r="A15" s="194"/>
      <c r="B15" s="6"/>
      <c r="C15" t="s">
        <v>22</v>
      </c>
    </row>
    <row r="16" spans="1:6" ht="42" customHeight="1">
      <c r="A16" s="194"/>
      <c r="B16" s="6"/>
      <c r="C16" s="196" t="s">
        <v>9175</v>
      </c>
      <c r="D16" s="196"/>
      <c r="E16" s="196"/>
    </row>
    <row r="17" spans="1:5">
      <c r="A17" s="194"/>
      <c r="B17" s="6"/>
      <c r="C17" s="15"/>
      <c r="D17" s="15"/>
      <c r="E17" s="15"/>
    </row>
    <row r="18" spans="1:5" ht="14.45" customHeight="1">
      <c r="A18" s="194"/>
      <c r="B18" s="6"/>
      <c r="C18" t="s">
        <v>23</v>
      </c>
      <c r="D18" s="8"/>
      <c r="E18" s="8"/>
    </row>
    <row r="19" spans="1:5" ht="42" customHeight="1">
      <c r="A19" s="194"/>
      <c r="B19" s="6"/>
      <c r="C19" s="196" t="s">
        <v>9176</v>
      </c>
      <c r="D19" s="196"/>
      <c r="E19" s="196"/>
    </row>
    <row r="20" spans="1:5" ht="15.6" customHeight="1">
      <c r="A20" s="194"/>
      <c r="B20" s="6"/>
      <c r="C20" s="15"/>
      <c r="D20" s="15"/>
      <c r="E20" s="15"/>
    </row>
    <row r="21" spans="1:5">
      <c r="A21" s="194"/>
      <c r="B21" s="6"/>
      <c r="C21" s="13" t="s">
        <v>21</v>
      </c>
      <c r="D21" s="13"/>
      <c r="E21" s="13"/>
    </row>
    <row r="22" spans="1:5" ht="42" customHeight="1">
      <c r="A22" s="194"/>
      <c r="B22" s="6"/>
      <c r="C22" s="196" t="str">
        <f>FnlRptListParks!D15</f>
        <v xml:space="preserve">One approach might be to have Field #8 be the new artificial turf field with lights. </v>
      </c>
      <c r="D22" s="196"/>
      <c r="E22" s="196"/>
    </row>
    <row r="23" spans="1:5">
      <c r="C23" s="15"/>
      <c r="D23" s="15"/>
      <c r="E23" s="15"/>
    </row>
  </sheetData>
  <mergeCells count="7">
    <mergeCell ref="C2:E2"/>
    <mergeCell ref="A5:A22"/>
    <mergeCell ref="D5:E5"/>
    <mergeCell ref="D11:E11"/>
    <mergeCell ref="C16:E16"/>
    <mergeCell ref="C19:E19"/>
    <mergeCell ref="C22:E22"/>
  </mergeCells>
  <hyperlinks>
    <hyperlink ref="D3" location="FinalReportList!A1" display="FinalReportList!A1" xr:uid="{172F18F0-FFD3-438E-AEC7-208B17271AEC}"/>
    <hyperlink ref="C1" location="FnlRptListParks!A1" display="Final Report List" xr:uid="{3AE32765-213A-4584-931A-C204174EDA72}"/>
    <hyperlink ref="A1" location="NavigationPage!A1" display="Return" xr:uid="{1E337777-A1BD-4C2F-A180-55736D356224}"/>
  </hyperlinks>
  <pageMargins left="0.3" right="0.3" top="1" bottom="0.75" header="0.3" footer="0.3"/>
  <pageSetup orientation="landscape" r:id="rId1"/>
  <headerFooter>
    <oddHeader>&amp;L&amp;G</oddHeader>
    <oddFooter>&amp;L&amp;"-,Bold"&amp;K00B050Greener by Design, LLC&amp;"-,Regular"&amp;K01+000
732.253.7717&amp;C94 Church Street, Suite 402
&amp;K00B050www.gbdtoday.com &amp;RNew Brunswick, NJ 08901
fax 732.253.7719</oddFooter>
  </headerFooter>
  <legacyDrawing r:id="rId2"/>
  <legacyDrawingHF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73524-8C18-4DA5-8040-3993080FC066}">
  <sheetPr>
    <pageSetUpPr fitToPage="1"/>
  </sheetPr>
  <dimension ref="A1:J36"/>
  <sheetViews>
    <sheetView zoomScale="80" zoomScaleNormal="80" zoomScalePageLayoutView="110" workbookViewId="0">
      <pane xSplit="1" ySplit="3" topLeftCell="B4" activePane="bottomRight" state="frozen"/>
      <selection pane="topRight"/>
      <selection pane="bottomLeft"/>
      <selection pane="bottomRight"/>
    </sheetView>
  </sheetViews>
  <sheetFormatPr defaultRowHeight="15"/>
  <cols>
    <col min="1" max="1" width="13.140625" style="9" customWidth="1"/>
    <col min="2" max="2" width="42.42578125" style="9" bestFit="1" customWidth="1"/>
    <col min="3" max="3" width="45" style="9" customWidth="1"/>
    <col min="4" max="4" width="81.42578125" style="9" customWidth="1"/>
    <col min="5" max="5" width="0" hidden="1" customWidth="1"/>
    <col min="6" max="6" width="16.85546875" hidden="1" customWidth="1"/>
    <col min="7" max="7" width="10.5703125" customWidth="1"/>
    <col min="8" max="9" width="24.42578125" customWidth="1"/>
    <col min="10" max="10" width="15.5703125" bestFit="1" customWidth="1"/>
    <col min="11" max="11" width="31" customWidth="1"/>
  </cols>
  <sheetData>
    <row r="1" spans="1:10" ht="27" customHeight="1">
      <c r="A1" s="151" t="s">
        <v>9124</v>
      </c>
    </row>
    <row r="2" spans="1:10" ht="27" customHeight="1">
      <c r="A2" s="14"/>
      <c r="D2" s="106" t="s">
        <v>16</v>
      </c>
    </row>
    <row r="3" spans="1:10" ht="37.5">
      <c r="A3" s="24" t="s">
        <v>65</v>
      </c>
      <c r="B3" s="25" t="s">
        <v>9</v>
      </c>
      <c r="C3" s="25" t="s">
        <v>10</v>
      </c>
      <c r="D3" s="25" t="s">
        <v>8916</v>
      </c>
      <c r="E3" s="2" t="s">
        <v>11</v>
      </c>
      <c r="F3" s="2" t="s">
        <v>12</v>
      </c>
      <c r="G3" s="24" t="s">
        <v>13</v>
      </c>
      <c r="H3" s="25" t="s">
        <v>32</v>
      </c>
      <c r="I3" s="25" t="s">
        <v>14</v>
      </c>
      <c r="J3" s="25" t="s">
        <v>8878</v>
      </c>
    </row>
    <row r="4" spans="1:10" s="9" customFormat="1" ht="30" customHeight="1">
      <c r="A4" s="107" t="s">
        <v>2</v>
      </c>
      <c r="B4" s="31" t="s">
        <v>8928</v>
      </c>
      <c r="C4" s="27"/>
      <c r="D4" s="18"/>
      <c r="E4" s="18"/>
      <c r="F4" s="18" t="s">
        <v>15</v>
      </c>
      <c r="G4" s="30" t="s">
        <v>8877</v>
      </c>
      <c r="H4" s="21"/>
      <c r="I4" s="21" t="s">
        <v>34</v>
      </c>
      <c r="J4" s="22"/>
    </row>
    <row r="5" spans="1:10" s="3" customFormat="1" ht="30" customHeight="1">
      <c r="A5" s="107" t="s">
        <v>3</v>
      </c>
      <c r="B5" s="31" t="s">
        <v>8929</v>
      </c>
      <c r="C5" s="27"/>
      <c r="D5" s="18"/>
      <c r="E5" s="18"/>
      <c r="F5" s="18"/>
      <c r="G5" s="30" t="s">
        <v>8877</v>
      </c>
      <c r="H5" s="21"/>
      <c r="I5" s="21"/>
      <c r="J5" s="22"/>
    </row>
    <row r="6" spans="1:10" s="9" customFormat="1" ht="30" customHeight="1">
      <c r="A6" s="107" t="s">
        <v>4</v>
      </c>
      <c r="B6" s="31" t="s">
        <v>8930</v>
      </c>
      <c r="C6" s="27"/>
      <c r="D6" s="18"/>
      <c r="E6" s="19"/>
      <c r="F6" s="19"/>
      <c r="G6" s="30" t="s">
        <v>8877</v>
      </c>
      <c r="H6" s="23"/>
      <c r="I6" s="23"/>
      <c r="J6" s="22"/>
    </row>
    <row r="7" spans="1:10" s="9" customFormat="1" ht="30" customHeight="1">
      <c r="A7" s="107" t="s">
        <v>5</v>
      </c>
      <c r="B7" s="31" t="s">
        <v>8931</v>
      </c>
      <c r="C7" s="27"/>
      <c r="D7" s="18"/>
      <c r="E7" s="19"/>
      <c r="F7" s="19"/>
      <c r="G7" s="30" t="s">
        <v>8877</v>
      </c>
      <c r="H7" s="23"/>
      <c r="I7" s="23"/>
      <c r="J7" s="22"/>
    </row>
    <row r="8" spans="1:10" ht="30" customHeight="1">
      <c r="A8" s="107" t="s">
        <v>6</v>
      </c>
      <c r="B8" s="31" t="s">
        <v>8932</v>
      </c>
      <c r="C8" s="27"/>
      <c r="D8" s="18"/>
      <c r="E8" s="19"/>
      <c r="F8" s="19"/>
      <c r="G8" s="30" t="s">
        <v>8877</v>
      </c>
      <c r="H8" s="23"/>
      <c r="I8" s="23"/>
      <c r="J8" s="22"/>
    </row>
    <row r="9" spans="1:10" ht="30" customHeight="1">
      <c r="A9" s="107" t="s">
        <v>7</v>
      </c>
      <c r="B9" s="31" t="s">
        <v>8933</v>
      </c>
      <c r="C9" s="27"/>
      <c r="D9" s="18"/>
      <c r="E9" s="19"/>
      <c r="F9" s="19"/>
      <c r="G9" s="30" t="s">
        <v>8877</v>
      </c>
      <c r="H9" s="23"/>
      <c r="I9" s="23"/>
      <c r="J9" s="22"/>
    </row>
    <row r="10" spans="1:10" ht="30" customHeight="1">
      <c r="A10" s="108" t="s">
        <v>8</v>
      </c>
      <c r="B10" s="31" t="s">
        <v>8934</v>
      </c>
      <c r="C10" s="27"/>
      <c r="D10" s="18"/>
      <c r="E10" s="19"/>
      <c r="F10" s="19"/>
      <c r="G10" s="30" t="s">
        <v>8877</v>
      </c>
      <c r="H10" s="23"/>
      <c r="I10" s="23"/>
      <c r="J10" s="22"/>
    </row>
    <row r="11" spans="1:10" ht="30" customHeight="1">
      <c r="A11" s="34"/>
      <c r="B11" s="31"/>
      <c r="C11" s="27"/>
      <c r="D11" s="18"/>
      <c r="E11" s="19"/>
      <c r="F11" s="19"/>
      <c r="G11" s="9"/>
      <c r="H11" s="21"/>
      <c r="I11" s="21"/>
      <c r="J11" s="22"/>
    </row>
    <row r="12" spans="1:10" ht="30" customHeight="1">
      <c r="A12" s="35"/>
      <c r="B12" s="31"/>
      <c r="C12" s="27"/>
      <c r="D12" s="18"/>
      <c r="E12" s="19"/>
      <c r="F12" s="19"/>
      <c r="G12" s="9"/>
      <c r="H12" s="21"/>
      <c r="I12" s="21"/>
      <c r="J12" s="22"/>
    </row>
    <row r="13" spans="1:10" ht="30" customHeight="1">
      <c r="A13" s="35"/>
      <c r="B13" s="31"/>
      <c r="C13" s="27"/>
      <c r="D13" s="18"/>
      <c r="E13" s="19"/>
      <c r="F13" s="19"/>
      <c r="G13" s="9"/>
      <c r="H13" s="21"/>
      <c r="I13" s="21"/>
      <c r="J13" s="22"/>
    </row>
    <row r="14" spans="1:10" ht="30" customHeight="1">
      <c r="A14" s="35"/>
      <c r="B14" s="31"/>
      <c r="C14" s="27"/>
      <c r="D14" s="18"/>
      <c r="E14" s="19"/>
      <c r="F14" s="19"/>
      <c r="G14" s="9"/>
      <c r="H14" s="21"/>
      <c r="I14" s="30" t="s">
        <v>8918</v>
      </c>
      <c r="J14" s="22"/>
    </row>
    <row r="15" spans="1:10" ht="30" customHeight="1">
      <c r="A15"/>
      <c r="B15"/>
      <c r="C15"/>
      <c r="D15"/>
      <c r="I15" s="9" t="s">
        <v>8919</v>
      </c>
    </row>
    <row r="16" spans="1:10" ht="30" customHeight="1">
      <c r="A16"/>
      <c r="B16"/>
      <c r="C16"/>
      <c r="D16"/>
      <c r="I16" s="30" t="s">
        <v>8920</v>
      </c>
    </row>
    <row r="17" spans="1:10" ht="30" customHeight="1">
      <c r="A17"/>
      <c r="B17"/>
      <c r="C17"/>
      <c r="D17"/>
      <c r="I17" s="30" t="s">
        <v>8921</v>
      </c>
    </row>
    <row r="18" spans="1:10" ht="30" customHeight="1">
      <c r="A18"/>
      <c r="B18"/>
      <c r="C18"/>
      <c r="D18"/>
      <c r="I18" s="3" t="s">
        <v>8923</v>
      </c>
    </row>
    <row r="19" spans="1:10" ht="30" customHeight="1">
      <c r="A19"/>
      <c r="B19"/>
      <c r="C19"/>
      <c r="D19"/>
      <c r="I19" s="9" t="s">
        <v>8922</v>
      </c>
    </row>
    <row r="20" spans="1:10" ht="30" customHeight="1">
      <c r="A20"/>
      <c r="B20"/>
      <c r="C20"/>
      <c r="D20"/>
    </row>
    <row r="21" spans="1:10" ht="30" customHeight="1">
      <c r="A21"/>
      <c r="B21"/>
      <c r="C21"/>
      <c r="D21"/>
    </row>
    <row r="22" spans="1:10" ht="30" customHeight="1">
      <c r="A22"/>
      <c r="B22"/>
      <c r="C22"/>
      <c r="D22"/>
    </row>
    <row r="23" spans="1:10" ht="30" customHeight="1">
      <c r="A23"/>
      <c r="B23"/>
      <c r="C23"/>
      <c r="D23"/>
    </row>
    <row r="24" spans="1:10" ht="30" customHeight="1">
      <c r="A24"/>
      <c r="B24"/>
      <c r="C24"/>
      <c r="D24"/>
    </row>
    <row r="25" spans="1:10" ht="30" customHeight="1">
      <c r="A25"/>
      <c r="B25"/>
      <c r="C25"/>
      <c r="D25"/>
    </row>
    <row r="26" spans="1:10" ht="30" customHeight="1">
      <c r="A26" s="26"/>
      <c r="B26" s="20"/>
      <c r="C26" s="27"/>
      <c r="D26" s="18"/>
      <c r="E26" s="19"/>
      <c r="F26" s="19"/>
      <c r="G26" s="9"/>
      <c r="H26" s="23"/>
      <c r="I26" s="23"/>
      <c r="J26" s="28"/>
    </row>
    <row r="27" spans="1:10" s="9" customFormat="1"/>
    <row r="29" spans="1:10">
      <c r="A29"/>
      <c r="B29"/>
      <c r="C29"/>
      <c r="D29"/>
    </row>
    <row r="30" spans="1:10">
      <c r="A30"/>
      <c r="B30"/>
      <c r="C30"/>
      <c r="D30"/>
    </row>
    <row r="31" spans="1:10">
      <c r="A31"/>
      <c r="B31"/>
      <c r="C31"/>
      <c r="D31"/>
    </row>
    <row r="32" spans="1:10">
      <c r="A32"/>
      <c r="B32"/>
      <c r="C32"/>
      <c r="D32"/>
    </row>
    <row r="33" customFormat="1"/>
    <row r="34" customFormat="1"/>
    <row r="35" customFormat="1"/>
    <row r="36" customFormat="1"/>
  </sheetData>
  <hyperlinks>
    <hyperlink ref="A4" location="'P1'!A1" display="'P1'!A1" xr:uid="{61C9F848-8F97-46E7-B049-A1D50E8212F5}"/>
    <hyperlink ref="A5" location="'P2'!A1" display="'P2'!A1" xr:uid="{E01897DE-9B8D-4725-8C6E-24875378BA11}"/>
    <hyperlink ref="A6" location="'P3'!A1" display="'P3'!A1" xr:uid="{4E8DF00C-F945-4834-9188-2ACF02308056}"/>
    <hyperlink ref="A7" location="'P4'!A1" display="'P4'!A1" xr:uid="{6B8CA2B8-7F7D-4450-88D2-C5EC8F3187E9}"/>
    <hyperlink ref="A8" location="'P5'!A1" display="'P5'!A1" xr:uid="{FEB9FAF9-02B6-45FE-8906-C57C69BA6D6A}"/>
    <hyperlink ref="A9" location="'P7'!A1" display="'P7'!A1" xr:uid="{DD849A10-4180-444F-8C59-A56C53BB407D}"/>
    <hyperlink ref="A10" location="'P7'!A1" display="'P7'!A1" xr:uid="{A0622ED8-DAE0-46C3-BB4E-AFBA6B8E10FA}"/>
    <hyperlink ref="A1" location="NavigationPage!A1" display="Return" xr:uid="{DE371E37-17E1-4102-9019-254074B79097}"/>
  </hyperlinks>
  <pageMargins left="0.25" right="0.25" top="0.75" bottom="0.75" header="0.3" footer="0.3"/>
  <pageSetup scale="52" fitToHeight="0" orientation="landscape" r:id="rId1"/>
  <headerFooter>
    <oddHeader>&amp;L&amp;G&amp;C&amp;16Proposed Trail Segments</oddHeader>
    <oddFooter>&amp;L&amp;"-,Bold"&amp;K00B050Greener by Design, LLC&amp;"-,Regular"&amp;K01+000
732.253.7717&amp;C94 Church Street, Suite 402
&amp;K00B050www.gbdtoday.com &amp;RNew Brunswick, NJ 08901
fax 732.253.7719</oddFoot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EB591-A72B-4D47-8205-5337D2E31AEA}">
  <dimension ref="A1:F26"/>
  <sheetViews>
    <sheetView workbookViewId="0"/>
  </sheetViews>
  <sheetFormatPr defaultRowHeight="15"/>
  <cols>
    <col min="1" max="1" width="17.42578125" customWidth="1"/>
    <col min="2" max="6" width="21.7109375" customWidth="1"/>
  </cols>
  <sheetData>
    <row r="1" spans="1:6" ht="23.25">
      <c r="A1" s="112" t="s">
        <v>8950</v>
      </c>
    </row>
    <row r="2" spans="1:6" ht="23.25">
      <c r="A2" s="112" t="s">
        <v>8951</v>
      </c>
    </row>
    <row r="3" spans="1:6" ht="45">
      <c r="A3" s="111" t="s">
        <v>8957</v>
      </c>
      <c r="B3" s="111" t="s">
        <v>8952</v>
      </c>
      <c r="C3" s="111" t="s">
        <v>8953</v>
      </c>
      <c r="D3" s="111" t="s">
        <v>8954</v>
      </c>
      <c r="E3" s="111" t="s">
        <v>8955</v>
      </c>
      <c r="F3" s="111" t="s">
        <v>8956</v>
      </c>
    </row>
    <row r="4" spans="1:6" ht="43.15" customHeight="1">
      <c r="A4" s="178" t="s">
        <v>8958</v>
      </c>
      <c r="B4" s="109" t="s">
        <v>8959</v>
      </c>
      <c r="C4" s="109" t="s">
        <v>8967</v>
      </c>
      <c r="D4" s="109" t="s">
        <v>8970</v>
      </c>
      <c r="E4" s="109" t="s">
        <v>8973</v>
      </c>
      <c r="F4" s="109" t="s">
        <v>8976</v>
      </c>
    </row>
    <row r="5" spans="1:6" ht="135">
      <c r="A5" s="178"/>
      <c r="B5" s="109" t="s">
        <v>8960</v>
      </c>
      <c r="C5" s="109" t="s">
        <v>8968</v>
      </c>
      <c r="D5" s="109" t="s">
        <v>8971</v>
      </c>
      <c r="E5" s="109" t="s">
        <v>8971</v>
      </c>
      <c r="F5" s="109" t="s">
        <v>8977</v>
      </c>
    </row>
    <row r="6" spans="1:6" ht="60">
      <c r="A6" s="178"/>
      <c r="B6" s="109" t="s">
        <v>8961</v>
      </c>
      <c r="C6" s="109" t="s">
        <v>8969</v>
      </c>
      <c r="D6" s="109" t="s">
        <v>8972</v>
      </c>
      <c r="E6" s="109" t="s">
        <v>8974</v>
      </c>
      <c r="F6" s="109" t="s">
        <v>8978</v>
      </c>
    </row>
    <row r="7" spans="1:6" ht="45">
      <c r="A7" s="178"/>
      <c r="B7" s="109" t="s">
        <v>8962</v>
      </c>
      <c r="C7" s="109"/>
      <c r="D7" s="109"/>
      <c r="E7" s="109" t="s">
        <v>8972</v>
      </c>
      <c r="F7" s="109" t="s">
        <v>8979</v>
      </c>
    </row>
    <row r="8" spans="1:6">
      <c r="A8" s="178"/>
      <c r="B8" s="110"/>
      <c r="C8" s="109"/>
      <c r="D8" s="109"/>
      <c r="E8" s="109" t="s">
        <v>8975</v>
      </c>
      <c r="F8" s="109"/>
    </row>
    <row r="9" spans="1:6" ht="75">
      <c r="A9" s="178" t="s">
        <v>8963</v>
      </c>
      <c r="B9" s="13" t="s">
        <v>8980</v>
      </c>
      <c r="C9" s="13" t="s">
        <v>8982</v>
      </c>
      <c r="D9" s="13" t="s">
        <v>8985</v>
      </c>
      <c r="E9" s="13" t="s">
        <v>8987</v>
      </c>
      <c r="F9" s="13" t="s">
        <v>8989</v>
      </c>
    </row>
    <row r="10" spans="1:6" ht="45">
      <c r="A10" s="178"/>
      <c r="B10" s="13" t="s">
        <v>8981</v>
      </c>
      <c r="C10" s="13" t="s">
        <v>8983</v>
      </c>
      <c r="D10" s="13" t="s">
        <v>8986</v>
      </c>
      <c r="E10" s="13" t="s">
        <v>8988</v>
      </c>
      <c r="F10" s="13" t="s">
        <v>8990</v>
      </c>
    </row>
    <row r="11" spans="1:6" ht="30">
      <c r="A11" s="178"/>
      <c r="B11" s="13"/>
      <c r="C11" s="13" t="s">
        <v>8984</v>
      </c>
      <c r="D11" s="13"/>
      <c r="E11" s="13"/>
      <c r="F11" s="13"/>
    </row>
    <row r="12" spans="1:6" ht="90">
      <c r="A12" s="179" t="s">
        <v>8965</v>
      </c>
      <c r="B12" s="109" t="s">
        <v>8991</v>
      </c>
      <c r="C12" s="109" t="s">
        <v>8995</v>
      </c>
      <c r="D12" s="109" t="s">
        <v>8998</v>
      </c>
      <c r="E12" s="109" t="s">
        <v>9001</v>
      </c>
      <c r="F12" s="109" t="s">
        <v>9005</v>
      </c>
    </row>
    <row r="13" spans="1:6" ht="75">
      <c r="A13" s="179"/>
      <c r="B13" s="109" t="s">
        <v>8992</v>
      </c>
      <c r="C13" s="109" t="s">
        <v>8996</v>
      </c>
      <c r="D13" s="109" t="s">
        <v>8999</v>
      </c>
      <c r="E13" s="109" t="s">
        <v>9002</v>
      </c>
      <c r="F13" s="109" t="s">
        <v>9006</v>
      </c>
    </row>
    <row r="14" spans="1:6" ht="45">
      <c r="A14" s="179"/>
      <c r="B14" s="109" t="s">
        <v>8993</v>
      </c>
      <c r="C14" s="109" t="s">
        <v>8993</v>
      </c>
      <c r="D14" s="109" t="s">
        <v>9000</v>
      </c>
      <c r="E14" s="109" t="s">
        <v>9003</v>
      </c>
      <c r="F14" s="109"/>
    </row>
    <row r="15" spans="1:6" ht="45">
      <c r="A15" s="179"/>
      <c r="B15" s="109" t="s">
        <v>8994</v>
      </c>
      <c r="C15" s="109" t="s">
        <v>8997</v>
      </c>
      <c r="D15" s="109"/>
      <c r="E15" s="109" t="s">
        <v>9004</v>
      </c>
      <c r="F15" s="109"/>
    </row>
    <row r="16" spans="1:6" ht="75">
      <c r="A16" s="178" t="s">
        <v>8964</v>
      </c>
      <c r="B16" s="13" t="s">
        <v>9007</v>
      </c>
      <c r="C16" s="13" t="s">
        <v>9007</v>
      </c>
      <c r="D16" s="13" t="s">
        <v>9008</v>
      </c>
      <c r="E16" s="13" t="s">
        <v>9008</v>
      </c>
      <c r="F16" s="13" t="s">
        <v>9008</v>
      </c>
    </row>
    <row r="17" spans="1:6" ht="45">
      <c r="A17" s="178"/>
      <c r="B17" s="13" t="s">
        <v>9009</v>
      </c>
      <c r="C17" s="13" t="s">
        <v>9009</v>
      </c>
      <c r="D17" s="13" t="s">
        <v>9010</v>
      </c>
      <c r="E17" s="13" t="s">
        <v>9010</v>
      </c>
      <c r="F17" s="13" t="s">
        <v>9010</v>
      </c>
    </row>
    <row r="18" spans="1:6" ht="60">
      <c r="A18" s="178"/>
      <c r="B18" s="13" t="s">
        <v>9011</v>
      </c>
      <c r="C18" s="13" t="s">
        <v>9011</v>
      </c>
      <c r="D18" s="13" t="s">
        <v>9012</v>
      </c>
      <c r="E18" s="13" t="s">
        <v>9013</v>
      </c>
      <c r="F18" s="13" t="s">
        <v>9013</v>
      </c>
    </row>
    <row r="19" spans="1:6" ht="75">
      <c r="A19" s="178"/>
      <c r="B19" s="13" t="s">
        <v>9014</v>
      </c>
      <c r="C19" s="13" t="s">
        <v>9016</v>
      </c>
      <c r="D19" s="13" t="s">
        <v>9018</v>
      </c>
      <c r="E19" s="13" t="s">
        <v>9020</v>
      </c>
      <c r="F19" s="13" t="s">
        <v>9021</v>
      </c>
    </row>
    <row r="20" spans="1:6" ht="60">
      <c r="A20" s="178"/>
      <c r="B20" s="13" t="s">
        <v>9015</v>
      </c>
      <c r="C20" s="13" t="s">
        <v>9017</v>
      </c>
      <c r="D20" s="13" t="s">
        <v>9019</v>
      </c>
      <c r="E20" s="13" t="s">
        <v>9024</v>
      </c>
      <c r="F20" s="13" t="s">
        <v>9022</v>
      </c>
    </row>
    <row r="21" spans="1:6" ht="45">
      <c r="A21" s="178"/>
      <c r="B21" s="13"/>
      <c r="C21" s="13"/>
      <c r="D21" s="13"/>
      <c r="E21" s="13" t="s">
        <v>9023</v>
      </c>
      <c r="F21" s="13" t="s">
        <v>9023</v>
      </c>
    </row>
    <row r="22" spans="1:6" ht="30">
      <c r="A22" s="178" t="s">
        <v>8966</v>
      </c>
      <c r="B22" s="109" t="s">
        <v>9025</v>
      </c>
      <c r="C22" s="109" t="s">
        <v>9028</v>
      </c>
      <c r="D22" s="109" t="s">
        <v>9029</v>
      </c>
      <c r="E22" s="109" t="s">
        <v>9030</v>
      </c>
      <c r="F22" s="109" t="s">
        <v>9031</v>
      </c>
    </row>
    <row r="23" spans="1:6" ht="60">
      <c r="A23" s="178"/>
      <c r="B23" s="109" t="s">
        <v>9026</v>
      </c>
      <c r="C23" s="109" t="s">
        <v>9026</v>
      </c>
      <c r="D23" s="109" t="s">
        <v>9026</v>
      </c>
      <c r="E23" s="109" t="s">
        <v>9032</v>
      </c>
      <c r="F23" s="109" t="s">
        <v>9033</v>
      </c>
    </row>
    <row r="24" spans="1:6" ht="45">
      <c r="A24" s="178"/>
      <c r="B24" s="109" t="s">
        <v>9027</v>
      </c>
      <c r="C24" s="109" t="s">
        <v>9027</v>
      </c>
      <c r="D24" s="109" t="s">
        <v>9036</v>
      </c>
      <c r="E24" s="109" t="s">
        <v>9037</v>
      </c>
      <c r="F24" s="109" t="s">
        <v>9034</v>
      </c>
    </row>
    <row r="25" spans="1:6" ht="30">
      <c r="A25" s="178"/>
      <c r="B25" s="109"/>
      <c r="C25" s="109"/>
      <c r="D25" s="109"/>
      <c r="E25" s="109"/>
      <c r="F25" s="109" t="s">
        <v>9035</v>
      </c>
    </row>
    <row r="26" spans="1:6">
      <c r="B26" t="s">
        <v>9038</v>
      </c>
      <c r="C26" s="51"/>
      <c r="D26" t="s">
        <v>9039</v>
      </c>
      <c r="E26" s="51"/>
      <c r="F26" s="51"/>
    </row>
  </sheetData>
  <mergeCells count="5">
    <mergeCell ref="A4:A8"/>
    <mergeCell ref="A22:A25"/>
    <mergeCell ref="A16:A21"/>
    <mergeCell ref="A12:A15"/>
    <mergeCell ref="A9:A11"/>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51A8C-5366-43F1-B658-599756887E0D}">
  <dimension ref="A1:F23"/>
  <sheetViews>
    <sheetView zoomScaleNormal="100" workbookViewId="0"/>
  </sheetViews>
  <sheetFormatPr defaultRowHeight="15"/>
  <cols>
    <col min="1" max="1" width="65.5703125" customWidth="1"/>
    <col min="2" max="2" width="2.5703125" customWidth="1"/>
    <col min="3" max="3" width="22.5703125" customWidth="1"/>
    <col min="4" max="4" width="12.5703125" customWidth="1"/>
    <col min="5" max="5" width="23.5703125" customWidth="1"/>
  </cols>
  <sheetData>
    <row r="1" spans="1:6" ht="18.75">
      <c r="A1" s="151" t="s">
        <v>9124</v>
      </c>
      <c r="B1" s="5"/>
      <c r="C1" s="5" t="s">
        <v>81</v>
      </c>
      <c r="D1" s="5"/>
      <c r="E1" s="5"/>
    </row>
    <row r="2" spans="1:6" ht="47.1" customHeight="1">
      <c r="A2" s="2" t="s">
        <v>66</v>
      </c>
      <c r="B2" s="2"/>
      <c r="C2" s="2"/>
      <c r="D2" s="2"/>
      <c r="E2" s="2"/>
    </row>
    <row r="3" spans="1:6">
      <c r="A3" s="1" t="s">
        <v>8926</v>
      </c>
      <c r="B3" s="1"/>
      <c r="C3" t="s">
        <v>8927</v>
      </c>
      <c r="D3" s="3" t="str">
        <f>FnlRptListTRAILS!A4</f>
        <v>#1</v>
      </c>
    </row>
    <row r="4" spans="1:6">
      <c r="A4" s="6"/>
      <c r="B4" s="6"/>
      <c r="E4" s="6"/>
    </row>
    <row r="5" spans="1:6">
      <c r="A5" s="194"/>
      <c r="B5" s="6"/>
      <c r="C5" t="s">
        <v>17</v>
      </c>
      <c r="D5" s="197" t="str">
        <f>FnlRptListTRAILS!B4</f>
        <v>TrailSegmentName1</v>
      </c>
      <c r="E5" s="197"/>
    </row>
    <row r="6" spans="1:6">
      <c r="A6" s="194"/>
      <c r="B6" s="6"/>
      <c r="D6" s="16"/>
      <c r="E6" s="16"/>
    </row>
    <row r="7" spans="1:6">
      <c r="A7" s="194"/>
      <c r="B7" s="6"/>
      <c r="C7" t="s">
        <v>18</v>
      </c>
      <c r="D7" s="3" t="str">
        <f>FnlRptListTRAILS!G4</f>
        <v>C</v>
      </c>
    </row>
    <row r="8" spans="1:6">
      <c r="A8" s="194"/>
      <c r="B8" s="6"/>
      <c r="F8" s="8"/>
    </row>
    <row r="9" spans="1:6">
      <c r="A9" s="194"/>
      <c r="B9" s="6"/>
      <c r="C9" t="s">
        <v>19</v>
      </c>
      <c r="D9" s="3">
        <f>FnlRptListTRAILS!H4</f>
        <v>0</v>
      </c>
      <c r="E9" s="3" t="str">
        <f>FnlRptListTRAILS!I4</f>
        <v># Years</v>
      </c>
    </row>
    <row r="10" spans="1:6">
      <c r="A10" s="194"/>
      <c r="B10" s="6"/>
    </row>
    <row r="11" spans="1:6">
      <c r="A11" s="194"/>
      <c r="B11" s="6"/>
      <c r="C11" t="s">
        <v>20</v>
      </c>
      <c r="D11" s="12" t="e">
        <f>#REF!</f>
        <v>#REF!</v>
      </c>
    </row>
    <row r="12" spans="1:6">
      <c r="A12" s="194"/>
      <c r="B12" s="6"/>
    </row>
    <row r="13" spans="1:6">
      <c r="A13" s="194"/>
      <c r="B13" s="6"/>
      <c r="D13" s="7"/>
    </row>
    <row r="14" spans="1:6">
      <c r="A14" s="194"/>
      <c r="B14" s="6"/>
    </row>
    <row r="15" spans="1:6">
      <c r="A15" s="194"/>
      <c r="B15" s="6"/>
      <c r="C15" t="s">
        <v>22</v>
      </c>
    </row>
    <row r="16" spans="1:6" ht="42" customHeight="1">
      <c r="A16" s="194"/>
      <c r="B16" s="6"/>
      <c r="C16" s="201"/>
      <c r="D16" s="201"/>
      <c r="E16" s="201"/>
    </row>
    <row r="17" spans="1:5">
      <c r="A17" s="194"/>
      <c r="B17" s="6"/>
      <c r="C17" s="15"/>
      <c r="D17" s="15"/>
      <c r="E17" s="15"/>
    </row>
    <row r="18" spans="1:5" ht="14.45" customHeight="1">
      <c r="A18" s="194"/>
      <c r="B18" s="6"/>
      <c r="C18" t="s">
        <v>23</v>
      </c>
      <c r="D18" s="8"/>
      <c r="E18" s="8"/>
    </row>
    <row r="19" spans="1:5" ht="42" customHeight="1">
      <c r="A19" s="194"/>
      <c r="B19" s="6"/>
      <c r="C19" s="201"/>
      <c r="D19" s="201"/>
      <c r="E19" s="201"/>
    </row>
    <row r="20" spans="1:5" ht="15.6" customHeight="1">
      <c r="A20" s="194"/>
      <c r="B20" s="6"/>
      <c r="C20" s="15"/>
      <c r="D20" s="15"/>
      <c r="E20" s="15"/>
    </row>
    <row r="21" spans="1:5">
      <c r="A21" s="194"/>
      <c r="B21" s="6"/>
      <c r="C21" s="13" t="s">
        <v>21</v>
      </c>
      <c r="D21" s="13"/>
      <c r="E21" s="13"/>
    </row>
    <row r="22" spans="1:5" ht="42" customHeight="1">
      <c r="A22" s="194"/>
      <c r="B22" s="6"/>
      <c r="C22" s="196">
        <f>FnlRptListTRAILS!D4</f>
        <v>0</v>
      </c>
      <c r="D22" s="196"/>
      <c r="E22" s="196"/>
    </row>
    <row r="23" spans="1:5">
      <c r="C23" s="15"/>
      <c r="D23" s="15"/>
      <c r="E23" s="15"/>
    </row>
  </sheetData>
  <mergeCells count="5">
    <mergeCell ref="A5:A22"/>
    <mergeCell ref="D5:E5"/>
    <mergeCell ref="C16:E16"/>
    <mergeCell ref="C19:E19"/>
    <mergeCell ref="C22:E22"/>
  </mergeCells>
  <hyperlinks>
    <hyperlink ref="C1" location="FnlRptListTRAILS!A1" display="Final Report List" xr:uid="{05F014DA-62AA-40EC-A7CE-14CC930CB8FE}"/>
    <hyperlink ref="A1" location="NavigationPage!A1" display="Return" xr:uid="{7E8BB36E-235D-43A5-AD81-1E59C8A753E6}"/>
  </hyperlinks>
  <pageMargins left="0.3" right="0.3" top="1" bottom="0.75" header="0.3" footer="0.3"/>
  <pageSetup orientation="landscape" r:id="rId1"/>
  <headerFooter>
    <oddHeader>&amp;L&amp;G</oddHeader>
    <oddFooter>&amp;L&amp;"-,Bold"&amp;K00B050Greener by Design, LLC&amp;"-,Regular"&amp;K01+000
732.253.7717&amp;C94 Church Street, Suite 402
&amp;K00B050www.gbdtoday.com &amp;RNew Brunswick, NJ 08901
fax 732.253.7719</oddFooter>
  </headerFooter>
  <legacyDrawing r:id="rId2"/>
  <legacyDrawingHF r:id="rId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C544B-8FC7-4AEA-8E27-CA42F123B1D7}">
  <dimension ref="A1:F23"/>
  <sheetViews>
    <sheetView zoomScaleNormal="100" workbookViewId="0"/>
  </sheetViews>
  <sheetFormatPr defaultRowHeight="15"/>
  <cols>
    <col min="1" max="1" width="65.5703125" customWidth="1"/>
    <col min="2" max="2" width="2.5703125" customWidth="1"/>
    <col min="3" max="3" width="22.5703125" customWidth="1"/>
    <col min="4" max="4" width="12.5703125" customWidth="1"/>
    <col min="5" max="5" width="23.5703125" customWidth="1"/>
  </cols>
  <sheetData>
    <row r="1" spans="1:6" ht="18.75">
      <c r="A1" s="151" t="s">
        <v>9124</v>
      </c>
      <c r="B1" s="5"/>
      <c r="C1" s="5" t="s">
        <v>81</v>
      </c>
      <c r="D1" s="5"/>
      <c r="E1" s="5"/>
    </row>
    <row r="2" spans="1:6" ht="47.1" customHeight="1">
      <c r="A2" s="2" t="s">
        <v>66</v>
      </c>
      <c r="B2" s="2"/>
      <c r="C2" s="2"/>
      <c r="D2" s="2"/>
      <c r="E2" s="2"/>
    </row>
    <row r="3" spans="1:6">
      <c r="A3" s="1" t="s">
        <v>8926</v>
      </c>
      <c r="B3" s="1"/>
      <c r="C3" t="s">
        <v>8927</v>
      </c>
      <c r="D3" s="5">
        <f>FnlRptListParks!A6</f>
        <v>2</v>
      </c>
    </row>
    <row r="4" spans="1:6">
      <c r="A4" s="6"/>
      <c r="B4" s="6"/>
      <c r="E4" s="6"/>
    </row>
    <row r="5" spans="1:6">
      <c r="A5" s="194"/>
      <c r="B5" s="6"/>
      <c r="C5" t="s">
        <v>17</v>
      </c>
      <c r="D5" s="197" t="str">
        <f>FnlRptListTRAILS!B4</f>
        <v>TrailSegmentName1</v>
      </c>
      <c r="E5" s="197"/>
    </row>
    <row r="6" spans="1:6">
      <c r="A6" s="194"/>
      <c r="B6" s="6"/>
      <c r="D6" s="16"/>
      <c r="E6" s="16"/>
    </row>
    <row r="7" spans="1:6">
      <c r="A7" s="194"/>
      <c r="B7" s="6"/>
      <c r="C7" t="s">
        <v>18</v>
      </c>
      <c r="D7" s="3" t="str">
        <f>FnlRptListTRAILS!G4</f>
        <v>C</v>
      </c>
    </row>
    <row r="8" spans="1:6">
      <c r="A8" s="194"/>
      <c r="B8" s="6"/>
      <c r="F8" s="8"/>
    </row>
    <row r="9" spans="1:6">
      <c r="A9" s="194"/>
      <c r="B9" s="6"/>
      <c r="C9" t="s">
        <v>19</v>
      </c>
      <c r="D9" s="3">
        <f>FnlRptListTRAILS!H4</f>
        <v>0</v>
      </c>
      <c r="E9" s="3" t="str">
        <f>FnlRptListTRAILS!I4</f>
        <v># Years</v>
      </c>
    </row>
    <row r="10" spans="1:6">
      <c r="A10" s="194"/>
      <c r="B10" s="6"/>
    </row>
    <row r="11" spans="1:6">
      <c r="A11" s="194"/>
      <c r="B11" s="6"/>
      <c r="C11" t="s">
        <v>20</v>
      </c>
      <c r="D11" s="12" t="e">
        <f>#REF!</f>
        <v>#REF!</v>
      </c>
    </row>
    <row r="12" spans="1:6">
      <c r="A12" s="194"/>
      <c r="B12" s="6"/>
    </row>
    <row r="13" spans="1:6">
      <c r="A13" s="194"/>
      <c r="B13" s="6"/>
      <c r="D13" s="7"/>
    </row>
    <row r="14" spans="1:6">
      <c r="A14" s="194"/>
      <c r="B14" s="6"/>
    </row>
    <row r="15" spans="1:6">
      <c r="A15" s="194"/>
      <c r="B15" s="6"/>
      <c r="C15" t="s">
        <v>22</v>
      </c>
    </row>
    <row r="16" spans="1:6" ht="42" customHeight="1">
      <c r="A16" s="194"/>
      <c r="B16" s="6"/>
      <c r="C16" s="201"/>
      <c r="D16" s="201"/>
      <c r="E16" s="201"/>
    </row>
    <row r="17" spans="1:5">
      <c r="A17" s="194"/>
      <c r="B17" s="6"/>
      <c r="C17" s="15"/>
      <c r="D17" s="15"/>
      <c r="E17" s="15"/>
    </row>
    <row r="18" spans="1:5" ht="14.45" customHeight="1">
      <c r="A18" s="194"/>
      <c r="B18" s="6"/>
      <c r="C18" t="s">
        <v>23</v>
      </c>
      <c r="D18" s="8"/>
      <c r="E18" s="8"/>
    </row>
    <row r="19" spans="1:5" ht="42" customHeight="1">
      <c r="A19" s="194"/>
      <c r="B19" s="6"/>
      <c r="C19" s="201"/>
      <c r="D19" s="201"/>
      <c r="E19" s="201"/>
    </row>
    <row r="20" spans="1:5" ht="15.6" customHeight="1">
      <c r="A20" s="194"/>
      <c r="B20" s="6"/>
      <c r="C20" s="15"/>
      <c r="D20" s="15"/>
      <c r="E20" s="15"/>
    </row>
    <row r="21" spans="1:5">
      <c r="A21" s="194"/>
      <c r="B21" s="6"/>
      <c r="C21" s="13" t="s">
        <v>21</v>
      </c>
      <c r="D21" s="13"/>
      <c r="E21" s="13"/>
    </row>
    <row r="22" spans="1:5" ht="42" customHeight="1">
      <c r="A22" s="194"/>
      <c r="B22" s="6"/>
      <c r="C22" s="196">
        <f>FnlRptListTRAILS!D4</f>
        <v>0</v>
      </c>
      <c r="D22" s="196"/>
      <c r="E22" s="196"/>
    </row>
    <row r="23" spans="1:5">
      <c r="C23" s="15"/>
      <c r="D23" s="15"/>
      <c r="E23" s="15"/>
    </row>
  </sheetData>
  <mergeCells count="5">
    <mergeCell ref="A5:A22"/>
    <mergeCell ref="D5:E5"/>
    <mergeCell ref="C16:E16"/>
    <mergeCell ref="C19:E19"/>
    <mergeCell ref="C22:E22"/>
  </mergeCells>
  <hyperlinks>
    <hyperlink ref="D3" location="FinalReportList!A1" display="FinalReportList!A1" xr:uid="{89857F08-CBB5-46BE-BBB7-9DC7A4EEBDD4}"/>
    <hyperlink ref="C1" location="FnlRptListTRAILS!A1" display="Final Report List" xr:uid="{D9333CC1-B6BD-4388-81AB-9581D046336C}"/>
    <hyperlink ref="A1" location="NavigationPage!A1" display="Return" xr:uid="{0268F5A9-92A7-4545-9118-FA5616615A68}"/>
  </hyperlinks>
  <pageMargins left="0.3" right="0.3" top="1" bottom="0.75" header="0.3" footer="0.3"/>
  <pageSetup orientation="landscape" r:id="rId1"/>
  <headerFooter>
    <oddHeader>&amp;L&amp;G</oddHeader>
    <oddFooter>&amp;L&amp;"-,Bold"&amp;K00B050Greener by Design, LLC&amp;"-,Regular"&amp;K01+000
732.253.7717&amp;C94 Church Street, Suite 402
&amp;K00B050www.gbdtoday.com &amp;RNew Brunswick, NJ 08901
fax 732.253.7719</oddFooter>
  </headerFooter>
  <legacy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7B99A-55FC-4005-AACA-534C7ECB102F}">
  <dimension ref="A1:F32"/>
  <sheetViews>
    <sheetView workbookViewId="0">
      <pane ySplit="1" topLeftCell="A2" activePane="bottomLeft" state="frozen"/>
      <selection pane="bottomLeft"/>
    </sheetView>
  </sheetViews>
  <sheetFormatPr defaultRowHeight="15"/>
  <cols>
    <col min="1" max="1" width="10" customWidth="1"/>
    <col min="2" max="2" width="37.28515625" style="8" customWidth="1"/>
    <col min="3" max="3" width="14.28515625" style="8" customWidth="1"/>
    <col min="4" max="4" width="11.140625" customWidth="1"/>
    <col min="5" max="5" width="12" customWidth="1"/>
    <col min="6" max="6" width="37.28515625" customWidth="1"/>
    <col min="7" max="7" width="34.42578125" customWidth="1"/>
  </cols>
  <sheetData>
    <row r="1" spans="1:6">
      <c r="A1" s="5" t="s">
        <v>9124</v>
      </c>
      <c r="B1" s="130"/>
    </row>
    <row r="2" spans="1:6" ht="18.75">
      <c r="A2" s="121" t="s">
        <v>9076</v>
      </c>
      <c r="B2" s="121" t="s">
        <v>8820</v>
      </c>
      <c r="C2" s="121" t="s">
        <v>26</v>
      </c>
      <c r="D2" s="121" t="s">
        <v>8948</v>
      </c>
      <c r="E2" s="121" t="s">
        <v>8821</v>
      </c>
      <c r="F2" s="122" t="s">
        <v>8819</v>
      </c>
    </row>
    <row r="3" spans="1:6" ht="19.899999999999999" customHeight="1">
      <c r="A3" s="3">
        <v>1</v>
      </c>
      <c r="B3" s="120" t="s">
        <v>9062</v>
      </c>
      <c r="C3" s="126">
        <v>226</v>
      </c>
      <c r="D3" s="126">
        <v>11</v>
      </c>
      <c r="E3" s="126">
        <v>124.29</v>
      </c>
      <c r="F3" s="120" t="s">
        <v>9056</v>
      </c>
    </row>
    <row r="4" spans="1:6" ht="19.899999999999999" customHeight="1">
      <c r="A4" s="3">
        <v>1</v>
      </c>
      <c r="B4" s="120" t="s">
        <v>9062</v>
      </c>
      <c r="C4" s="126">
        <v>226</v>
      </c>
      <c r="D4" s="126">
        <v>8</v>
      </c>
      <c r="E4" s="126">
        <v>261.64</v>
      </c>
      <c r="F4" s="120" t="s">
        <v>9056</v>
      </c>
    </row>
    <row r="5" spans="1:6" ht="19.899999999999999" customHeight="1">
      <c r="A5" s="3">
        <v>1</v>
      </c>
      <c r="B5" s="120" t="s">
        <v>9062</v>
      </c>
      <c r="C5" s="126">
        <v>226</v>
      </c>
      <c r="D5" s="126">
        <v>5</v>
      </c>
      <c r="E5" s="126">
        <v>143.37</v>
      </c>
      <c r="F5" s="120" t="s">
        <v>9056</v>
      </c>
    </row>
    <row r="6" spans="1:6" ht="19.899999999999999" customHeight="1">
      <c r="A6" s="3">
        <v>1</v>
      </c>
      <c r="B6" s="120" t="s">
        <v>9062</v>
      </c>
      <c r="C6" s="126">
        <v>363</v>
      </c>
      <c r="D6" s="126">
        <v>1</v>
      </c>
      <c r="E6" s="126">
        <v>27.08</v>
      </c>
    </row>
    <row r="7" spans="1:6" ht="19.899999999999999" customHeight="1">
      <c r="A7" s="3">
        <v>1</v>
      </c>
      <c r="B7" s="120" t="s">
        <v>9062</v>
      </c>
      <c r="C7" s="126">
        <v>363</v>
      </c>
      <c r="D7" s="126">
        <v>2</v>
      </c>
      <c r="E7" s="126">
        <v>63.04</v>
      </c>
    </row>
    <row r="8" spans="1:6" ht="19.899999999999999" customHeight="1">
      <c r="A8" s="3">
        <v>2</v>
      </c>
      <c r="B8" s="120" t="s">
        <v>9063</v>
      </c>
      <c r="C8" s="126">
        <v>348</v>
      </c>
      <c r="D8" s="126">
        <v>8</v>
      </c>
      <c r="E8" s="126">
        <v>15.24</v>
      </c>
      <c r="F8" s="120" t="s">
        <v>9057</v>
      </c>
    </row>
    <row r="9" spans="1:6" ht="19.899999999999999" customHeight="1">
      <c r="A9" s="3">
        <v>2</v>
      </c>
      <c r="B9" s="120" t="s">
        <v>9063</v>
      </c>
      <c r="C9" s="126">
        <v>348</v>
      </c>
      <c r="D9" s="126">
        <v>7</v>
      </c>
      <c r="E9" s="126">
        <v>8.3800000000000008</v>
      </c>
      <c r="F9" s="120" t="s">
        <v>9057</v>
      </c>
    </row>
    <row r="10" spans="1:6" ht="19.899999999999999" customHeight="1">
      <c r="A10" s="3">
        <v>3</v>
      </c>
      <c r="B10" s="120" t="s">
        <v>9064</v>
      </c>
      <c r="C10" s="126">
        <v>365</v>
      </c>
      <c r="D10" s="126">
        <v>17</v>
      </c>
      <c r="E10" s="126">
        <v>90.77</v>
      </c>
      <c r="F10" s="120" t="s">
        <v>9058</v>
      </c>
    </row>
    <row r="11" spans="1:6" ht="19.899999999999999" customHeight="1">
      <c r="A11" s="3">
        <v>3</v>
      </c>
      <c r="B11" s="120" t="s">
        <v>9064</v>
      </c>
      <c r="C11" s="126">
        <v>365</v>
      </c>
      <c r="D11" s="126">
        <v>17.010000000000002</v>
      </c>
      <c r="E11" s="126">
        <v>10.7</v>
      </c>
      <c r="F11" s="120" t="s">
        <v>9058</v>
      </c>
    </row>
    <row r="12" spans="1:6" ht="19.899999999999999" customHeight="1">
      <c r="A12" s="3">
        <v>3</v>
      </c>
      <c r="B12" s="120" t="s">
        <v>9064</v>
      </c>
      <c r="C12" s="126">
        <v>40</v>
      </c>
      <c r="D12" s="126">
        <v>13.01</v>
      </c>
      <c r="E12" s="126">
        <v>5.7</v>
      </c>
      <c r="F12" s="120" t="s">
        <v>9058</v>
      </c>
    </row>
    <row r="13" spans="1:6" ht="19.899999999999999" customHeight="1">
      <c r="A13" s="3">
        <v>4</v>
      </c>
      <c r="B13" s="120" t="s">
        <v>9065</v>
      </c>
      <c r="C13" s="126">
        <v>362</v>
      </c>
      <c r="D13" s="126">
        <v>1.05</v>
      </c>
      <c r="E13" s="126">
        <v>19</v>
      </c>
      <c r="F13" s="120" t="s">
        <v>9059</v>
      </c>
    </row>
    <row r="14" spans="1:6" ht="19.899999999999999" customHeight="1">
      <c r="A14" s="3">
        <v>5</v>
      </c>
      <c r="B14" s="120" t="s">
        <v>9063</v>
      </c>
      <c r="C14" s="126">
        <v>347</v>
      </c>
      <c r="D14" s="126">
        <v>1</v>
      </c>
      <c r="E14" s="126">
        <v>24.38</v>
      </c>
      <c r="F14" s="120" t="s">
        <v>9060</v>
      </c>
    </row>
    <row r="15" spans="1:6" ht="19.899999999999999" customHeight="1">
      <c r="A15" s="3">
        <v>5</v>
      </c>
      <c r="B15" s="120" t="s">
        <v>9063</v>
      </c>
      <c r="C15" s="126">
        <v>347</v>
      </c>
      <c r="D15" s="126">
        <v>2</v>
      </c>
      <c r="E15" s="126">
        <v>22.81</v>
      </c>
      <c r="F15" s="120" t="s">
        <v>9060</v>
      </c>
    </row>
    <row r="16" spans="1:6" ht="19.899999999999999" customHeight="1">
      <c r="A16" s="3">
        <v>5</v>
      </c>
      <c r="B16" s="120" t="s">
        <v>9063</v>
      </c>
      <c r="C16" s="126">
        <v>344</v>
      </c>
      <c r="D16" s="126">
        <v>27</v>
      </c>
      <c r="E16" s="126">
        <v>13.52</v>
      </c>
      <c r="F16" s="120" t="s">
        <v>9060</v>
      </c>
    </row>
    <row r="17" spans="1:6" ht="19.899999999999999" customHeight="1">
      <c r="A17" s="3">
        <v>6</v>
      </c>
      <c r="B17" s="120" t="s">
        <v>9066</v>
      </c>
      <c r="C17" s="126">
        <v>336</v>
      </c>
      <c r="D17" s="126">
        <v>1</v>
      </c>
      <c r="E17" s="126">
        <v>615.61</v>
      </c>
      <c r="F17" s="120" t="s">
        <v>9061</v>
      </c>
    </row>
    <row r="18" spans="1:6" ht="19.899999999999999" customHeight="1">
      <c r="A18" s="3">
        <v>6</v>
      </c>
      <c r="B18" s="120" t="s">
        <v>9066</v>
      </c>
      <c r="C18" s="126">
        <v>348</v>
      </c>
      <c r="D18" s="126">
        <v>10</v>
      </c>
      <c r="E18" s="126">
        <v>380.13</v>
      </c>
      <c r="F18" s="120" t="s">
        <v>9061</v>
      </c>
    </row>
    <row r="19" spans="1:6" ht="19.899999999999999" customHeight="1">
      <c r="A19" s="3">
        <v>7</v>
      </c>
      <c r="B19" s="120" t="s">
        <v>64</v>
      </c>
      <c r="C19" s="126">
        <v>186</v>
      </c>
      <c r="D19" s="126">
        <v>1</v>
      </c>
      <c r="E19" s="126">
        <v>2.6</v>
      </c>
      <c r="F19" s="120"/>
    </row>
    <row r="20" spans="1:6" ht="19.899999999999999" customHeight="1">
      <c r="A20" s="3">
        <v>8</v>
      </c>
      <c r="B20" s="120" t="s">
        <v>9077</v>
      </c>
      <c r="C20" s="126">
        <v>365</v>
      </c>
      <c r="D20" s="126">
        <v>5.0199999999999996</v>
      </c>
      <c r="E20" s="126">
        <v>1.6</v>
      </c>
      <c r="F20" s="120"/>
    </row>
    <row r="21" spans="1:6">
      <c r="A21" s="3">
        <v>9</v>
      </c>
      <c r="B21" s="8" t="s">
        <v>9078</v>
      </c>
      <c r="C21" s="3">
        <v>360</v>
      </c>
      <c r="D21" s="126">
        <v>31</v>
      </c>
      <c r="E21" s="3">
        <v>119</v>
      </c>
    </row>
    <row r="22" spans="1:6">
      <c r="A22" s="3">
        <v>9</v>
      </c>
      <c r="B22" s="8" t="s">
        <v>9078</v>
      </c>
      <c r="C22" s="3">
        <v>360</v>
      </c>
      <c r="D22" s="126">
        <v>31.11</v>
      </c>
      <c r="E22" s="3">
        <v>0.4</v>
      </c>
    </row>
    <row r="23" spans="1:6">
      <c r="A23" s="3">
        <v>10</v>
      </c>
      <c r="B23" s="8" t="s">
        <v>8822</v>
      </c>
      <c r="C23" s="3">
        <v>380</v>
      </c>
      <c r="D23" s="3">
        <v>4</v>
      </c>
      <c r="E23" s="3">
        <v>11.7</v>
      </c>
    </row>
    <row r="24" spans="1:6">
      <c r="A24" s="3">
        <v>10</v>
      </c>
      <c r="B24" s="8" t="s">
        <v>8822</v>
      </c>
      <c r="C24" s="3">
        <v>380</v>
      </c>
      <c r="D24" s="126">
        <v>5</v>
      </c>
      <c r="E24" s="3">
        <v>61.4</v>
      </c>
    </row>
    <row r="25" spans="1:6">
      <c r="A25" s="3">
        <v>11</v>
      </c>
      <c r="B25" s="8" t="s">
        <v>9079</v>
      </c>
      <c r="C25" s="3">
        <v>36</v>
      </c>
      <c r="D25" s="3">
        <v>53</v>
      </c>
      <c r="E25" s="3">
        <v>11.6</v>
      </c>
    </row>
    <row r="26" spans="1:6">
      <c r="A26" s="3">
        <v>12</v>
      </c>
      <c r="B26" s="8" t="s">
        <v>9080</v>
      </c>
      <c r="C26" s="3">
        <v>336</v>
      </c>
      <c r="D26" s="3">
        <v>40</v>
      </c>
      <c r="E26" s="3">
        <v>48.7</v>
      </c>
    </row>
    <row r="27" spans="1:6">
      <c r="A27" s="3">
        <v>12</v>
      </c>
      <c r="B27" s="8" t="s">
        <v>9080</v>
      </c>
      <c r="C27" s="3">
        <v>344</v>
      </c>
      <c r="D27" s="3">
        <v>24.01</v>
      </c>
      <c r="E27" s="3">
        <v>28.1</v>
      </c>
    </row>
    <row r="28" spans="1:6">
      <c r="A28" s="3">
        <v>12</v>
      </c>
      <c r="B28" s="8" t="s">
        <v>9080</v>
      </c>
      <c r="C28" s="3">
        <v>344</v>
      </c>
      <c r="D28" s="3">
        <v>24.02</v>
      </c>
      <c r="E28" s="3">
        <v>43.2</v>
      </c>
    </row>
    <row r="29" spans="1:6">
      <c r="A29" s="3">
        <v>13</v>
      </c>
      <c r="B29" s="8" t="s">
        <v>9081</v>
      </c>
      <c r="C29" s="3">
        <v>364</v>
      </c>
      <c r="D29" s="3">
        <v>8</v>
      </c>
      <c r="E29" s="3">
        <v>246.8</v>
      </c>
    </row>
    <row r="30" spans="1:6">
      <c r="A30" s="3">
        <v>14</v>
      </c>
      <c r="B30" s="8" t="s">
        <v>9082</v>
      </c>
      <c r="C30" s="3">
        <v>380</v>
      </c>
      <c r="D30" s="3">
        <v>3</v>
      </c>
      <c r="E30" s="3">
        <v>20.399999999999999</v>
      </c>
    </row>
    <row r="31" spans="1:6">
      <c r="C31" s="3"/>
      <c r="D31" s="3"/>
      <c r="E31" s="3"/>
    </row>
    <row r="32" spans="1:6">
      <c r="C32" s="3"/>
      <c r="D32" s="3"/>
      <c r="E32" s="3"/>
    </row>
  </sheetData>
  <hyperlinks>
    <hyperlink ref="A1" location="NavigationPage!A1" display="Return" xr:uid="{4941F672-7C7A-48F1-BB8F-DFDB61972E30}"/>
  </hyperlinks>
  <printOptions gridLines="1"/>
  <pageMargins left="0.45" right="0.45" top="1.5" bottom="0.5" header="0.3" footer="0.3"/>
  <pageSetup orientation="landscape" r:id="rId1"/>
  <headerFooter>
    <oddHeader>&amp;L&amp;14Byram Township
Targeted Acquisition List</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F0D58-2FEF-43DE-B122-F4D299A2E87B}">
  <sheetPr>
    <pageSetUpPr fitToPage="1"/>
  </sheetPr>
  <dimension ref="A1:Q104"/>
  <sheetViews>
    <sheetView zoomScaleNormal="100" workbookViewId="0">
      <pane ySplit="3" topLeftCell="A73" activePane="bottomLeft" state="frozen"/>
      <selection pane="bottomLeft"/>
    </sheetView>
  </sheetViews>
  <sheetFormatPr defaultRowHeight="15"/>
  <cols>
    <col min="1" max="1" width="29.28515625" customWidth="1"/>
    <col min="2" max="3" width="11" style="3" customWidth="1"/>
    <col min="6" max="6" width="23.85546875" customWidth="1"/>
    <col min="8" max="8" width="23.5703125" customWidth="1"/>
    <col min="11" max="11" width="13.28515625" customWidth="1"/>
    <col min="12" max="12" width="13.42578125" customWidth="1"/>
    <col min="14" max="14" width="21.5703125" bestFit="1" customWidth="1"/>
  </cols>
  <sheetData>
    <row r="1" spans="1:17">
      <c r="A1" s="5" t="s">
        <v>9124</v>
      </c>
    </row>
    <row r="2" spans="1:17" ht="23.25">
      <c r="A2" s="46" t="s">
        <v>289</v>
      </c>
      <c r="B2" s="48"/>
      <c r="C2" s="48"/>
      <c r="D2" s="47"/>
      <c r="E2" s="47"/>
      <c r="F2" s="47"/>
      <c r="G2" s="47"/>
      <c r="H2" s="47"/>
    </row>
    <row r="3" spans="1:17" ht="30.75" thickBot="1">
      <c r="A3" s="17" t="s">
        <v>291</v>
      </c>
      <c r="B3" s="17" t="s">
        <v>290</v>
      </c>
      <c r="C3" s="17" t="s">
        <v>292</v>
      </c>
      <c r="D3" s="17" t="s">
        <v>26</v>
      </c>
      <c r="E3" s="17" t="s">
        <v>27</v>
      </c>
      <c r="F3" s="17" t="s">
        <v>25</v>
      </c>
      <c r="G3" s="17" t="s">
        <v>29</v>
      </c>
      <c r="H3" s="17" t="s">
        <v>24</v>
      </c>
      <c r="I3" s="17" t="s">
        <v>28</v>
      </c>
      <c r="J3" s="17" t="s">
        <v>288</v>
      </c>
      <c r="K3" s="17" t="s">
        <v>287</v>
      </c>
      <c r="L3" s="17" t="s">
        <v>286</v>
      </c>
      <c r="M3" s="17" t="s">
        <v>285</v>
      </c>
      <c r="N3" s="17" t="s">
        <v>284</v>
      </c>
      <c r="O3" s="17" t="s">
        <v>283</v>
      </c>
      <c r="P3" s="17" t="s">
        <v>282</v>
      </c>
      <c r="Q3" s="17" t="s">
        <v>281</v>
      </c>
    </row>
    <row r="4" spans="1:17" ht="15.75" thickTop="1">
      <c r="D4">
        <v>2</v>
      </c>
      <c r="E4">
        <v>931</v>
      </c>
      <c r="F4" t="s">
        <v>280</v>
      </c>
      <c r="G4" t="s">
        <v>77</v>
      </c>
      <c r="H4" t="s">
        <v>85</v>
      </c>
      <c r="I4" t="s">
        <v>116</v>
      </c>
      <c r="J4">
        <v>5.05</v>
      </c>
      <c r="K4" t="s">
        <v>279</v>
      </c>
      <c r="M4">
        <v>0.16</v>
      </c>
      <c r="N4" t="s">
        <v>278</v>
      </c>
      <c r="Q4">
        <v>0</v>
      </c>
    </row>
    <row r="5" spans="1:17">
      <c r="D5">
        <v>3</v>
      </c>
      <c r="E5">
        <v>831</v>
      </c>
      <c r="F5" t="s">
        <v>277</v>
      </c>
      <c r="G5" t="s">
        <v>77</v>
      </c>
      <c r="H5" t="s">
        <v>85</v>
      </c>
      <c r="I5" t="s">
        <v>116</v>
      </c>
      <c r="J5">
        <v>5.05</v>
      </c>
      <c r="K5" t="s">
        <v>159</v>
      </c>
      <c r="M5">
        <v>0.16</v>
      </c>
      <c r="N5" t="s">
        <v>86</v>
      </c>
      <c r="Q5">
        <v>0</v>
      </c>
    </row>
    <row r="6" spans="1:17">
      <c r="D6">
        <v>6</v>
      </c>
      <c r="E6">
        <v>386</v>
      </c>
      <c r="F6" t="s">
        <v>276</v>
      </c>
      <c r="G6" t="s">
        <v>77</v>
      </c>
      <c r="H6" t="s">
        <v>85</v>
      </c>
      <c r="I6" t="s">
        <v>116</v>
      </c>
      <c r="J6">
        <v>5.05</v>
      </c>
      <c r="K6" t="s">
        <v>260</v>
      </c>
      <c r="M6">
        <v>0.22</v>
      </c>
      <c r="N6" t="s">
        <v>165</v>
      </c>
      <c r="Q6">
        <v>0</v>
      </c>
    </row>
    <row r="7" spans="1:17">
      <c r="D7">
        <v>7</v>
      </c>
      <c r="E7">
        <v>244</v>
      </c>
      <c r="F7" t="s">
        <v>275</v>
      </c>
      <c r="G7" t="s">
        <v>77</v>
      </c>
      <c r="H7" t="s">
        <v>85</v>
      </c>
      <c r="I7" t="s">
        <v>116</v>
      </c>
      <c r="J7">
        <v>5.03</v>
      </c>
      <c r="K7" t="s">
        <v>274</v>
      </c>
      <c r="M7">
        <v>0.34</v>
      </c>
      <c r="N7" t="s">
        <v>86</v>
      </c>
      <c r="Q7">
        <v>0</v>
      </c>
    </row>
    <row r="8" spans="1:17">
      <c r="D8">
        <v>7</v>
      </c>
      <c r="E8">
        <v>305</v>
      </c>
      <c r="F8" t="s">
        <v>273</v>
      </c>
      <c r="G8" t="s">
        <v>77</v>
      </c>
      <c r="H8" t="s">
        <v>85</v>
      </c>
      <c r="I8" t="s">
        <v>116</v>
      </c>
      <c r="J8">
        <v>5.05</v>
      </c>
      <c r="K8" t="s">
        <v>272</v>
      </c>
      <c r="L8" t="s">
        <v>110</v>
      </c>
      <c r="M8">
        <v>0.22900000000000001</v>
      </c>
      <c r="N8" t="s">
        <v>165</v>
      </c>
      <c r="Q8">
        <v>0</v>
      </c>
    </row>
    <row r="9" spans="1:17">
      <c r="D9">
        <v>8</v>
      </c>
      <c r="E9">
        <v>619</v>
      </c>
      <c r="F9" t="s">
        <v>271</v>
      </c>
      <c r="G9" t="s">
        <v>77</v>
      </c>
      <c r="H9" t="s">
        <v>85</v>
      </c>
      <c r="I9" t="s">
        <v>116</v>
      </c>
      <c r="J9">
        <v>5.05</v>
      </c>
      <c r="K9" t="s">
        <v>270</v>
      </c>
      <c r="M9">
        <v>0.12</v>
      </c>
      <c r="N9" t="s">
        <v>118</v>
      </c>
      <c r="Q9">
        <v>0</v>
      </c>
    </row>
    <row r="10" spans="1:17">
      <c r="D10">
        <v>8</v>
      </c>
      <c r="E10">
        <v>740</v>
      </c>
      <c r="F10" t="s">
        <v>269</v>
      </c>
      <c r="G10" t="s">
        <v>77</v>
      </c>
      <c r="H10" t="s">
        <v>85</v>
      </c>
      <c r="I10" t="s">
        <v>116</v>
      </c>
      <c r="J10">
        <v>5.05</v>
      </c>
      <c r="K10" t="s">
        <v>268</v>
      </c>
      <c r="M10">
        <v>0.16</v>
      </c>
      <c r="N10" t="s">
        <v>165</v>
      </c>
      <c r="Q10">
        <v>0</v>
      </c>
    </row>
    <row r="11" spans="1:17">
      <c r="D11">
        <v>8</v>
      </c>
      <c r="E11">
        <v>747</v>
      </c>
      <c r="F11" t="s">
        <v>267</v>
      </c>
      <c r="G11" t="s">
        <v>77</v>
      </c>
      <c r="H11" t="s">
        <v>85</v>
      </c>
      <c r="I11" t="s">
        <v>116</v>
      </c>
      <c r="J11">
        <v>5.05</v>
      </c>
      <c r="K11" t="s">
        <v>266</v>
      </c>
      <c r="M11">
        <v>0.24</v>
      </c>
      <c r="N11" t="s">
        <v>165</v>
      </c>
      <c r="Q11">
        <v>0</v>
      </c>
    </row>
    <row r="12" spans="1:17">
      <c r="D12">
        <v>11</v>
      </c>
      <c r="E12">
        <v>196</v>
      </c>
      <c r="F12" t="s">
        <v>265</v>
      </c>
      <c r="G12" t="s">
        <v>77</v>
      </c>
      <c r="H12" t="s">
        <v>85</v>
      </c>
      <c r="I12" t="s">
        <v>116</v>
      </c>
      <c r="J12">
        <v>5.05</v>
      </c>
      <c r="K12" t="s">
        <v>264</v>
      </c>
      <c r="M12">
        <v>0.28000000000000003</v>
      </c>
      <c r="N12" t="s">
        <v>118</v>
      </c>
      <c r="Q12">
        <v>0</v>
      </c>
    </row>
    <row r="13" spans="1:17">
      <c r="D13">
        <v>14</v>
      </c>
      <c r="E13">
        <v>175</v>
      </c>
      <c r="F13" t="s">
        <v>263</v>
      </c>
      <c r="G13" t="s">
        <v>77</v>
      </c>
      <c r="H13" t="s">
        <v>85</v>
      </c>
      <c r="I13" t="s">
        <v>116</v>
      </c>
      <c r="J13">
        <v>5.05</v>
      </c>
      <c r="K13" t="s">
        <v>228</v>
      </c>
      <c r="M13">
        <v>0.1</v>
      </c>
      <c r="N13" t="s">
        <v>118</v>
      </c>
      <c r="Q13">
        <v>0</v>
      </c>
    </row>
    <row r="14" spans="1:17">
      <c r="D14">
        <v>15</v>
      </c>
      <c r="E14">
        <v>590</v>
      </c>
      <c r="F14" t="s">
        <v>262</v>
      </c>
      <c r="G14" t="s">
        <v>77</v>
      </c>
      <c r="H14" t="s">
        <v>85</v>
      </c>
      <c r="I14" t="s">
        <v>116</v>
      </c>
      <c r="J14">
        <v>5.05</v>
      </c>
      <c r="K14" t="s">
        <v>258</v>
      </c>
      <c r="M14">
        <v>0.11</v>
      </c>
      <c r="N14" t="s">
        <v>165</v>
      </c>
      <c r="Q14">
        <v>0</v>
      </c>
    </row>
    <row r="15" spans="1:17">
      <c r="D15">
        <v>16</v>
      </c>
      <c r="E15">
        <v>85</v>
      </c>
      <c r="F15" t="s">
        <v>261</v>
      </c>
      <c r="G15" t="s">
        <v>77</v>
      </c>
      <c r="H15" t="s">
        <v>85</v>
      </c>
      <c r="I15" t="s">
        <v>116</v>
      </c>
      <c r="J15">
        <v>5.05</v>
      </c>
      <c r="K15" t="s">
        <v>260</v>
      </c>
      <c r="M15">
        <v>0.22</v>
      </c>
      <c r="N15" t="s">
        <v>165</v>
      </c>
      <c r="Q15">
        <v>0</v>
      </c>
    </row>
    <row r="16" spans="1:17">
      <c r="D16">
        <v>16</v>
      </c>
      <c r="E16">
        <v>123</v>
      </c>
      <c r="F16" t="s">
        <v>259</v>
      </c>
      <c r="G16" t="s">
        <v>77</v>
      </c>
      <c r="H16" t="s">
        <v>85</v>
      </c>
      <c r="I16" t="s">
        <v>116</v>
      </c>
      <c r="J16">
        <v>5.05</v>
      </c>
      <c r="K16" t="s">
        <v>258</v>
      </c>
      <c r="M16">
        <v>0.11</v>
      </c>
      <c r="N16" t="s">
        <v>118</v>
      </c>
      <c r="Q16">
        <v>0</v>
      </c>
    </row>
    <row r="17" spans="1:17">
      <c r="D17">
        <v>16</v>
      </c>
      <c r="E17">
        <v>125</v>
      </c>
      <c r="F17" t="s">
        <v>257</v>
      </c>
      <c r="G17" t="s">
        <v>77</v>
      </c>
      <c r="H17" t="s">
        <v>85</v>
      </c>
      <c r="I17" t="s">
        <v>116</v>
      </c>
      <c r="J17">
        <v>5.05</v>
      </c>
      <c r="K17" t="s">
        <v>194</v>
      </c>
      <c r="M17">
        <v>0.1</v>
      </c>
      <c r="N17" t="s">
        <v>118</v>
      </c>
      <c r="Q17">
        <v>0</v>
      </c>
    </row>
    <row r="18" spans="1:17">
      <c r="D18">
        <v>17</v>
      </c>
      <c r="E18">
        <v>39</v>
      </c>
      <c r="F18" t="s">
        <v>256</v>
      </c>
      <c r="G18" t="s">
        <v>77</v>
      </c>
      <c r="H18" t="s">
        <v>85</v>
      </c>
      <c r="I18" t="s">
        <v>116</v>
      </c>
      <c r="J18">
        <v>5.04</v>
      </c>
      <c r="K18" t="s">
        <v>179</v>
      </c>
      <c r="M18">
        <v>0.17</v>
      </c>
      <c r="N18" t="s">
        <v>118</v>
      </c>
      <c r="Q18">
        <v>0</v>
      </c>
    </row>
    <row r="19" spans="1:17">
      <c r="D19">
        <v>17</v>
      </c>
      <c r="E19">
        <v>42</v>
      </c>
      <c r="F19" t="s">
        <v>255</v>
      </c>
      <c r="G19" t="s">
        <v>77</v>
      </c>
      <c r="H19" t="s">
        <v>85</v>
      </c>
      <c r="I19" t="s">
        <v>116</v>
      </c>
      <c r="J19">
        <v>5.04</v>
      </c>
      <c r="K19" t="s">
        <v>179</v>
      </c>
      <c r="M19">
        <v>0.17</v>
      </c>
      <c r="N19" t="s">
        <v>118</v>
      </c>
      <c r="Q19">
        <v>0</v>
      </c>
    </row>
    <row r="20" spans="1:17">
      <c r="D20">
        <v>17</v>
      </c>
      <c r="E20">
        <v>45</v>
      </c>
      <c r="F20" t="s">
        <v>254</v>
      </c>
      <c r="G20" t="s">
        <v>77</v>
      </c>
      <c r="H20" t="s">
        <v>85</v>
      </c>
      <c r="I20" t="s">
        <v>116</v>
      </c>
      <c r="J20">
        <v>5.04</v>
      </c>
      <c r="K20" t="s">
        <v>179</v>
      </c>
      <c r="M20">
        <v>0.17</v>
      </c>
      <c r="N20" t="s">
        <v>165</v>
      </c>
      <c r="Q20">
        <v>0</v>
      </c>
    </row>
    <row r="21" spans="1:17">
      <c r="D21">
        <v>20</v>
      </c>
      <c r="E21">
        <v>642.02</v>
      </c>
      <c r="F21" t="s">
        <v>253</v>
      </c>
      <c r="G21" t="s">
        <v>77</v>
      </c>
      <c r="H21" t="s">
        <v>85</v>
      </c>
      <c r="I21" t="s">
        <v>116</v>
      </c>
      <c r="J21">
        <v>5.03</v>
      </c>
      <c r="K21" t="s">
        <v>196</v>
      </c>
      <c r="M21">
        <v>0.08</v>
      </c>
      <c r="N21" t="s">
        <v>86</v>
      </c>
      <c r="Q21">
        <v>0</v>
      </c>
    </row>
    <row r="22" spans="1:17">
      <c r="D22">
        <v>23</v>
      </c>
      <c r="E22">
        <v>13.01</v>
      </c>
      <c r="F22" t="s">
        <v>252</v>
      </c>
      <c r="G22" t="s">
        <v>77</v>
      </c>
      <c r="H22" t="s">
        <v>85</v>
      </c>
      <c r="I22" t="s">
        <v>116</v>
      </c>
      <c r="J22">
        <v>5.03</v>
      </c>
      <c r="K22" t="s">
        <v>251</v>
      </c>
      <c r="M22">
        <v>0.24</v>
      </c>
      <c r="N22" t="s">
        <v>86</v>
      </c>
      <c r="Q22">
        <v>0</v>
      </c>
    </row>
    <row r="23" spans="1:17">
      <c r="D23">
        <v>29</v>
      </c>
      <c r="E23">
        <v>284.01</v>
      </c>
      <c r="F23" t="s">
        <v>250</v>
      </c>
      <c r="G23" t="s">
        <v>77</v>
      </c>
      <c r="H23" t="s">
        <v>85</v>
      </c>
      <c r="I23" t="s">
        <v>215</v>
      </c>
      <c r="J23">
        <v>5.04</v>
      </c>
      <c r="K23" t="s">
        <v>249</v>
      </c>
      <c r="M23">
        <v>0.45</v>
      </c>
      <c r="N23" t="s">
        <v>118</v>
      </c>
      <c r="Q23">
        <v>0</v>
      </c>
    </row>
    <row r="24" spans="1:17">
      <c r="D24">
        <v>34</v>
      </c>
      <c r="E24">
        <v>16.010000000000002</v>
      </c>
      <c r="F24" t="s">
        <v>248</v>
      </c>
      <c r="G24" t="s">
        <v>77</v>
      </c>
      <c r="H24" t="s">
        <v>85</v>
      </c>
      <c r="I24" t="s">
        <v>245</v>
      </c>
      <c r="J24">
        <v>5.01</v>
      </c>
      <c r="K24" t="s">
        <v>247</v>
      </c>
      <c r="L24" t="s">
        <v>243</v>
      </c>
      <c r="M24">
        <v>3.6999999999999998E-2</v>
      </c>
      <c r="N24" t="s">
        <v>243</v>
      </c>
      <c r="Q24">
        <v>0</v>
      </c>
    </row>
    <row r="25" spans="1:17">
      <c r="D25">
        <v>36</v>
      </c>
      <c r="E25">
        <v>39.01</v>
      </c>
      <c r="F25" t="s">
        <v>246</v>
      </c>
      <c r="G25" t="s">
        <v>77</v>
      </c>
      <c r="H25" t="s">
        <v>85</v>
      </c>
      <c r="I25" t="s">
        <v>245</v>
      </c>
      <c r="J25">
        <v>5.0199999999999996</v>
      </c>
      <c r="K25" t="s">
        <v>244</v>
      </c>
      <c r="L25" t="s">
        <v>243</v>
      </c>
      <c r="M25">
        <v>5.2999999999999999E-2</v>
      </c>
      <c r="N25" t="s">
        <v>243</v>
      </c>
      <c r="Q25">
        <v>0</v>
      </c>
    </row>
    <row r="26" spans="1:17">
      <c r="A26" t="s">
        <v>302</v>
      </c>
      <c r="C26" s="3" t="s">
        <v>294</v>
      </c>
      <c r="D26">
        <v>40</v>
      </c>
      <c r="E26">
        <v>19</v>
      </c>
      <c r="F26" t="s">
        <v>242</v>
      </c>
      <c r="G26" t="s">
        <v>77</v>
      </c>
      <c r="H26" t="s">
        <v>85</v>
      </c>
      <c r="I26" t="s">
        <v>215</v>
      </c>
      <c r="J26">
        <v>5.0599999999999996</v>
      </c>
      <c r="K26" t="s">
        <v>241</v>
      </c>
      <c r="M26">
        <v>4.2</v>
      </c>
      <c r="N26" t="s">
        <v>152</v>
      </c>
      <c r="Q26">
        <v>0</v>
      </c>
    </row>
    <row r="27" spans="1:17">
      <c r="D27">
        <v>55</v>
      </c>
      <c r="E27">
        <v>31</v>
      </c>
      <c r="F27" t="s">
        <v>240</v>
      </c>
      <c r="G27" t="s">
        <v>77</v>
      </c>
      <c r="H27" t="s">
        <v>85</v>
      </c>
      <c r="I27" t="s">
        <v>215</v>
      </c>
      <c r="J27">
        <v>5.07</v>
      </c>
      <c r="K27" t="s">
        <v>239</v>
      </c>
      <c r="M27">
        <v>0.25</v>
      </c>
      <c r="N27" t="s">
        <v>165</v>
      </c>
      <c r="Q27">
        <v>0</v>
      </c>
    </row>
    <row r="28" spans="1:17">
      <c r="D28">
        <v>56</v>
      </c>
      <c r="E28">
        <v>47</v>
      </c>
      <c r="F28" t="s">
        <v>238</v>
      </c>
      <c r="G28" t="s">
        <v>77</v>
      </c>
      <c r="H28" t="s">
        <v>85</v>
      </c>
      <c r="I28" t="s">
        <v>215</v>
      </c>
      <c r="J28">
        <v>5.07</v>
      </c>
      <c r="K28" t="s">
        <v>237</v>
      </c>
      <c r="M28">
        <v>0.2</v>
      </c>
      <c r="N28" t="s">
        <v>165</v>
      </c>
      <c r="Q28">
        <v>0</v>
      </c>
    </row>
    <row r="29" spans="1:17">
      <c r="D29">
        <v>57</v>
      </c>
      <c r="E29">
        <v>59</v>
      </c>
      <c r="F29" t="s">
        <v>236</v>
      </c>
      <c r="G29" t="s">
        <v>77</v>
      </c>
      <c r="H29" t="s">
        <v>85</v>
      </c>
      <c r="I29" t="s">
        <v>215</v>
      </c>
      <c r="J29">
        <v>5.07</v>
      </c>
      <c r="K29" t="s">
        <v>235</v>
      </c>
      <c r="M29">
        <v>0.33</v>
      </c>
      <c r="N29" t="s">
        <v>165</v>
      </c>
      <c r="Q29">
        <v>0</v>
      </c>
    </row>
    <row r="30" spans="1:17">
      <c r="D30">
        <v>82</v>
      </c>
      <c r="E30">
        <v>189</v>
      </c>
      <c r="F30" t="s">
        <v>234</v>
      </c>
      <c r="G30" t="s">
        <v>77</v>
      </c>
      <c r="H30" t="s">
        <v>85</v>
      </c>
      <c r="I30" t="s">
        <v>215</v>
      </c>
      <c r="J30">
        <v>3.01</v>
      </c>
      <c r="K30" t="s">
        <v>194</v>
      </c>
      <c r="M30">
        <v>0.1</v>
      </c>
      <c r="N30" t="s">
        <v>86</v>
      </c>
      <c r="Q30">
        <v>0</v>
      </c>
    </row>
    <row r="31" spans="1:17">
      <c r="D31">
        <v>83</v>
      </c>
      <c r="E31">
        <v>191</v>
      </c>
      <c r="F31" t="s">
        <v>233</v>
      </c>
      <c r="G31" t="s">
        <v>77</v>
      </c>
      <c r="H31" t="s">
        <v>85</v>
      </c>
      <c r="I31" t="s">
        <v>215</v>
      </c>
      <c r="J31">
        <v>3.01</v>
      </c>
      <c r="K31" t="s">
        <v>232</v>
      </c>
      <c r="M31">
        <v>0.26</v>
      </c>
      <c r="N31" t="s">
        <v>231</v>
      </c>
      <c r="Q31">
        <v>0</v>
      </c>
    </row>
    <row r="32" spans="1:17">
      <c r="D32">
        <v>86</v>
      </c>
      <c r="E32">
        <v>237</v>
      </c>
      <c r="F32" t="s">
        <v>230</v>
      </c>
      <c r="G32" t="s">
        <v>77</v>
      </c>
      <c r="H32" t="s">
        <v>85</v>
      </c>
      <c r="I32" t="s">
        <v>104</v>
      </c>
      <c r="J32">
        <v>3.01</v>
      </c>
      <c r="K32" t="s">
        <v>229</v>
      </c>
      <c r="M32">
        <v>0.43</v>
      </c>
      <c r="N32" t="s">
        <v>165</v>
      </c>
      <c r="O32">
        <v>1840</v>
      </c>
      <c r="P32">
        <v>274</v>
      </c>
      <c r="Q32">
        <v>12900</v>
      </c>
    </row>
    <row r="33" spans="4:17">
      <c r="D33">
        <v>91</v>
      </c>
      <c r="E33">
        <v>295</v>
      </c>
      <c r="F33" t="s">
        <v>226</v>
      </c>
      <c r="G33" t="s">
        <v>77</v>
      </c>
      <c r="H33" t="s">
        <v>85</v>
      </c>
      <c r="I33" t="s">
        <v>215</v>
      </c>
      <c r="J33">
        <v>3.01</v>
      </c>
      <c r="K33" t="s">
        <v>228</v>
      </c>
      <c r="M33">
        <v>0.1</v>
      </c>
      <c r="N33" t="s">
        <v>165</v>
      </c>
      <c r="Q33">
        <v>0</v>
      </c>
    </row>
    <row r="34" spans="4:17">
      <c r="D34">
        <v>91</v>
      </c>
      <c r="E34">
        <v>298</v>
      </c>
      <c r="F34" t="s">
        <v>226</v>
      </c>
      <c r="G34" t="s">
        <v>77</v>
      </c>
      <c r="H34" t="s">
        <v>85</v>
      </c>
      <c r="I34" t="s">
        <v>215</v>
      </c>
      <c r="J34">
        <v>3.01</v>
      </c>
      <c r="K34" t="s">
        <v>227</v>
      </c>
      <c r="M34">
        <v>0.15</v>
      </c>
      <c r="N34" t="s">
        <v>165</v>
      </c>
      <c r="Q34">
        <v>0</v>
      </c>
    </row>
    <row r="35" spans="4:17">
      <c r="D35">
        <v>91</v>
      </c>
      <c r="E35">
        <v>303</v>
      </c>
      <c r="F35" t="s">
        <v>226</v>
      </c>
      <c r="G35" t="s">
        <v>77</v>
      </c>
      <c r="H35" t="s">
        <v>85</v>
      </c>
      <c r="I35" t="s">
        <v>215</v>
      </c>
      <c r="J35">
        <v>3.01</v>
      </c>
      <c r="K35" t="s">
        <v>225</v>
      </c>
      <c r="M35">
        <v>0.13</v>
      </c>
      <c r="N35" t="s">
        <v>165</v>
      </c>
      <c r="Q35">
        <v>0</v>
      </c>
    </row>
    <row r="36" spans="4:17">
      <c r="D36">
        <v>91</v>
      </c>
      <c r="E36">
        <v>314</v>
      </c>
      <c r="F36" t="s">
        <v>216</v>
      </c>
      <c r="G36" t="s">
        <v>77</v>
      </c>
      <c r="H36" t="s">
        <v>85</v>
      </c>
      <c r="I36" t="s">
        <v>215</v>
      </c>
      <c r="J36">
        <v>3.01</v>
      </c>
      <c r="K36" t="s">
        <v>224</v>
      </c>
      <c r="M36">
        <v>0.24</v>
      </c>
      <c r="N36" t="s">
        <v>86</v>
      </c>
      <c r="O36">
        <v>2246</v>
      </c>
      <c r="P36">
        <v>236</v>
      </c>
      <c r="Q36">
        <v>1</v>
      </c>
    </row>
    <row r="37" spans="4:17">
      <c r="D37">
        <v>93</v>
      </c>
      <c r="E37">
        <v>300</v>
      </c>
      <c r="F37" t="s">
        <v>216</v>
      </c>
      <c r="G37" t="s">
        <v>77</v>
      </c>
      <c r="H37" t="s">
        <v>85</v>
      </c>
      <c r="I37" t="s">
        <v>215</v>
      </c>
      <c r="J37">
        <v>3.01</v>
      </c>
      <c r="K37" t="s">
        <v>206</v>
      </c>
      <c r="M37">
        <v>0.08</v>
      </c>
      <c r="N37" t="s">
        <v>213</v>
      </c>
      <c r="Q37">
        <v>0</v>
      </c>
    </row>
    <row r="38" spans="4:17">
      <c r="D38">
        <v>96</v>
      </c>
      <c r="E38">
        <v>338</v>
      </c>
      <c r="F38" t="s">
        <v>223</v>
      </c>
      <c r="G38" t="s">
        <v>77</v>
      </c>
      <c r="H38" t="s">
        <v>85</v>
      </c>
      <c r="I38" t="s">
        <v>215</v>
      </c>
      <c r="J38">
        <v>3.01</v>
      </c>
      <c r="K38" t="s">
        <v>222</v>
      </c>
      <c r="M38">
        <v>0.4</v>
      </c>
      <c r="N38" t="s">
        <v>165</v>
      </c>
      <c r="Q38">
        <v>0</v>
      </c>
    </row>
    <row r="39" spans="4:17">
      <c r="D39">
        <v>101</v>
      </c>
      <c r="E39">
        <v>383</v>
      </c>
      <c r="F39" t="s">
        <v>221</v>
      </c>
      <c r="G39" t="s">
        <v>77</v>
      </c>
      <c r="H39" t="s">
        <v>85</v>
      </c>
      <c r="I39" t="s">
        <v>215</v>
      </c>
      <c r="J39">
        <v>3.01</v>
      </c>
      <c r="K39" t="s">
        <v>220</v>
      </c>
      <c r="M39">
        <v>0.84</v>
      </c>
      <c r="N39" t="s">
        <v>217</v>
      </c>
      <c r="O39">
        <v>1745</v>
      </c>
      <c r="P39">
        <v>7</v>
      </c>
      <c r="Q39">
        <v>1</v>
      </c>
    </row>
    <row r="40" spans="4:17">
      <c r="D40">
        <v>102</v>
      </c>
      <c r="E40">
        <v>391</v>
      </c>
      <c r="F40" t="s">
        <v>219</v>
      </c>
      <c r="G40" t="s">
        <v>77</v>
      </c>
      <c r="H40" t="s">
        <v>85</v>
      </c>
      <c r="I40" t="s">
        <v>215</v>
      </c>
      <c r="J40">
        <v>3.01</v>
      </c>
      <c r="K40" t="s">
        <v>218</v>
      </c>
      <c r="M40">
        <v>0.28999999999999998</v>
      </c>
      <c r="N40" t="s">
        <v>217</v>
      </c>
      <c r="Q40">
        <v>0</v>
      </c>
    </row>
    <row r="41" spans="4:17">
      <c r="D41">
        <v>103</v>
      </c>
      <c r="E41">
        <v>400</v>
      </c>
      <c r="F41" t="s">
        <v>216</v>
      </c>
      <c r="G41" t="s">
        <v>77</v>
      </c>
      <c r="H41" t="s">
        <v>85</v>
      </c>
      <c r="I41" t="s">
        <v>215</v>
      </c>
      <c r="J41">
        <v>3.01</v>
      </c>
      <c r="K41" t="s">
        <v>214</v>
      </c>
      <c r="M41">
        <v>1.7999999999999999E-2</v>
      </c>
      <c r="N41" t="s">
        <v>213</v>
      </c>
      <c r="Q41">
        <v>0</v>
      </c>
    </row>
    <row r="42" spans="4:17">
      <c r="D42">
        <v>115</v>
      </c>
      <c r="E42">
        <v>1</v>
      </c>
      <c r="F42" t="s">
        <v>211</v>
      </c>
      <c r="G42" t="s">
        <v>77</v>
      </c>
      <c r="H42" t="s">
        <v>85</v>
      </c>
      <c r="I42" t="s">
        <v>116</v>
      </c>
      <c r="J42">
        <v>3.03</v>
      </c>
      <c r="K42" t="s">
        <v>212</v>
      </c>
      <c r="M42">
        <v>0.21</v>
      </c>
      <c r="N42" t="s">
        <v>86</v>
      </c>
      <c r="O42">
        <v>2102</v>
      </c>
      <c r="P42">
        <v>297</v>
      </c>
      <c r="Q42">
        <v>1</v>
      </c>
    </row>
    <row r="43" spans="4:17">
      <c r="D43">
        <v>115</v>
      </c>
      <c r="E43">
        <v>4</v>
      </c>
      <c r="F43" t="s">
        <v>211</v>
      </c>
      <c r="G43" t="s">
        <v>77</v>
      </c>
      <c r="H43" t="s">
        <v>85</v>
      </c>
      <c r="I43" t="s">
        <v>116</v>
      </c>
      <c r="J43">
        <v>3.03</v>
      </c>
      <c r="K43" t="s">
        <v>210</v>
      </c>
      <c r="M43">
        <v>0.09</v>
      </c>
      <c r="N43" t="s">
        <v>165</v>
      </c>
      <c r="Q43">
        <v>0</v>
      </c>
    </row>
    <row r="44" spans="4:17">
      <c r="D44">
        <v>140</v>
      </c>
      <c r="E44">
        <v>61</v>
      </c>
      <c r="F44" t="s">
        <v>209</v>
      </c>
      <c r="G44" t="s">
        <v>77</v>
      </c>
      <c r="H44" t="s">
        <v>85</v>
      </c>
      <c r="I44" t="s">
        <v>116</v>
      </c>
      <c r="J44">
        <v>3.02</v>
      </c>
      <c r="K44" t="s">
        <v>208</v>
      </c>
      <c r="M44">
        <v>0.52</v>
      </c>
      <c r="N44" t="s">
        <v>165</v>
      </c>
      <c r="Q44">
        <v>0</v>
      </c>
    </row>
    <row r="45" spans="4:17">
      <c r="D45">
        <v>140</v>
      </c>
      <c r="E45">
        <v>66</v>
      </c>
      <c r="F45" t="s">
        <v>207</v>
      </c>
      <c r="G45" t="s">
        <v>77</v>
      </c>
      <c r="H45" t="s">
        <v>85</v>
      </c>
      <c r="I45" t="s">
        <v>116</v>
      </c>
      <c r="J45">
        <v>3.02</v>
      </c>
      <c r="K45" t="s">
        <v>206</v>
      </c>
      <c r="M45">
        <v>0.08</v>
      </c>
      <c r="N45" t="s">
        <v>165</v>
      </c>
      <c r="Q45">
        <v>0</v>
      </c>
    </row>
    <row r="46" spans="4:17">
      <c r="D46">
        <v>141</v>
      </c>
      <c r="E46">
        <v>71</v>
      </c>
      <c r="F46" t="s">
        <v>205</v>
      </c>
      <c r="G46" t="s">
        <v>77</v>
      </c>
      <c r="H46" t="s">
        <v>85</v>
      </c>
      <c r="I46" t="s">
        <v>116</v>
      </c>
      <c r="J46">
        <v>3.02</v>
      </c>
      <c r="K46" t="s">
        <v>204</v>
      </c>
      <c r="M46">
        <v>0.08</v>
      </c>
      <c r="N46" t="s">
        <v>118</v>
      </c>
      <c r="Q46">
        <v>0</v>
      </c>
    </row>
    <row r="47" spans="4:17">
      <c r="D47">
        <v>155</v>
      </c>
      <c r="E47">
        <v>254.01</v>
      </c>
      <c r="F47" t="s">
        <v>203</v>
      </c>
      <c r="G47" t="s">
        <v>77</v>
      </c>
      <c r="H47" t="s">
        <v>85</v>
      </c>
      <c r="I47" t="s">
        <v>116</v>
      </c>
      <c r="J47">
        <v>3.02</v>
      </c>
      <c r="K47" t="s">
        <v>202</v>
      </c>
      <c r="M47">
        <v>0.15</v>
      </c>
      <c r="N47" t="s">
        <v>118</v>
      </c>
      <c r="Q47">
        <v>0</v>
      </c>
    </row>
    <row r="48" spans="4:17">
      <c r="D48">
        <v>158</v>
      </c>
      <c r="E48">
        <v>288</v>
      </c>
      <c r="F48" t="s">
        <v>201</v>
      </c>
      <c r="G48" t="s">
        <v>77</v>
      </c>
      <c r="H48" t="s">
        <v>85</v>
      </c>
      <c r="I48" t="s">
        <v>116</v>
      </c>
      <c r="J48">
        <v>3.02</v>
      </c>
      <c r="K48" t="s">
        <v>200</v>
      </c>
      <c r="M48">
        <v>0.14000000000000001</v>
      </c>
      <c r="N48" t="s">
        <v>86</v>
      </c>
      <c r="O48">
        <v>2102</v>
      </c>
      <c r="P48">
        <v>301</v>
      </c>
      <c r="Q48">
        <v>1</v>
      </c>
    </row>
    <row r="49" spans="4:17">
      <c r="D49">
        <v>159</v>
      </c>
      <c r="E49">
        <v>290</v>
      </c>
      <c r="F49" t="s">
        <v>199</v>
      </c>
      <c r="G49" t="s">
        <v>77</v>
      </c>
      <c r="H49" t="s">
        <v>85</v>
      </c>
      <c r="I49" t="s">
        <v>116</v>
      </c>
      <c r="J49">
        <v>3.02</v>
      </c>
      <c r="K49" t="s">
        <v>161</v>
      </c>
      <c r="M49">
        <v>0.36</v>
      </c>
      <c r="N49" t="s">
        <v>198</v>
      </c>
      <c r="O49">
        <v>1928</v>
      </c>
      <c r="P49">
        <v>199</v>
      </c>
      <c r="Q49">
        <v>1</v>
      </c>
    </row>
    <row r="50" spans="4:17">
      <c r="D50">
        <v>181</v>
      </c>
      <c r="E50">
        <v>25.01</v>
      </c>
      <c r="F50" t="s">
        <v>197</v>
      </c>
      <c r="G50" t="s">
        <v>77</v>
      </c>
      <c r="H50" t="s">
        <v>85</v>
      </c>
      <c r="I50" t="s">
        <v>116</v>
      </c>
      <c r="J50">
        <v>3.05</v>
      </c>
      <c r="K50" t="s">
        <v>196</v>
      </c>
      <c r="M50">
        <v>0.08</v>
      </c>
      <c r="N50" t="s">
        <v>165</v>
      </c>
      <c r="Q50">
        <v>0</v>
      </c>
    </row>
    <row r="51" spans="4:17">
      <c r="D51">
        <v>192</v>
      </c>
      <c r="E51">
        <v>35</v>
      </c>
      <c r="F51" t="s">
        <v>195</v>
      </c>
      <c r="G51" t="s">
        <v>77</v>
      </c>
      <c r="H51" t="s">
        <v>85</v>
      </c>
      <c r="I51" t="s">
        <v>116</v>
      </c>
      <c r="J51">
        <v>3.04</v>
      </c>
      <c r="K51" t="s">
        <v>194</v>
      </c>
      <c r="M51">
        <v>0.1</v>
      </c>
      <c r="N51" t="s">
        <v>118</v>
      </c>
      <c r="Q51">
        <v>0</v>
      </c>
    </row>
    <row r="52" spans="4:17">
      <c r="D52">
        <v>218.05</v>
      </c>
      <c r="E52">
        <v>1</v>
      </c>
      <c r="F52" t="s">
        <v>107</v>
      </c>
      <c r="G52" t="s">
        <v>77</v>
      </c>
      <c r="H52" t="s">
        <v>85</v>
      </c>
      <c r="I52" t="s">
        <v>88</v>
      </c>
      <c r="J52">
        <v>7</v>
      </c>
      <c r="K52" t="s">
        <v>193</v>
      </c>
      <c r="M52">
        <v>1.163</v>
      </c>
      <c r="N52" t="s">
        <v>192</v>
      </c>
      <c r="O52">
        <v>3506</v>
      </c>
      <c r="P52">
        <v>473</v>
      </c>
      <c r="Q52">
        <v>0</v>
      </c>
    </row>
    <row r="53" spans="4:17">
      <c r="D53">
        <v>226</v>
      </c>
      <c r="E53">
        <v>25.02</v>
      </c>
      <c r="F53" t="s">
        <v>191</v>
      </c>
      <c r="G53" t="s">
        <v>77</v>
      </c>
      <c r="H53" t="s">
        <v>85</v>
      </c>
      <c r="I53" t="s">
        <v>91</v>
      </c>
      <c r="J53">
        <v>4</v>
      </c>
      <c r="K53" t="s">
        <v>190</v>
      </c>
      <c r="M53">
        <v>61.97</v>
      </c>
      <c r="N53" t="s">
        <v>189</v>
      </c>
      <c r="O53">
        <v>2931</v>
      </c>
      <c r="P53">
        <v>248</v>
      </c>
      <c r="Q53">
        <v>282900</v>
      </c>
    </row>
    <row r="54" spans="4:17">
      <c r="D54">
        <v>226</v>
      </c>
      <c r="E54">
        <v>26</v>
      </c>
      <c r="F54" t="s">
        <v>188</v>
      </c>
      <c r="G54" t="s">
        <v>77</v>
      </c>
      <c r="H54" t="s">
        <v>85</v>
      </c>
      <c r="I54" t="s">
        <v>91</v>
      </c>
      <c r="J54">
        <v>4.01</v>
      </c>
      <c r="K54" t="s">
        <v>187</v>
      </c>
      <c r="M54">
        <v>43.94</v>
      </c>
      <c r="N54" t="s">
        <v>147</v>
      </c>
      <c r="O54">
        <v>3497</v>
      </c>
      <c r="P54">
        <v>694</v>
      </c>
      <c r="Q54">
        <v>460000</v>
      </c>
    </row>
    <row r="55" spans="4:17">
      <c r="D55">
        <v>239</v>
      </c>
      <c r="E55">
        <v>506</v>
      </c>
      <c r="F55" t="s">
        <v>186</v>
      </c>
      <c r="G55" t="s">
        <v>77</v>
      </c>
      <c r="H55" t="s">
        <v>85</v>
      </c>
      <c r="I55" t="s">
        <v>104</v>
      </c>
      <c r="J55">
        <v>6.01</v>
      </c>
      <c r="K55" t="s">
        <v>185</v>
      </c>
      <c r="M55">
        <v>0.77</v>
      </c>
      <c r="N55" t="s">
        <v>118</v>
      </c>
      <c r="O55">
        <v>3219</v>
      </c>
      <c r="P55">
        <v>42</v>
      </c>
      <c r="Q55">
        <v>1</v>
      </c>
    </row>
    <row r="56" spans="4:17">
      <c r="D56">
        <v>243</v>
      </c>
      <c r="E56">
        <v>396</v>
      </c>
      <c r="F56" t="s">
        <v>184</v>
      </c>
      <c r="G56" t="s">
        <v>77</v>
      </c>
      <c r="H56" t="s">
        <v>85</v>
      </c>
      <c r="I56" t="s">
        <v>116</v>
      </c>
      <c r="J56">
        <v>6.02</v>
      </c>
      <c r="K56" t="s">
        <v>183</v>
      </c>
      <c r="M56">
        <v>0.28999999999999998</v>
      </c>
      <c r="N56" t="s">
        <v>118</v>
      </c>
      <c r="Q56">
        <v>0</v>
      </c>
    </row>
    <row r="57" spans="4:17">
      <c r="D57">
        <v>249</v>
      </c>
      <c r="E57">
        <v>28</v>
      </c>
      <c r="F57" t="s">
        <v>182</v>
      </c>
      <c r="G57" t="s">
        <v>77</v>
      </c>
      <c r="H57" t="s">
        <v>85</v>
      </c>
      <c r="I57" t="s">
        <v>116</v>
      </c>
      <c r="J57">
        <v>6.03</v>
      </c>
      <c r="K57" t="s">
        <v>181</v>
      </c>
      <c r="M57">
        <v>0.39</v>
      </c>
      <c r="N57" t="s">
        <v>165</v>
      </c>
      <c r="Q57">
        <v>0</v>
      </c>
    </row>
    <row r="58" spans="4:17">
      <c r="D58">
        <v>256</v>
      </c>
      <c r="E58">
        <v>567</v>
      </c>
      <c r="F58" t="s">
        <v>180</v>
      </c>
      <c r="G58" t="s">
        <v>77</v>
      </c>
      <c r="H58" t="s">
        <v>85</v>
      </c>
      <c r="I58" t="s">
        <v>116</v>
      </c>
      <c r="J58">
        <v>6.04</v>
      </c>
      <c r="K58" t="s">
        <v>179</v>
      </c>
      <c r="M58">
        <v>0.17</v>
      </c>
      <c r="N58" t="s">
        <v>165</v>
      </c>
      <c r="Q58">
        <v>0</v>
      </c>
    </row>
    <row r="59" spans="4:17">
      <c r="D59">
        <v>256</v>
      </c>
      <c r="E59">
        <v>582</v>
      </c>
      <c r="F59" t="s">
        <v>174</v>
      </c>
      <c r="G59" t="s">
        <v>77</v>
      </c>
      <c r="H59" t="s">
        <v>85</v>
      </c>
      <c r="I59" t="s">
        <v>88</v>
      </c>
      <c r="J59">
        <v>6.04</v>
      </c>
      <c r="K59" t="s">
        <v>178</v>
      </c>
      <c r="M59">
        <v>0.36</v>
      </c>
      <c r="N59" t="s">
        <v>86</v>
      </c>
      <c r="O59">
        <v>3267</v>
      </c>
      <c r="P59">
        <v>535</v>
      </c>
      <c r="Q59">
        <v>1</v>
      </c>
    </row>
    <row r="60" spans="4:17">
      <c r="D60">
        <v>256</v>
      </c>
      <c r="E60">
        <v>585</v>
      </c>
      <c r="F60" t="s">
        <v>174</v>
      </c>
      <c r="G60" t="s">
        <v>77</v>
      </c>
      <c r="H60" t="s">
        <v>85</v>
      </c>
      <c r="I60" t="s">
        <v>88</v>
      </c>
      <c r="J60">
        <v>6.04</v>
      </c>
      <c r="K60" t="s">
        <v>177</v>
      </c>
      <c r="M60">
        <v>1.86</v>
      </c>
      <c r="N60" t="s">
        <v>86</v>
      </c>
      <c r="O60">
        <v>3267</v>
      </c>
      <c r="P60">
        <v>535</v>
      </c>
      <c r="Q60">
        <v>1</v>
      </c>
    </row>
    <row r="61" spans="4:17">
      <c r="D61">
        <v>257</v>
      </c>
      <c r="E61">
        <v>614</v>
      </c>
      <c r="F61" t="s">
        <v>174</v>
      </c>
      <c r="G61" t="s">
        <v>77</v>
      </c>
      <c r="H61" t="s">
        <v>85</v>
      </c>
      <c r="I61" t="s">
        <v>104</v>
      </c>
      <c r="J61">
        <v>6.04</v>
      </c>
      <c r="K61" t="s">
        <v>176</v>
      </c>
      <c r="M61">
        <v>0.7</v>
      </c>
      <c r="N61" t="s">
        <v>165</v>
      </c>
      <c r="Q61">
        <v>0</v>
      </c>
    </row>
    <row r="62" spans="4:17">
      <c r="D62">
        <v>257</v>
      </c>
      <c r="E62">
        <v>616</v>
      </c>
      <c r="F62" t="s">
        <v>174</v>
      </c>
      <c r="G62" t="s">
        <v>77</v>
      </c>
      <c r="H62" t="s">
        <v>85</v>
      </c>
      <c r="I62" t="s">
        <v>88</v>
      </c>
      <c r="J62">
        <v>6.04</v>
      </c>
      <c r="K62" t="s">
        <v>175</v>
      </c>
      <c r="M62">
        <v>1.3</v>
      </c>
      <c r="N62" t="s">
        <v>86</v>
      </c>
      <c r="O62">
        <v>3267</v>
      </c>
      <c r="P62">
        <v>535</v>
      </c>
      <c r="Q62">
        <v>1</v>
      </c>
    </row>
    <row r="63" spans="4:17">
      <c r="D63">
        <v>258</v>
      </c>
      <c r="E63">
        <v>623</v>
      </c>
      <c r="F63" t="s">
        <v>174</v>
      </c>
      <c r="G63" t="s">
        <v>77</v>
      </c>
      <c r="H63" t="s">
        <v>85</v>
      </c>
      <c r="I63" t="s">
        <v>88</v>
      </c>
      <c r="J63">
        <v>6.04</v>
      </c>
      <c r="K63" t="s">
        <v>173</v>
      </c>
      <c r="M63">
        <v>2.17</v>
      </c>
      <c r="N63" t="s">
        <v>86</v>
      </c>
      <c r="O63">
        <v>3267</v>
      </c>
      <c r="P63">
        <v>535</v>
      </c>
      <c r="Q63">
        <v>1</v>
      </c>
    </row>
    <row r="64" spans="4:17">
      <c r="D64">
        <v>264</v>
      </c>
      <c r="E64">
        <v>705</v>
      </c>
      <c r="F64" t="s">
        <v>172</v>
      </c>
      <c r="G64" t="s">
        <v>77</v>
      </c>
      <c r="H64" t="s">
        <v>85</v>
      </c>
      <c r="I64" t="s">
        <v>116</v>
      </c>
      <c r="J64">
        <v>8.02</v>
      </c>
      <c r="K64" t="s">
        <v>171</v>
      </c>
      <c r="M64">
        <v>0.56000000000000005</v>
      </c>
      <c r="N64" t="s">
        <v>165</v>
      </c>
      <c r="Q64">
        <v>0</v>
      </c>
    </row>
    <row r="65" spans="1:17">
      <c r="D65">
        <v>268</v>
      </c>
      <c r="E65">
        <v>760</v>
      </c>
      <c r="F65" t="s">
        <v>169</v>
      </c>
      <c r="G65" t="s">
        <v>77</v>
      </c>
      <c r="H65" t="s">
        <v>85</v>
      </c>
      <c r="I65" t="s">
        <v>91</v>
      </c>
      <c r="J65">
        <v>8.01</v>
      </c>
      <c r="K65" t="s">
        <v>170</v>
      </c>
      <c r="M65">
        <v>2.19</v>
      </c>
      <c r="N65" t="s">
        <v>165</v>
      </c>
      <c r="Q65">
        <v>0</v>
      </c>
    </row>
    <row r="66" spans="1:17">
      <c r="D66">
        <v>271</v>
      </c>
      <c r="E66">
        <v>774.01</v>
      </c>
      <c r="F66" t="s">
        <v>169</v>
      </c>
      <c r="G66" t="s">
        <v>77</v>
      </c>
      <c r="H66" t="s">
        <v>85</v>
      </c>
      <c r="I66" t="s">
        <v>91</v>
      </c>
      <c r="J66">
        <v>8.01</v>
      </c>
      <c r="K66" t="s">
        <v>168</v>
      </c>
      <c r="M66">
        <v>1.99</v>
      </c>
      <c r="N66" t="s">
        <v>165</v>
      </c>
      <c r="O66">
        <v>2356</v>
      </c>
      <c r="P66">
        <v>232</v>
      </c>
      <c r="Q66">
        <v>1</v>
      </c>
    </row>
    <row r="67" spans="1:17">
      <c r="D67">
        <v>271.01</v>
      </c>
      <c r="E67">
        <v>773</v>
      </c>
      <c r="F67" t="s">
        <v>167</v>
      </c>
      <c r="G67" t="s">
        <v>77</v>
      </c>
      <c r="H67" t="s">
        <v>85</v>
      </c>
      <c r="I67" t="s">
        <v>91</v>
      </c>
      <c r="J67">
        <v>8.01</v>
      </c>
      <c r="K67" t="s">
        <v>166</v>
      </c>
      <c r="M67">
        <v>0.68</v>
      </c>
      <c r="N67" t="s">
        <v>165</v>
      </c>
      <c r="Q67">
        <v>0</v>
      </c>
    </row>
    <row r="68" spans="1:17">
      <c r="D68">
        <v>276</v>
      </c>
      <c r="E68">
        <v>543</v>
      </c>
      <c r="F68" t="s">
        <v>164</v>
      </c>
      <c r="G68" t="s">
        <v>77</v>
      </c>
      <c r="H68" t="s">
        <v>85</v>
      </c>
      <c r="I68" t="s">
        <v>116</v>
      </c>
      <c r="J68">
        <v>7.05</v>
      </c>
      <c r="K68" t="s">
        <v>163</v>
      </c>
      <c r="M68">
        <v>0.19</v>
      </c>
      <c r="N68" t="s">
        <v>86</v>
      </c>
      <c r="Q68">
        <v>0</v>
      </c>
    </row>
    <row r="69" spans="1:17">
      <c r="D69">
        <v>283</v>
      </c>
      <c r="E69">
        <v>215</v>
      </c>
      <c r="F69" t="s">
        <v>162</v>
      </c>
      <c r="G69" t="s">
        <v>77</v>
      </c>
      <c r="H69" t="s">
        <v>85</v>
      </c>
      <c r="I69" t="s">
        <v>116</v>
      </c>
      <c r="J69">
        <v>7.04</v>
      </c>
      <c r="K69" t="s">
        <v>161</v>
      </c>
      <c r="M69">
        <v>0.36</v>
      </c>
      <c r="N69" t="s">
        <v>118</v>
      </c>
      <c r="Q69">
        <v>0</v>
      </c>
    </row>
    <row r="70" spans="1:17">
      <c r="D70">
        <v>285</v>
      </c>
      <c r="E70">
        <v>1.01</v>
      </c>
      <c r="F70" t="s">
        <v>107</v>
      </c>
      <c r="G70" t="s">
        <v>77</v>
      </c>
      <c r="H70" t="s">
        <v>85</v>
      </c>
      <c r="I70" t="s">
        <v>88</v>
      </c>
      <c r="J70">
        <v>7.05</v>
      </c>
      <c r="K70" t="s">
        <v>160</v>
      </c>
      <c r="M70">
        <v>0.45</v>
      </c>
      <c r="N70" t="s">
        <v>102</v>
      </c>
      <c r="Q70">
        <v>0</v>
      </c>
    </row>
    <row r="71" spans="1:17">
      <c r="D71">
        <v>318</v>
      </c>
      <c r="E71">
        <v>19</v>
      </c>
      <c r="F71" t="s">
        <v>158</v>
      </c>
      <c r="G71" t="s">
        <v>77</v>
      </c>
      <c r="H71" t="s">
        <v>85</v>
      </c>
      <c r="I71" t="s">
        <v>116</v>
      </c>
      <c r="J71">
        <v>3.04</v>
      </c>
      <c r="K71" t="s">
        <v>157</v>
      </c>
      <c r="M71">
        <v>0.13</v>
      </c>
      <c r="N71" t="s">
        <v>113</v>
      </c>
      <c r="Q71">
        <v>0</v>
      </c>
    </row>
    <row r="72" spans="1:17">
      <c r="D72">
        <v>331</v>
      </c>
      <c r="E72">
        <v>2.0099999999999998</v>
      </c>
      <c r="F72" t="s">
        <v>156</v>
      </c>
      <c r="G72" t="s">
        <v>77</v>
      </c>
      <c r="H72" t="s">
        <v>85</v>
      </c>
      <c r="I72" t="s">
        <v>116</v>
      </c>
      <c r="J72">
        <v>3.04</v>
      </c>
      <c r="M72">
        <v>0</v>
      </c>
      <c r="N72" t="s">
        <v>118</v>
      </c>
      <c r="Q72">
        <v>0</v>
      </c>
    </row>
    <row r="73" spans="1:17">
      <c r="D73">
        <v>331</v>
      </c>
      <c r="E73">
        <v>6</v>
      </c>
      <c r="F73" t="s">
        <v>156</v>
      </c>
      <c r="G73" t="s">
        <v>77</v>
      </c>
      <c r="H73" t="s">
        <v>85</v>
      </c>
      <c r="I73" t="s">
        <v>88</v>
      </c>
      <c r="J73">
        <v>3.03</v>
      </c>
      <c r="K73" t="s">
        <v>155</v>
      </c>
      <c r="M73">
        <v>4.7</v>
      </c>
      <c r="N73" t="s">
        <v>118</v>
      </c>
      <c r="Q73">
        <v>0</v>
      </c>
    </row>
    <row r="74" spans="1:17">
      <c r="D74">
        <v>335</v>
      </c>
      <c r="E74">
        <v>1.04</v>
      </c>
      <c r="F74" t="s">
        <v>151</v>
      </c>
      <c r="G74" t="s">
        <v>77</v>
      </c>
      <c r="H74" t="s">
        <v>85</v>
      </c>
      <c r="I74" t="s">
        <v>88</v>
      </c>
      <c r="J74">
        <v>9</v>
      </c>
      <c r="K74" t="s">
        <v>154</v>
      </c>
      <c r="M74">
        <v>4.08</v>
      </c>
      <c r="N74" t="s">
        <v>149</v>
      </c>
      <c r="Q74">
        <v>0</v>
      </c>
    </row>
    <row r="75" spans="1:17">
      <c r="D75">
        <v>335</v>
      </c>
      <c r="E75">
        <v>2</v>
      </c>
      <c r="F75" t="s">
        <v>151</v>
      </c>
      <c r="G75" t="s">
        <v>77</v>
      </c>
      <c r="H75" t="s">
        <v>85</v>
      </c>
      <c r="I75" t="s">
        <v>88</v>
      </c>
      <c r="J75">
        <v>9</v>
      </c>
      <c r="K75" t="s">
        <v>153</v>
      </c>
      <c r="M75">
        <v>44.62</v>
      </c>
      <c r="N75" t="s">
        <v>152</v>
      </c>
      <c r="O75">
        <v>3108</v>
      </c>
      <c r="P75">
        <v>25</v>
      </c>
      <c r="Q75">
        <v>250000</v>
      </c>
    </row>
    <row r="76" spans="1:17">
      <c r="D76">
        <v>336</v>
      </c>
      <c r="E76">
        <v>43</v>
      </c>
      <c r="F76" t="s">
        <v>151</v>
      </c>
      <c r="G76" t="s">
        <v>77</v>
      </c>
      <c r="H76" t="s">
        <v>85</v>
      </c>
      <c r="I76" t="s">
        <v>88</v>
      </c>
      <c r="J76">
        <v>9</v>
      </c>
      <c r="K76" t="s">
        <v>150</v>
      </c>
      <c r="M76">
        <v>44</v>
      </c>
      <c r="N76" t="s">
        <v>149</v>
      </c>
      <c r="O76">
        <v>2904</v>
      </c>
      <c r="P76">
        <v>258</v>
      </c>
      <c r="Q76">
        <v>242000</v>
      </c>
    </row>
    <row r="77" spans="1:17">
      <c r="D77">
        <v>337</v>
      </c>
      <c r="E77">
        <v>2</v>
      </c>
      <c r="F77" t="s">
        <v>140</v>
      </c>
      <c r="G77" t="s">
        <v>77</v>
      </c>
      <c r="H77" t="s">
        <v>85</v>
      </c>
      <c r="I77" t="s">
        <v>91</v>
      </c>
      <c r="J77">
        <v>9.01</v>
      </c>
      <c r="K77" t="s">
        <v>148</v>
      </c>
      <c r="M77">
        <v>21.5</v>
      </c>
      <c r="N77" t="s">
        <v>147</v>
      </c>
      <c r="O77">
        <v>3328</v>
      </c>
      <c r="P77">
        <v>651</v>
      </c>
      <c r="Q77">
        <v>112500</v>
      </c>
    </row>
    <row r="78" spans="1:17">
      <c r="D78">
        <v>337</v>
      </c>
      <c r="E78">
        <v>9</v>
      </c>
      <c r="F78" t="s">
        <v>146</v>
      </c>
      <c r="G78" t="s">
        <v>77</v>
      </c>
      <c r="H78" t="s">
        <v>85</v>
      </c>
      <c r="I78" t="s">
        <v>88</v>
      </c>
      <c r="J78">
        <v>9.01</v>
      </c>
      <c r="K78" t="s">
        <v>145</v>
      </c>
      <c r="M78">
        <v>57.27</v>
      </c>
      <c r="N78" t="s">
        <v>144</v>
      </c>
      <c r="O78">
        <v>2508</v>
      </c>
      <c r="P78">
        <v>121</v>
      </c>
      <c r="Q78">
        <v>4000</v>
      </c>
    </row>
    <row r="79" spans="1:17">
      <c r="D79">
        <v>337</v>
      </c>
      <c r="E79">
        <v>9.01</v>
      </c>
      <c r="F79" t="s">
        <v>140</v>
      </c>
      <c r="G79" t="s">
        <v>77</v>
      </c>
      <c r="H79" t="s">
        <v>85</v>
      </c>
      <c r="I79" t="s">
        <v>91</v>
      </c>
      <c r="J79">
        <v>9.01</v>
      </c>
      <c r="K79" t="s">
        <v>143</v>
      </c>
      <c r="M79">
        <v>11.552</v>
      </c>
      <c r="N79" t="s">
        <v>86</v>
      </c>
      <c r="O79">
        <v>3387</v>
      </c>
      <c r="P79">
        <v>453</v>
      </c>
      <c r="Q79">
        <v>150000</v>
      </c>
    </row>
    <row r="80" spans="1:17">
      <c r="A80" s="51"/>
      <c r="D80">
        <v>337</v>
      </c>
      <c r="E80">
        <v>16</v>
      </c>
      <c r="F80" t="s">
        <v>89</v>
      </c>
      <c r="G80" t="s">
        <v>77</v>
      </c>
      <c r="H80" t="s">
        <v>85</v>
      </c>
    </row>
    <row r="81" spans="1:17">
      <c r="A81" s="47"/>
      <c r="C81" s="3" t="s">
        <v>294</v>
      </c>
      <c r="D81">
        <v>337.01</v>
      </c>
      <c r="E81">
        <v>82</v>
      </c>
      <c r="F81" t="s">
        <v>142</v>
      </c>
      <c r="G81" t="s">
        <v>77</v>
      </c>
      <c r="H81" t="s">
        <v>85</v>
      </c>
      <c r="I81" t="s">
        <v>104</v>
      </c>
      <c r="J81">
        <v>10.1</v>
      </c>
      <c r="K81" t="s">
        <v>141</v>
      </c>
      <c r="M81">
        <v>3.6</v>
      </c>
      <c r="N81" t="s">
        <v>86</v>
      </c>
      <c r="Q81">
        <v>0</v>
      </c>
    </row>
    <row r="82" spans="1:17">
      <c r="A82" s="47"/>
      <c r="C82" s="3" t="s">
        <v>294</v>
      </c>
      <c r="D82">
        <v>337.01</v>
      </c>
      <c r="E82">
        <v>85</v>
      </c>
      <c r="F82" t="s">
        <v>140</v>
      </c>
      <c r="G82" t="s">
        <v>77</v>
      </c>
      <c r="H82" t="s">
        <v>85</v>
      </c>
      <c r="I82" t="s">
        <v>104</v>
      </c>
      <c r="J82">
        <v>10.1</v>
      </c>
      <c r="K82" t="s">
        <v>139</v>
      </c>
      <c r="M82">
        <v>16.36</v>
      </c>
      <c r="N82" t="s">
        <v>86</v>
      </c>
      <c r="O82">
        <v>1765</v>
      </c>
      <c r="P82">
        <v>63</v>
      </c>
      <c r="Q82">
        <v>1</v>
      </c>
    </row>
    <row r="83" spans="1:17">
      <c r="D83">
        <v>337.04</v>
      </c>
      <c r="E83">
        <v>8.09</v>
      </c>
      <c r="F83" t="s">
        <v>138</v>
      </c>
      <c r="G83" t="s">
        <v>77</v>
      </c>
      <c r="H83" t="s">
        <v>85</v>
      </c>
      <c r="I83" t="s">
        <v>104</v>
      </c>
      <c r="J83">
        <v>10.199999999999999</v>
      </c>
      <c r="K83" t="s">
        <v>137</v>
      </c>
      <c r="M83">
        <v>1.86</v>
      </c>
      <c r="N83" t="s">
        <v>136</v>
      </c>
      <c r="Q83">
        <v>0</v>
      </c>
    </row>
    <row r="84" spans="1:17">
      <c r="D84">
        <v>337.05</v>
      </c>
      <c r="E84">
        <v>5</v>
      </c>
      <c r="F84" t="s">
        <v>135</v>
      </c>
      <c r="G84" t="s">
        <v>77</v>
      </c>
      <c r="H84" t="s">
        <v>85</v>
      </c>
      <c r="I84" t="s">
        <v>104</v>
      </c>
      <c r="J84">
        <v>10.5</v>
      </c>
      <c r="K84" t="s">
        <v>134</v>
      </c>
      <c r="M84">
        <v>5.42</v>
      </c>
      <c r="N84" t="s">
        <v>118</v>
      </c>
      <c r="Q84">
        <v>0</v>
      </c>
    </row>
    <row r="85" spans="1:17">
      <c r="A85" s="51" t="s">
        <v>301</v>
      </c>
      <c r="C85" s="3" t="s">
        <v>294</v>
      </c>
      <c r="D85">
        <v>337.07</v>
      </c>
      <c r="E85">
        <v>7</v>
      </c>
      <c r="F85" t="s">
        <v>133</v>
      </c>
      <c r="G85" t="s">
        <v>77</v>
      </c>
      <c r="H85" t="s">
        <v>85</v>
      </c>
      <c r="I85" t="s">
        <v>88</v>
      </c>
      <c r="J85">
        <v>10.5</v>
      </c>
      <c r="K85" t="s">
        <v>132</v>
      </c>
      <c r="M85">
        <v>5.39</v>
      </c>
      <c r="N85" t="s">
        <v>113</v>
      </c>
      <c r="Q85">
        <v>0</v>
      </c>
    </row>
    <row r="86" spans="1:17">
      <c r="A86" s="51"/>
      <c r="D86">
        <v>337.07</v>
      </c>
      <c r="E86">
        <v>10</v>
      </c>
      <c r="F86" t="s">
        <v>131</v>
      </c>
      <c r="G86" t="s">
        <v>77</v>
      </c>
      <c r="H86" t="s">
        <v>85</v>
      </c>
      <c r="I86" t="s">
        <v>104</v>
      </c>
      <c r="J86">
        <v>10.5</v>
      </c>
      <c r="K86" t="s">
        <v>130</v>
      </c>
      <c r="M86">
        <v>2.52</v>
      </c>
      <c r="N86" t="s">
        <v>118</v>
      </c>
      <c r="Q86">
        <v>0</v>
      </c>
    </row>
    <row r="87" spans="1:17">
      <c r="D87">
        <v>337.08</v>
      </c>
      <c r="E87">
        <v>13</v>
      </c>
      <c r="F87" t="s">
        <v>129</v>
      </c>
      <c r="G87" t="s">
        <v>77</v>
      </c>
      <c r="H87" t="s">
        <v>85</v>
      </c>
      <c r="I87" t="s">
        <v>104</v>
      </c>
      <c r="J87">
        <v>10.6</v>
      </c>
      <c r="K87" t="s">
        <v>128</v>
      </c>
      <c r="M87">
        <v>23.09</v>
      </c>
      <c r="N87" t="s">
        <v>118</v>
      </c>
      <c r="Q87">
        <v>0</v>
      </c>
    </row>
    <row r="88" spans="1:17">
      <c r="D88">
        <v>337.1</v>
      </c>
      <c r="E88">
        <v>32.01</v>
      </c>
      <c r="F88" t="s">
        <v>125</v>
      </c>
      <c r="G88" t="s">
        <v>77</v>
      </c>
      <c r="H88" t="s">
        <v>85</v>
      </c>
      <c r="I88" t="s">
        <v>104</v>
      </c>
      <c r="J88">
        <v>10.4</v>
      </c>
      <c r="K88" t="s">
        <v>127</v>
      </c>
      <c r="M88">
        <v>0.56999999999999995</v>
      </c>
      <c r="N88" t="s">
        <v>121</v>
      </c>
      <c r="O88">
        <v>2984</v>
      </c>
      <c r="P88">
        <v>190</v>
      </c>
      <c r="Q88">
        <v>1</v>
      </c>
    </row>
    <row r="89" spans="1:17">
      <c r="D89">
        <v>337.11</v>
      </c>
      <c r="E89">
        <v>32.18</v>
      </c>
      <c r="F89" t="s">
        <v>125</v>
      </c>
      <c r="G89" t="s">
        <v>77</v>
      </c>
      <c r="H89" t="s">
        <v>85</v>
      </c>
      <c r="I89" t="s">
        <v>104</v>
      </c>
      <c r="J89">
        <v>10.7</v>
      </c>
      <c r="K89" t="s">
        <v>126</v>
      </c>
      <c r="M89">
        <v>0.57999999999999996</v>
      </c>
      <c r="N89" t="s">
        <v>121</v>
      </c>
      <c r="O89">
        <v>2984</v>
      </c>
      <c r="P89">
        <v>186</v>
      </c>
      <c r="Q89">
        <v>1</v>
      </c>
    </row>
    <row r="90" spans="1:17">
      <c r="D90">
        <v>337.11</v>
      </c>
      <c r="E90">
        <v>32.19</v>
      </c>
      <c r="F90" t="s">
        <v>125</v>
      </c>
      <c r="G90" t="s">
        <v>77</v>
      </c>
      <c r="H90" t="s">
        <v>85</v>
      </c>
      <c r="I90" t="s">
        <v>104</v>
      </c>
      <c r="J90">
        <v>10.7</v>
      </c>
      <c r="K90" t="s">
        <v>124</v>
      </c>
      <c r="M90">
        <v>1.22</v>
      </c>
      <c r="N90" t="s">
        <v>121</v>
      </c>
      <c r="O90">
        <v>2984</v>
      </c>
      <c r="P90">
        <v>182</v>
      </c>
      <c r="Q90">
        <v>1</v>
      </c>
    </row>
    <row r="91" spans="1:17">
      <c r="D91">
        <v>337.11</v>
      </c>
      <c r="E91">
        <v>32.24</v>
      </c>
      <c r="F91" t="s">
        <v>123</v>
      </c>
      <c r="G91" t="s">
        <v>77</v>
      </c>
      <c r="H91" t="s">
        <v>85</v>
      </c>
      <c r="I91" t="s">
        <v>104</v>
      </c>
      <c r="J91">
        <v>10.7</v>
      </c>
      <c r="K91" t="s">
        <v>122</v>
      </c>
      <c r="L91" t="s">
        <v>121</v>
      </c>
      <c r="M91">
        <v>1.74</v>
      </c>
      <c r="N91" t="s">
        <v>121</v>
      </c>
      <c r="O91">
        <v>2984</v>
      </c>
      <c r="P91">
        <v>178</v>
      </c>
      <c r="Q91">
        <v>1</v>
      </c>
    </row>
    <row r="92" spans="1:17">
      <c r="D92">
        <v>337.11</v>
      </c>
      <c r="E92">
        <v>38.08</v>
      </c>
      <c r="F92" t="s">
        <v>120</v>
      </c>
      <c r="G92" t="s">
        <v>77</v>
      </c>
      <c r="H92" t="s">
        <v>85</v>
      </c>
      <c r="I92" t="s">
        <v>104</v>
      </c>
      <c r="J92">
        <v>10.7</v>
      </c>
      <c r="K92" t="s">
        <v>119</v>
      </c>
      <c r="M92">
        <v>13.5</v>
      </c>
      <c r="N92" t="s">
        <v>118</v>
      </c>
      <c r="Q92">
        <v>0</v>
      </c>
    </row>
    <row r="93" spans="1:17">
      <c r="A93" t="s">
        <v>300</v>
      </c>
      <c r="C93" s="3" t="s">
        <v>294</v>
      </c>
      <c r="D93">
        <v>342.03</v>
      </c>
      <c r="E93">
        <v>13</v>
      </c>
      <c r="F93" t="s">
        <v>117</v>
      </c>
      <c r="G93" t="s">
        <v>77</v>
      </c>
      <c r="H93" t="s">
        <v>85</v>
      </c>
      <c r="I93" t="s">
        <v>104</v>
      </c>
      <c r="J93">
        <v>10.9</v>
      </c>
      <c r="K93">
        <v>1.33</v>
      </c>
      <c r="M93">
        <v>1.33</v>
      </c>
      <c r="N93" t="s">
        <v>113</v>
      </c>
      <c r="Q93">
        <v>0</v>
      </c>
    </row>
    <row r="94" spans="1:17">
      <c r="D94">
        <v>350</v>
      </c>
      <c r="E94">
        <v>1</v>
      </c>
      <c r="F94" t="s">
        <v>107</v>
      </c>
      <c r="G94" t="s">
        <v>77</v>
      </c>
      <c r="H94" t="s">
        <v>85</v>
      </c>
      <c r="I94" t="s">
        <v>116</v>
      </c>
      <c r="J94">
        <v>7.05</v>
      </c>
      <c r="K94">
        <v>1.5</v>
      </c>
      <c r="M94">
        <v>1.5</v>
      </c>
      <c r="N94" t="s">
        <v>102</v>
      </c>
      <c r="Q94">
        <v>0</v>
      </c>
    </row>
    <row r="95" spans="1:17">
      <c r="A95" t="s">
        <v>293</v>
      </c>
      <c r="C95" s="3" t="s">
        <v>294</v>
      </c>
      <c r="D95">
        <v>351</v>
      </c>
      <c r="E95">
        <v>1</v>
      </c>
      <c r="F95" t="s">
        <v>115</v>
      </c>
      <c r="G95" t="s">
        <v>77</v>
      </c>
      <c r="H95" t="s">
        <v>85</v>
      </c>
      <c r="I95" t="s">
        <v>88</v>
      </c>
      <c r="J95">
        <v>7</v>
      </c>
      <c r="K95">
        <v>55.6</v>
      </c>
      <c r="L95" t="s">
        <v>114</v>
      </c>
      <c r="M95">
        <v>55.6</v>
      </c>
      <c r="N95" t="s">
        <v>113</v>
      </c>
      <c r="Q95">
        <v>0</v>
      </c>
    </row>
    <row r="96" spans="1:17">
      <c r="A96" t="s">
        <v>299</v>
      </c>
      <c r="C96" s="3" t="s">
        <v>294</v>
      </c>
      <c r="D96">
        <v>360</v>
      </c>
      <c r="E96">
        <v>26.01</v>
      </c>
      <c r="F96" t="s">
        <v>112</v>
      </c>
      <c r="G96" t="s">
        <v>77</v>
      </c>
      <c r="H96" t="s">
        <v>85</v>
      </c>
      <c r="I96" t="s">
        <v>88</v>
      </c>
      <c r="J96">
        <v>3.06</v>
      </c>
      <c r="K96" t="s">
        <v>111</v>
      </c>
      <c r="L96" t="s">
        <v>110</v>
      </c>
      <c r="M96">
        <v>1.5</v>
      </c>
      <c r="N96" t="s">
        <v>106</v>
      </c>
      <c r="O96">
        <v>2998</v>
      </c>
      <c r="P96">
        <v>281</v>
      </c>
      <c r="Q96">
        <v>675000</v>
      </c>
    </row>
    <row r="97" spans="1:17">
      <c r="A97" t="s">
        <v>299</v>
      </c>
      <c r="C97" s="3" t="s">
        <v>294</v>
      </c>
      <c r="D97">
        <v>360</v>
      </c>
      <c r="E97">
        <v>39.03</v>
      </c>
      <c r="F97" t="s">
        <v>109</v>
      </c>
      <c r="G97" t="s">
        <v>77</v>
      </c>
      <c r="H97" t="s">
        <v>85</v>
      </c>
      <c r="I97" t="s">
        <v>88</v>
      </c>
      <c r="J97">
        <v>7</v>
      </c>
      <c r="K97" t="s">
        <v>108</v>
      </c>
      <c r="M97">
        <v>10.034000000000001</v>
      </c>
      <c r="N97" t="s">
        <v>106</v>
      </c>
      <c r="O97">
        <v>3244</v>
      </c>
      <c r="P97">
        <v>793</v>
      </c>
      <c r="Q97">
        <v>352063</v>
      </c>
    </row>
    <row r="98" spans="1:17">
      <c r="A98" t="s">
        <v>299</v>
      </c>
      <c r="C98" s="3" t="s">
        <v>294</v>
      </c>
      <c r="D98">
        <v>360</v>
      </c>
      <c r="E98">
        <v>42.05</v>
      </c>
      <c r="F98" t="s">
        <v>107</v>
      </c>
      <c r="G98" t="s">
        <v>77</v>
      </c>
      <c r="H98" t="s">
        <v>85</v>
      </c>
      <c r="I98" t="s">
        <v>88</v>
      </c>
      <c r="J98">
        <v>7</v>
      </c>
      <c r="K98">
        <v>49.43</v>
      </c>
      <c r="M98">
        <v>49.088000000000001</v>
      </c>
      <c r="N98" t="s">
        <v>106</v>
      </c>
      <c r="O98">
        <v>3244</v>
      </c>
      <c r="P98">
        <v>778</v>
      </c>
      <c r="Q98">
        <v>1672097</v>
      </c>
    </row>
    <row r="99" spans="1:17">
      <c r="D99">
        <v>363</v>
      </c>
      <c r="E99">
        <v>12</v>
      </c>
      <c r="F99" t="s">
        <v>105</v>
      </c>
      <c r="G99" t="s">
        <v>77</v>
      </c>
      <c r="H99" t="s">
        <v>85</v>
      </c>
      <c r="I99" t="s">
        <v>104</v>
      </c>
      <c r="J99">
        <v>5.09</v>
      </c>
      <c r="K99" t="s">
        <v>103</v>
      </c>
      <c r="M99">
        <v>0.63</v>
      </c>
      <c r="N99" t="s">
        <v>102</v>
      </c>
      <c r="Q99">
        <v>0</v>
      </c>
    </row>
    <row r="100" spans="1:17">
      <c r="A100" t="s">
        <v>304</v>
      </c>
      <c r="C100" s="3" t="s">
        <v>294</v>
      </c>
      <c r="D100">
        <v>364</v>
      </c>
      <c r="E100">
        <v>4</v>
      </c>
      <c r="F100" t="s">
        <v>92</v>
      </c>
      <c r="G100" t="s">
        <v>77</v>
      </c>
      <c r="H100" t="s">
        <v>85</v>
      </c>
      <c r="I100" t="s">
        <v>88</v>
      </c>
      <c r="J100">
        <v>5</v>
      </c>
      <c r="K100" t="s">
        <v>101</v>
      </c>
      <c r="L100" t="s">
        <v>100</v>
      </c>
      <c r="M100">
        <v>13.87</v>
      </c>
      <c r="N100" t="s">
        <v>99</v>
      </c>
      <c r="Q100">
        <v>0</v>
      </c>
    </row>
    <row r="101" spans="1:17">
      <c r="D101">
        <v>365</v>
      </c>
      <c r="E101">
        <v>3</v>
      </c>
      <c r="F101" t="s">
        <v>98</v>
      </c>
      <c r="G101" t="s">
        <v>77</v>
      </c>
      <c r="H101" t="s">
        <v>85</v>
      </c>
      <c r="I101" t="s">
        <v>97</v>
      </c>
      <c r="J101">
        <v>5</v>
      </c>
      <c r="K101" t="s">
        <v>96</v>
      </c>
      <c r="M101">
        <v>0.46</v>
      </c>
      <c r="N101" t="s">
        <v>95</v>
      </c>
      <c r="Q101">
        <v>0</v>
      </c>
    </row>
    <row r="102" spans="1:17">
      <c r="D102">
        <v>365</v>
      </c>
      <c r="E102">
        <v>16.010000000000002</v>
      </c>
      <c r="F102" t="s">
        <v>92</v>
      </c>
      <c r="G102" t="s">
        <v>77</v>
      </c>
      <c r="H102" t="s">
        <v>85</v>
      </c>
      <c r="I102" t="s">
        <v>91</v>
      </c>
      <c r="J102">
        <v>5</v>
      </c>
      <c r="K102">
        <v>13</v>
      </c>
      <c r="L102" t="s">
        <v>94</v>
      </c>
      <c r="M102">
        <v>13</v>
      </c>
      <c r="N102" t="s">
        <v>93</v>
      </c>
      <c r="Q102">
        <v>0</v>
      </c>
    </row>
    <row r="103" spans="1:17">
      <c r="D103">
        <v>365</v>
      </c>
      <c r="E103">
        <v>21</v>
      </c>
      <c r="F103" t="s">
        <v>92</v>
      </c>
      <c r="G103" t="s">
        <v>77</v>
      </c>
      <c r="H103" t="s">
        <v>85</v>
      </c>
      <c r="I103" t="s">
        <v>91</v>
      </c>
      <c r="J103">
        <v>6</v>
      </c>
      <c r="K103">
        <v>21.8</v>
      </c>
      <c r="M103">
        <v>21.8</v>
      </c>
      <c r="N103" t="s">
        <v>90</v>
      </c>
      <c r="Q103">
        <v>0</v>
      </c>
    </row>
    <row r="104" spans="1:17">
      <c r="D104">
        <v>365.01</v>
      </c>
      <c r="E104">
        <v>22.03</v>
      </c>
      <c r="F104" t="s">
        <v>89</v>
      </c>
      <c r="G104" t="s">
        <v>77</v>
      </c>
      <c r="H104" t="s">
        <v>85</v>
      </c>
      <c r="I104" t="s">
        <v>88</v>
      </c>
      <c r="J104">
        <v>5.08</v>
      </c>
      <c r="K104" t="s">
        <v>87</v>
      </c>
      <c r="L104" t="s">
        <v>86</v>
      </c>
      <c r="M104">
        <v>2.67</v>
      </c>
      <c r="N104" t="s">
        <v>86</v>
      </c>
      <c r="Q104">
        <v>0</v>
      </c>
    </row>
  </sheetData>
  <hyperlinks>
    <hyperlink ref="A1" location="NavigationPage!A1" display="Return" xr:uid="{0B93A3E4-443B-41D8-BB32-626E39B6848C}"/>
  </hyperlinks>
  <pageMargins left="0.25" right="0.25" top="0.75" bottom="0.75" header="0.3" footer="0.3"/>
  <pageSetup paperSize="5" scale="75" fitToHeight="4"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E7BEA-6CD2-442D-AA55-9C591A46E511}">
  <sheetPr>
    <pageSetUpPr fitToPage="1"/>
  </sheetPr>
  <dimension ref="A1:U4193"/>
  <sheetViews>
    <sheetView zoomScaleNormal="100" workbookViewId="0">
      <pane ySplit="2" topLeftCell="A3558" activePane="bottomLeft" state="frozen"/>
      <selection pane="bottomLeft"/>
    </sheetView>
  </sheetViews>
  <sheetFormatPr defaultColWidth="8.85546875" defaultRowHeight="12.75"/>
  <cols>
    <col min="1" max="6" width="8.85546875" style="55"/>
    <col min="7" max="7" width="8.85546875" style="54"/>
    <col min="8" max="8" width="23.42578125" style="54" customWidth="1"/>
    <col min="9" max="9" width="7.7109375" style="55" customWidth="1"/>
    <col min="10" max="10" width="23.7109375" style="54" customWidth="1"/>
    <col min="11" max="11" width="23" style="54" customWidth="1"/>
    <col min="12" max="12" width="14.28515625" style="54" customWidth="1"/>
    <col min="13" max="18" width="8.85546875" style="54"/>
    <col min="19" max="19" width="9.85546875" style="54" bestFit="1" customWidth="1"/>
    <col min="20" max="20" width="9.5703125" style="54" bestFit="1" customWidth="1"/>
    <col min="21" max="16384" width="8.85546875" style="54"/>
  </cols>
  <sheetData>
    <row r="1" spans="1:21" ht="15">
      <c r="A1" s="5" t="s">
        <v>9124</v>
      </c>
    </row>
    <row r="2" spans="1:21" ht="39">
      <c r="A2" t="s">
        <v>290</v>
      </c>
      <c r="B2" s="55" t="s">
        <v>65</v>
      </c>
      <c r="C2" s="55" t="s">
        <v>8818</v>
      </c>
      <c r="D2" s="53" t="s">
        <v>8828</v>
      </c>
      <c r="E2" s="55" t="s">
        <v>26</v>
      </c>
      <c r="F2" s="55" t="s">
        <v>27</v>
      </c>
      <c r="G2" s="55" t="s">
        <v>305</v>
      </c>
      <c r="H2" s="54" t="s">
        <v>25</v>
      </c>
      <c r="I2" s="53" t="s">
        <v>29</v>
      </c>
      <c r="J2" s="54" t="s">
        <v>24</v>
      </c>
      <c r="K2" s="54" t="s">
        <v>30</v>
      </c>
      <c r="L2" s="54" t="s">
        <v>31</v>
      </c>
      <c r="M2" s="54" t="s">
        <v>28</v>
      </c>
      <c r="N2" s="53" t="s">
        <v>8757</v>
      </c>
      <c r="O2" s="53" t="s">
        <v>8758</v>
      </c>
      <c r="P2" s="54" t="s">
        <v>285</v>
      </c>
      <c r="Q2" s="54" t="s">
        <v>284</v>
      </c>
      <c r="R2" s="54" t="s">
        <v>306</v>
      </c>
      <c r="S2" s="54" t="s">
        <v>283</v>
      </c>
      <c r="T2" s="54" t="s">
        <v>282</v>
      </c>
      <c r="U2" s="54" t="s">
        <v>281</v>
      </c>
    </row>
    <row r="3" spans="1:21">
      <c r="E3" s="55">
        <v>1</v>
      </c>
      <c r="F3" s="55">
        <v>942</v>
      </c>
      <c r="H3" s="54" t="s">
        <v>307</v>
      </c>
      <c r="I3" s="55">
        <v>2</v>
      </c>
      <c r="J3" s="54" t="s">
        <v>308</v>
      </c>
      <c r="K3" s="54" t="s">
        <v>307</v>
      </c>
      <c r="L3" s="54" t="s">
        <v>309</v>
      </c>
      <c r="M3" s="54" t="s">
        <v>116</v>
      </c>
      <c r="N3" s="54">
        <v>5.05</v>
      </c>
      <c r="P3" s="54">
        <v>0.21</v>
      </c>
      <c r="R3" s="54">
        <v>6735.5</v>
      </c>
      <c r="U3" s="54">
        <v>0</v>
      </c>
    </row>
    <row r="4" spans="1:21">
      <c r="E4" s="55">
        <v>1</v>
      </c>
      <c r="F4" s="55">
        <v>946</v>
      </c>
      <c r="H4" s="54" t="s">
        <v>310</v>
      </c>
      <c r="I4" s="55">
        <v>2</v>
      </c>
      <c r="J4" s="54" t="s">
        <v>311</v>
      </c>
      <c r="K4" s="54" t="s">
        <v>310</v>
      </c>
      <c r="L4" s="54" t="s">
        <v>309</v>
      </c>
      <c r="M4" s="54" t="s">
        <v>116</v>
      </c>
      <c r="N4" s="54">
        <v>5.05</v>
      </c>
      <c r="P4" s="54">
        <v>0.37</v>
      </c>
      <c r="R4" s="54">
        <v>8706.52</v>
      </c>
      <c r="S4" s="54">
        <v>3295</v>
      </c>
      <c r="T4" s="54">
        <v>817</v>
      </c>
      <c r="U4" s="54">
        <v>265000</v>
      </c>
    </row>
    <row r="5" spans="1:21">
      <c r="E5" s="55">
        <v>1.01</v>
      </c>
      <c r="F5" s="55">
        <v>1</v>
      </c>
      <c r="H5" s="54" t="s">
        <v>312</v>
      </c>
      <c r="I5" s="55">
        <v>1</v>
      </c>
      <c r="J5" s="54" t="s">
        <v>313</v>
      </c>
      <c r="K5" s="54" t="s">
        <v>314</v>
      </c>
      <c r="L5" s="54" t="s">
        <v>309</v>
      </c>
      <c r="M5" s="54" t="s">
        <v>116</v>
      </c>
      <c r="N5" s="54">
        <v>5.01</v>
      </c>
      <c r="P5" s="54">
        <v>5.9</v>
      </c>
      <c r="R5" s="54">
        <v>365.14</v>
      </c>
      <c r="U5" s="54">
        <v>0</v>
      </c>
    </row>
    <row r="6" spans="1:21">
      <c r="E6" s="55">
        <v>2</v>
      </c>
      <c r="F6" s="55">
        <v>921</v>
      </c>
      <c r="H6" s="54" t="s">
        <v>315</v>
      </c>
      <c r="I6" s="55">
        <v>2</v>
      </c>
      <c r="J6" s="54" t="s">
        <v>316</v>
      </c>
      <c r="K6" s="54" t="s">
        <v>317</v>
      </c>
      <c r="L6" s="54" t="s">
        <v>309</v>
      </c>
      <c r="M6" s="54" t="s">
        <v>116</v>
      </c>
      <c r="N6" s="54">
        <v>5.05</v>
      </c>
      <c r="P6" s="54">
        <v>0.28999999999999998</v>
      </c>
      <c r="R6" s="54">
        <v>8582.4500000000007</v>
      </c>
      <c r="S6" s="54">
        <v>2842</v>
      </c>
      <c r="T6" s="54">
        <v>175</v>
      </c>
      <c r="U6" s="54">
        <v>320000</v>
      </c>
    </row>
    <row r="7" spans="1:21">
      <c r="E7" s="55">
        <v>2</v>
      </c>
      <c r="F7" s="55">
        <v>926</v>
      </c>
      <c r="H7" s="54" t="s">
        <v>318</v>
      </c>
      <c r="I7" s="55">
        <v>1</v>
      </c>
      <c r="J7" s="54" t="s">
        <v>319</v>
      </c>
      <c r="K7" s="54" t="s">
        <v>314</v>
      </c>
      <c r="L7" s="54" t="s">
        <v>309</v>
      </c>
      <c r="M7" s="54" t="s">
        <v>116</v>
      </c>
      <c r="N7" s="54">
        <v>5.05</v>
      </c>
      <c r="P7" s="54">
        <v>0.17</v>
      </c>
      <c r="R7" s="54">
        <v>272.97000000000003</v>
      </c>
      <c r="S7" s="54">
        <v>2793</v>
      </c>
      <c r="T7" s="54">
        <v>264</v>
      </c>
      <c r="U7" s="54">
        <v>1500</v>
      </c>
    </row>
    <row r="8" spans="1:21">
      <c r="E8" s="55">
        <v>2</v>
      </c>
      <c r="F8" s="55">
        <v>929</v>
      </c>
      <c r="H8" s="54" t="s">
        <v>320</v>
      </c>
      <c r="I8" s="55" t="s">
        <v>321</v>
      </c>
      <c r="J8" s="54" t="s">
        <v>313</v>
      </c>
      <c r="K8" s="54" t="s">
        <v>314</v>
      </c>
      <c r="L8" s="54" t="s">
        <v>309</v>
      </c>
      <c r="M8" s="54" t="s">
        <v>116</v>
      </c>
      <c r="N8" s="54">
        <v>5.05</v>
      </c>
      <c r="P8" s="54">
        <v>0.35</v>
      </c>
      <c r="R8" s="54">
        <v>709</v>
      </c>
      <c r="U8" s="54">
        <v>0</v>
      </c>
    </row>
    <row r="9" spans="1:21">
      <c r="E9" s="55">
        <v>2</v>
      </c>
      <c r="F9" s="55">
        <v>931</v>
      </c>
      <c r="H9" s="54" t="s">
        <v>280</v>
      </c>
      <c r="I9" s="55" t="s">
        <v>77</v>
      </c>
      <c r="J9" s="54" t="s">
        <v>85</v>
      </c>
      <c r="K9" s="54" t="s">
        <v>322</v>
      </c>
      <c r="L9" s="54" t="s">
        <v>309</v>
      </c>
      <c r="M9" s="54" t="s">
        <v>116</v>
      </c>
      <c r="N9" s="54">
        <v>5.05</v>
      </c>
      <c r="P9" s="54">
        <v>0.16</v>
      </c>
      <c r="Q9" s="54" t="s">
        <v>278</v>
      </c>
      <c r="R9" s="54">
        <v>0</v>
      </c>
      <c r="U9" s="54">
        <v>0</v>
      </c>
    </row>
    <row r="10" spans="1:21">
      <c r="E10" s="55">
        <v>2</v>
      </c>
      <c r="F10" s="55">
        <v>934</v>
      </c>
      <c r="H10" s="54" t="s">
        <v>323</v>
      </c>
      <c r="I10" s="55">
        <v>2</v>
      </c>
      <c r="J10" s="54" t="s">
        <v>324</v>
      </c>
      <c r="K10" s="54" t="s">
        <v>323</v>
      </c>
      <c r="L10" s="54" t="s">
        <v>309</v>
      </c>
      <c r="M10" s="54" t="s">
        <v>116</v>
      </c>
      <c r="N10" s="54">
        <v>5.05</v>
      </c>
      <c r="P10" s="54">
        <v>0.34</v>
      </c>
      <c r="R10" s="54">
        <v>9273.7199999999993</v>
      </c>
      <c r="S10" s="54">
        <v>2357</v>
      </c>
      <c r="T10" s="54">
        <v>37</v>
      </c>
      <c r="U10" s="54">
        <v>193000</v>
      </c>
    </row>
    <row r="11" spans="1:21">
      <c r="E11" s="55">
        <v>3</v>
      </c>
      <c r="F11" s="55">
        <v>831</v>
      </c>
      <c r="H11" s="54" t="s">
        <v>277</v>
      </c>
      <c r="I11" s="55" t="s">
        <v>77</v>
      </c>
      <c r="J11" s="54" t="s">
        <v>85</v>
      </c>
      <c r="K11" s="54" t="s">
        <v>322</v>
      </c>
      <c r="L11" s="54" t="s">
        <v>309</v>
      </c>
      <c r="M11" s="54" t="s">
        <v>116</v>
      </c>
      <c r="N11" s="54">
        <v>5.05</v>
      </c>
      <c r="P11" s="54">
        <v>0.16</v>
      </c>
      <c r="Q11" s="54" t="s">
        <v>86</v>
      </c>
      <c r="R11" s="54">
        <v>0</v>
      </c>
      <c r="U11" s="54">
        <v>0</v>
      </c>
    </row>
    <row r="12" spans="1:21">
      <c r="E12" s="55">
        <v>3</v>
      </c>
      <c r="F12" s="55">
        <v>834</v>
      </c>
      <c r="H12" s="54" t="s">
        <v>325</v>
      </c>
      <c r="I12" s="55">
        <v>2</v>
      </c>
      <c r="J12" s="54" t="s">
        <v>326</v>
      </c>
      <c r="K12" s="54" t="s">
        <v>325</v>
      </c>
      <c r="L12" s="54" t="s">
        <v>309</v>
      </c>
      <c r="M12" s="54" t="s">
        <v>116</v>
      </c>
      <c r="N12" s="54">
        <v>5.05</v>
      </c>
      <c r="P12" s="54">
        <v>0.32</v>
      </c>
      <c r="R12" s="54">
        <v>10819.34</v>
      </c>
      <c r="U12" s="54">
        <v>0</v>
      </c>
    </row>
    <row r="13" spans="1:21">
      <c r="E13" s="55">
        <v>3</v>
      </c>
      <c r="F13" s="55">
        <v>840</v>
      </c>
      <c r="H13" s="54" t="s">
        <v>327</v>
      </c>
      <c r="I13" s="55">
        <v>2</v>
      </c>
      <c r="J13" s="54" t="s">
        <v>328</v>
      </c>
      <c r="K13" s="54" t="s">
        <v>327</v>
      </c>
      <c r="L13" s="54" t="s">
        <v>309</v>
      </c>
      <c r="M13" s="54" t="s">
        <v>116</v>
      </c>
      <c r="N13" s="54">
        <v>5.05</v>
      </c>
      <c r="P13" s="54">
        <v>0.38</v>
      </c>
      <c r="R13" s="54">
        <v>8610.81</v>
      </c>
      <c r="S13" s="54">
        <v>3269</v>
      </c>
      <c r="T13" s="54">
        <v>102</v>
      </c>
      <c r="U13" s="54">
        <v>1</v>
      </c>
    </row>
    <row r="14" spans="1:21">
      <c r="E14" s="55">
        <v>3</v>
      </c>
      <c r="F14" s="55">
        <v>846</v>
      </c>
      <c r="H14" s="54" t="s">
        <v>329</v>
      </c>
      <c r="I14" s="55">
        <v>2</v>
      </c>
      <c r="J14" s="54" t="s">
        <v>330</v>
      </c>
      <c r="K14" s="54" t="s">
        <v>331</v>
      </c>
      <c r="L14" s="54" t="s">
        <v>309</v>
      </c>
      <c r="M14" s="54" t="s">
        <v>116</v>
      </c>
      <c r="N14" s="54">
        <v>5.05</v>
      </c>
      <c r="P14" s="54">
        <v>0.38</v>
      </c>
      <c r="R14" s="54">
        <v>8252.76</v>
      </c>
      <c r="S14" s="54">
        <v>3463</v>
      </c>
      <c r="T14" s="54">
        <v>941</v>
      </c>
      <c r="U14" s="54">
        <v>100000</v>
      </c>
    </row>
    <row r="15" spans="1:21">
      <c r="E15" s="55">
        <v>3</v>
      </c>
      <c r="F15" s="55">
        <v>852</v>
      </c>
      <c r="H15" s="54" t="s">
        <v>332</v>
      </c>
      <c r="I15" s="55">
        <v>2</v>
      </c>
      <c r="J15" s="54" t="s">
        <v>333</v>
      </c>
      <c r="K15" s="54" t="s">
        <v>332</v>
      </c>
      <c r="L15" s="54" t="s">
        <v>309</v>
      </c>
      <c r="M15" s="54" t="s">
        <v>116</v>
      </c>
      <c r="N15" s="54">
        <v>5.05</v>
      </c>
      <c r="P15" s="54">
        <v>0.4</v>
      </c>
      <c r="R15" s="54">
        <v>8837.69</v>
      </c>
      <c r="S15" s="54">
        <v>3253</v>
      </c>
      <c r="T15" s="54">
        <v>397</v>
      </c>
      <c r="U15" s="54">
        <v>1</v>
      </c>
    </row>
    <row r="16" spans="1:21">
      <c r="E16" s="55">
        <v>3</v>
      </c>
      <c r="F16" s="55">
        <v>858</v>
      </c>
      <c r="H16" s="54" t="s">
        <v>334</v>
      </c>
      <c r="I16" s="55">
        <v>1</v>
      </c>
      <c r="J16" s="54" t="s">
        <v>335</v>
      </c>
      <c r="K16" s="54" t="s">
        <v>336</v>
      </c>
      <c r="L16" s="54" t="s">
        <v>337</v>
      </c>
      <c r="M16" s="54" t="s">
        <v>116</v>
      </c>
      <c r="N16" s="54">
        <v>5.05</v>
      </c>
      <c r="P16" s="54">
        <v>0.34</v>
      </c>
      <c r="R16" s="54">
        <v>981.97</v>
      </c>
      <c r="U16" s="54">
        <v>0</v>
      </c>
    </row>
    <row r="17" spans="5:21">
      <c r="E17" s="55">
        <v>3</v>
      </c>
      <c r="F17" s="55">
        <v>917</v>
      </c>
      <c r="H17" s="54" t="s">
        <v>334</v>
      </c>
      <c r="I17" s="55">
        <v>1</v>
      </c>
      <c r="J17" s="54" t="s">
        <v>338</v>
      </c>
      <c r="K17" s="54" t="s">
        <v>339</v>
      </c>
      <c r="L17" s="54" t="s">
        <v>340</v>
      </c>
      <c r="M17" s="54" t="s">
        <v>116</v>
      </c>
      <c r="N17" s="54">
        <v>5.05</v>
      </c>
      <c r="P17" s="54">
        <v>0.23</v>
      </c>
      <c r="R17" s="54">
        <v>368.68</v>
      </c>
      <c r="U17" s="54">
        <v>0</v>
      </c>
    </row>
    <row r="18" spans="5:21">
      <c r="E18" s="55">
        <v>4</v>
      </c>
      <c r="F18" s="55">
        <v>823</v>
      </c>
      <c r="H18" s="54" t="s">
        <v>343</v>
      </c>
      <c r="I18" s="55">
        <v>2</v>
      </c>
      <c r="J18" s="54" t="s">
        <v>344</v>
      </c>
      <c r="K18" s="54" t="s">
        <v>343</v>
      </c>
      <c r="L18" s="54" t="s">
        <v>309</v>
      </c>
      <c r="M18" s="54" t="s">
        <v>116</v>
      </c>
      <c r="N18" s="54">
        <v>5.03</v>
      </c>
      <c r="P18" s="54">
        <v>0.22</v>
      </c>
      <c r="R18" s="54">
        <v>7738.74</v>
      </c>
      <c r="U18" s="54">
        <v>0</v>
      </c>
    </row>
    <row r="19" spans="5:21">
      <c r="E19" s="55">
        <v>4</v>
      </c>
      <c r="F19" s="55">
        <v>827</v>
      </c>
      <c r="H19" s="54" t="s">
        <v>345</v>
      </c>
      <c r="I19" s="55">
        <v>2</v>
      </c>
      <c r="J19" s="54" t="s">
        <v>346</v>
      </c>
      <c r="K19" s="54" t="s">
        <v>347</v>
      </c>
      <c r="L19" s="54" t="s">
        <v>309</v>
      </c>
      <c r="M19" s="54" t="s">
        <v>116</v>
      </c>
      <c r="N19" s="54">
        <v>5.03</v>
      </c>
      <c r="P19" s="54">
        <v>0.22</v>
      </c>
      <c r="R19" s="54">
        <v>7153.81</v>
      </c>
      <c r="S19" s="54">
        <v>2978</v>
      </c>
      <c r="T19" s="54">
        <v>184</v>
      </c>
      <c r="U19" s="54">
        <v>339900</v>
      </c>
    </row>
    <row r="20" spans="5:21">
      <c r="E20" s="55">
        <v>4</v>
      </c>
      <c r="F20" s="55">
        <v>861</v>
      </c>
      <c r="H20" s="54" t="s">
        <v>348</v>
      </c>
      <c r="I20" s="55">
        <v>2</v>
      </c>
      <c r="J20" s="54" t="s">
        <v>349</v>
      </c>
      <c r="K20" s="54" t="s">
        <v>350</v>
      </c>
      <c r="L20" s="54" t="s">
        <v>351</v>
      </c>
      <c r="M20" s="54" t="s">
        <v>116</v>
      </c>
      <c r="N20" s="54">
        <v>5.03</v>
      </c>
      <c r="P20" s="54">
        <v>0.31</v>
      </c>
      <c r="R20" s="54">
        <v>8667.5300000000007</v>
      </c>
      <c r="S20" s="54">
        <v>3476</v>
      </c>
      <c r="T20" s="54">
        <v>696</v>
      </c>
      <c r="U20" s="54">
        <v>100</v>
      </c>
    </row>
    <row r="21" spans="5:21">
      <c r="E21" s="55">
        <v>4</v>
      </c>
      <c r="F21" s="55">
        <v>863</v>
      </c>
      <c r="H21" s="54" t="s">
        <v>353</v>
      </c>
      <c r="I21" s="55">
        <v>2</v>
      </c>
      <c r="J21" s="54" t="s">
        <v>354</v>
      </c>
      <c r="K21" s="54" t="s">
        <v>353</v>
      </c>
      <c r="L21" s="54" t="s">
        <v>309</v>
      </c>
      <c r="M21" s="54" t="s">
        <v>116</v>
      </c>
      <c r="N21" s="54">
        <v>5.03</v>
      </c>
      <c r="P21" s="54">
        <v>0.78</v>
      </c>
      <c r="R21" s="54">
        <v>14162.28</v>
      </c>
      <c r="S21" s="54">
        <v>3452</v>
      </c>
      <c r="T21" s="54">
        <v>903</v>
      </c>
      <c r="U21" s="54">
        <v>1</v>
      </c>
    </row>
    <row r="22" spans="5:21">
      <c r="E22" s="55">
        <v>4</v>
      </c>
      <c r="F22" s="55">
        <v>868</v>
      </c>
      <c r="H22" s="54" t="s">
        <v>355</v>
      </c>
      <c r="I22" s="55">
        <v>1</v>
      </c>
      <c r="J22" s="54" t="s">
        <v>356</v>
      </c>
      <c r="K22" s="54" t="s">
        <v>357</v>
      </c>
      <c r="L22" s="54" t="s">
        <v>309</v>
      </c>
      <c r="M22" s="54" t="s">
        <v>116</v>
      </c>
      <c r="N22" s="54">
        <v>5.03</v>
      </c>
      <c r="P22" s="54">
        <v>0.38</v>
      </c>
      <c r="R22" s="54">
        <v>1932.03</v>
      </c>
      <c r="U22" s="54">
        <v>0</v>
      </c>
    </row>
    <row r="23" spans="5:21">
      <c r="E23" s="55">
        <v>4</v>
      </c>
      <c r="F23" s="55">
        <v>871</v>
      </c>
      <c r="H23" s="54" t="s">
        <v>357</v>
      </c>
      <c r="I23" s="55">
        <v>2</v>
      </c>
      <c r="J23" s="54" t="s">
        <v>358</v>
      </c>
      <c r="K23" s="54" t="s">
        <v>357</v>
      </c>
      <c r="L23" s="54" t="s">
        <v>309</v>
      </c>
      <c r="M23" s="54" t="s">
        <v>116</v>
      </c>
      <c r="N23" s="54">
        <v>5.03</v>
      </c>
      <c r="P23" s="54">
        <v>0.25</v>
      </c>
      <c r="R23" s="54">
        <v>6926.93</v>
      </c>
      <c r="U23" s="54">
        <v>0</v>
      </c>
    </row>
    <row r="24" spans="5:21">
      <c r="E24" s="55">
        <v>4</v>
      </c>
      <c r="F24" s="55">
        <v>873</v>
      </c>
      <c r="H24" s="54" t="s">
        <v>359</v>
      </c>
      <c r="I24" s="55">
        <v>2</v>
      </c>
      <c r="J24" s="54" t="s">
        <v>360</v>
      </c>
      <c r="K24" s="54" t="s">
        <v>359</v>
      </c>
      <c r="L24" s="54" t="s">
        <v>309</v>
      </c>
      <c r="M24" s="54" t="s">
        <v>116</v>
      </c>
      <c r="N24" s="54">
        <v>5.03</v>
      </c>
      <c r="P24" s="54">
        <v>0.25</v>
      </c>
      <c r="R24" s="54">
        <v>8858.9599999999991</v>
      </c>
      <c r="S24" s="54">
        <v>3453</v>
      </c>
      <c r="T24" s="54">
        <v>763</v>
      </c>
      <c r="U24" s="54">
        <v>302000</v>
      </c>
    </row>
    <row r="25" spans="5:21">
      <c r="E25" s="55">
        <v>4</v>
      </c>
      <c r="F25" s="55">
        <v>875</v>
      </c>
      <c r="H25" s="54" t="s">
        <v>361</v>
      </c>
      <c r="I25" s="55">
        <v>2</v>
      </c>
      <c r="J25" s="54" t="s">
        <v>362</v>
      </c>
      <c r="K25" s="54" t="s">
        <v>361</v>
      </c>
      <c r="L25" s="54" t="s">
        <v>309</v>
      </c>
      <c r="M25" s="54" t="s">
        <v>116</v>
      </c>
      <c r="N25" s="54">
        <v>5.03</v>
      </c>
      <c r="P25" s="54">
        <v>0.38</v>
      </c>
      <c r="R25" s="54">
        <v>9614.0400000000009</v>
      </c>
      <c r="S25" s="54">
        <v>3502</v>
      </c>
      <c r="T25" s="54">
        <v>336</v>
      </c>
      <c r="U25" s="54">
        <v>312500</v>
      </c>
    </row>
    <row r="26" spans="5:21">
      <c r="E26" s="55">
        <v>4</v>
      </c>
      <c r="F26" s="55">
        <v>878</v>
      </c>
      <c r="H26" s="54" t="s">
        <v>364</v>
      </c>
      <c r="I26" s="55">
        <v>1</v>
      </c>
      <c r="J26" s="54" t="s">
        <v>365</v>
      </c>
      <c r="K26" s="54" t="s">
        <v>364</v>
      </c>
      <c r="L26" s="54" t="s">
        <v>309</v>
      </c>
      <c r="M26" s="54" t="s">
        <v>116</v>
      </c>
      <c r="N26" s="54">
        <v>5.03</v>
      </c>
      <c r="P26" s="54">
        <v>0.12</v>
      </c>
      <c r="R26" s="54">
        <v>425.4</v>
      </c>
      <c r="S26" s="54">
        <v>3402</v>
      </c>
      <c r="T26" s="54">
        <v>898</v>
      </c>
      <c r="U26" s="54">
        <v>214000</v>
      </c>
    </row>
    <row r="27" spans="5:21">
      <c r="E27" s="55">
        <v>4</v>
      </c>
      <c r="F27" s="55">
        <v>879</v>
      </c>
      <c r="H27" s="54" t="s">
        <v>364</v>
      </c>
      <c r="I27" s="55">
        <v>2</v>
      </c>
      <c r="J27" s="54" t="s">
        <v>365</v>
      </c>
      <c r="K27" s="54" t="s">
        <v>364</v>
      </c>
      <c r="L27" s="54" t="s">
        <v>309</v>
      </c>
      <c r="M27" s="54" t="s">
        <v>116</v>
      </c>
      <c r="N27" s="54">
        <v>5.03</v>
      </c>
      <c r="P27" s="54">
        <v>0.25</v>
      </c>
      <c r="R27" s="54">
        <v>8284.67</v>
      </c>
      <c r="S27" s="54">
        <v>3402</v>
      </c>
      <c r="T27" s="54">
        <v>898</v>
      </c>
      <c r="U27" s="54">
        <v>214000</v>
      </c>
    </row>
    <row r="28" spans="5:21">
      <c r="E28" s="55">
        <v>4</v>
      </c>
      <c r="F28" s="55">
        <v>881</v>
      </c>
      <c r="H28" s="54" t="s">
        <v>366</v>
      </c>
      <c r="I28" s="55">
        <v>2</v>
      </c>
      <c r="J28" s="54" t="s">
        <v>367</v>
      </c>
      <c r="K28" s="54" t="s">
        <v>366</v>
      </c>
      <c r="L28" s="54" t="s">
        <v>368</v>
      </c>
      <c r="M28" s="54" t="s">
        <v>116</v>
      </c>
      <c r="N28" s="54">
        <v>5.03</v>
      </c>
      <c r="P28" s="54">
        <v>0.25</v>
      </c>
      <c r="R28" s="54">
        <v>7664.29</v>
      </c>
      <c r="S28" s="54">
        <v>3506</v>
      </c>
      <c r="T28" s="54">
        <v>317</v>
      </c>
      <c r="U28" s="54">
        <v>245000</v>
      </c>
    </row>
    <row r="29" spans="5:21">
      <c r="E29" s="55">
        <v>4</v>
      </c>
      <c r="F29" s="55">
        <v>885</v>
      </c>
      <c r="H29" s="54" t="s">
        <v>369</v>
      </c>
      <c r="I29" s="55">
        <v>2</v>
      </c>
      <c r="J29" s="54" t="s">
        <v>370</v>
      </c>
      <c r="K29" s="54" t="s">
        <v>369</v>
      </c>
      <c r="L29" s="54" t="s">
        <v>309</v>
      </c>
      <c r="M29" s="54" t="s">
        <v>116</v>
      </c>
      <c r="N29" s="54">
        <v>5.03</v>
      </c>
      <c r="P29" s="54">
        <v>0.48299999999999998</v>
      </c>
      <c r="R29" s="54">
        <v>8079.06</v>
      </c>
      <c r="U29" s="54">
        <v>0</v>
      </c>
    </row>
    <row r="30" spans="5:21">
      <c r="E30" s="55">
        <v>4</v>
      </c>
      <c r="F30" s="55">
        <v>887</v>
      </c>
      <c r="H30" s="54" t="s">
        <v>371</v>
      </c>
      <c r="I30" s="55">
        <v>2</v>
      </c>
      <c r="J30" s="54" t="s">
        <v>372</v>
      </c>
      <c r="K30" s="54" t="s">
        <v>373</v>
      </c>
      <c r="L30" s="54" t="s">
        <v>309</v>
      </c>
      <c r="M30" s="54" t="s">
        <v>116</v>
      </c>
      <c r="N30" s="54">
        <v>5.03</v>
      </c>
      <c r="P30" s="54">
        <v>0.37</v>
      </c>
      <c r="R30" s="54">
        <v>12045.91</v>
      </c>
      <c r="U30" s="54">
        <v>0</v>
      </c>
    </row>
    <row r="31" spans="5:21">
      <c r="E31" s="55">
        <v>4</v>
      </c>
      <c r="F31" s="55">
        <v>890</v>
      </c>
      <c r="H31" s="54" t="s">
        <v>374</v>
      </c>
      <c r="I31" s="55">
        <v>2</v>
      </c>
      <c r="J31" s="54" t="s">
        <v>375</v>
      </c>
      <c r="K31" s="54" t="s">
        <v>374</v>
      </c>
      <c r="L31" s="54" t="s">
        <v>309</v>
      </c>
      <c r="M31" s="54" t="s">
        <v>116</v>
      </c>
      <c r="N31" s="54">
        <v>5.03</v>
      </c>
      <c r="P31" s="54">
        <v>0.42</v>
      </c>
      <c r="R31" s="54">
        <v>7504.77</v>
      </c>
      <c r="U31" s="54">
        <v>0</v>
      </c>
    </row>
    <row r="32" spans="5:21">
      <c r="E32" s="55">
        <v>4</v>
      </c>
      <c r="F32" s="55">
        <v>892</v>
      </c>
      <c r="H32" s="54" t="s">
        <v>376</v>
      </c>
      <c r="I32" s="55">
        <v>2</v>
      </c>
      <c r="J32" s="54" t="s">
        <v>377</v>
      </c>
      <c r="K32" s="54" t="s">
        <v>376</v>
      </c>
      <c r="L32" s="54" t="s">
        <v>309</v>
      </c>
      <c r="M32" s="54" t="s">
        <v>116</v>
      </c>
      <c r="N32" s="54">
        <v>5.03</v>
      </c>
      <c r="P32" s="54">
        <v>0.54</v>
      </c>
      <c r="R32" s="54">
        <v>9256</v>
      </c>
      <c r="S32" s="54">
        <v>3421</v>
      </c>
      <c r="T32" s="54">
        <v>761</v>
      </c>
      <c r="U32" s="54">
        <v>260000</v>
      </c>
    </row>
    <row r="33" spans="5:21">
      <c r="E33" s="55">
        <v>4</v>
      </c>
      <c r="F33" s="55">
        <v>894</v>
      </c>
      <c r="H33" s="54" t="s">
        <v>378</v>
      </c>
      <c r="I33" s="55">
        <v>2</v>
      </c>
      <c r="J33" s="54" t="s">
        <v>379</v>
      </c>
      <c r="K33" s="54" t="s">
        <v>378</v>
      </c>
      <c r="L33" s="54" t="s">
        <v>309</v>
      </c>
      <c r="M33" s="54" t="s">
        <v>215</v>
      </c>
      <c r="N33" s="54">
        <v>5.03</v>
      </c>
      <c r="P33" s="54">
        <v>0.75</v>
      </c>
      <c r="R33" s="54">
        <v>12247.98</v>
      </c>
      <c r="S33" s="54">
        <v>3471</v>
      </c>
      <c r="T33" s="54">
        <v>575</v>
      </c>
      <c r="U33" s="54">
        <v>339000</v>
      </c>
    </row>
    <row r="34" spans="5:21">
      <c r="E34" s="55">
        <v>4</v>
      </c>
      <c r="F34" s="55">
        <v>898</v>
      </c>
      <c r="H34" s="54" t="s">
        <v>380</v>
      </c>
      <c r="I34" s="55">
        <v>2</v>
      </c>
      <c r="J34" s="54" t="s">
        <v>381</v>
      </c>
      <c r="K34" s="54" t="s">
        <v>380</v>
      </c>
      <c r="L34" s="54" t="s">
        <v>309</v>
      </c>
      <c r="M34" s="54" t="s">
        <v>215</v>
      </c>
      <c r="N34" s="54">
        <v>5.03</v>
      </c>
      <c r="P34" s="54">
        <v>0.89</v>
      </c>
      <c r="R34" s="54">
        <v>11383</v>
      </c>
      <c r="S34" s="54">
        <v>2972</v>
      </c>
      <c r="T34" s="54">
        <v>88</v>
      </c>
      <c r="U34" s="54">
        <v>1</v>
      </c>
    </row>
    <row r="35" spans="5:21">
      <c r="E35" s="55">
        <v>4</v>
      </c>
      <c r="F35" s="55">
        <v>903</v>
      </c>
      <c r="H35" s="54" t="s">
        <v>382</v>
      </c>
      <c r="I35" s="55">
        <v>2</v>
      </c>
      <c r="J35" s="54" t="s">
        <v>383</v>
      </c>
      <c r="K35" s="54" t="s">
        <v>384</v>
      </c>
      <c r="L35" s="54" t="s">
        <v>385</v>
      </c>
      <c r="M35" s="54" t="s">
        <v>215</v>
      </c>
      <c r="N35" s="54">
        <v>5.03</v>
      </c>
      <c r="P35" s="54">
        <v>0.63</v>
      </c>
      <c r="R35" s="54">
        <v>9209.91</v>
      </c>
      <c r="U35" s="54">
        <v>0</v>
      </c>
    </row>
    <row r="36" spans="5:21">
      <c r="E36" s="55">
        <v>4</v>
      </c>
      <c r="F36" s="55">
        <v>937</v>
      </c>
      <c r="H36" s="54" t="s">
        <v>386</v>
      </c>
      <c r="I36" s="55">
        <v>2</v>
      </c>
      <c r="J36" s="54" t="s">
        <v>387</v>
      </c>
      <c r="K36" s="54" t="s">
        <v>386</v>
      </c>
      <c r="L36" s="54" t="s">
        <v>309</v>
      </c>
      <c r="M36" s="54" t="s">
        <v>116</v>
      </c>
      <c r="N36" s="54">
        <v>5.03</v>
      </c>
      <c r="P36" s="54">
        <v>0.56000000000000005</v>
      </c>
      <c r="R36" s="54">
        <v>9493.51</v>
      </c>
      <c r="S36" s="54">
        <v>2967</v>
      </c>
      <c r="T36" s="54">
        <v>333</v>
      </c>
      <c r="U36" s="54">
        <v>350000</v>
      </c>
    </row>
    <row r="37" spans="5:21">
      <c r="E37" s="55">
        <v>4</v>
      </c>
      <c r="F37" s="55">
        <v>939</v>
      </c>
      <c r="H37" s="54" t="s">
        <v>388</v>
      </c>
      <c r="I37" s="55">
        <v>2</v>
      </c>
      <c r="J37" s="54" t="s">
        <v>389</v>
      </c>
      <c r="K37" s="54" t="s">
        <v>388</v>
      </c>
      <c r="L37" s="54" t="s">
        <v>309</v>
      </c>
      <c r="M37" s="54" t="s">
        <v>116</v>
      </c>
      <c r="N37" s="54">
        <v>5.03</v>
      </c>
      <c r="P37" s="54">
        <v>1.3420000000000001</v>
      </c>
      <c r="R37" s="54">
        <v>10390.4</v>
      </c>
      <c r="S37" s="54">
        <v>3457</v>
      </c>
      <c r="T37" s="54">
        <v>777</v>
      </c>
      <c r="U37" s="54">
        <v>365000</v>
      </c>
    </row>
    <row r="38" spans="5:21">
      <c r="E38" s="55">
        <v>4</v>
      </c>
      <c r="F38" s="55">
        <v>940</v>
      </c>
      <c r="H38" s="54" t="s">
        <v>390</v>
      </c>
      <c r="I38" s="55">
        <v>2</v>
      </c>
      <c r="J38" s="54" t="s">
        <v>391</v>
      </c>
      <c r="K38" s="54" t="s">
        <v>390</v>
      </c>
      <c r="L38" s="54" t="s">
        <v>309</v>
      </c>
      <c r="M38" s="54" t="s">
        <v>116</v>
      </c>
      <c r="N38" s="54">
        <v>5.03</v>
      </c>
      <c r="P38" s="54">
        <v>0.79</v>
      </c>
      <c r="R38" s="54">
        <v>12953.43</v>
      </c>
      <c r="S38" s="54">
        <v>1814</v>
      </c>
      <c r="T38" s="54">
        <v>279</v>
      </c>
      <c r="U38" s="54">
        <v>20000</v>
      </c>
    </row>
    <row r="39" spans="5:21">
      <c r="E39" s="55">
        <v>4</v>
      </c>
      <c r="F39" s="55">
        <v>941</v>
      </c>
      <c r="H39" s="54" t="s">
        <v>392</v>
      </c>
      <c r="I39" s="55">
        <v>2</v>
      </c>
      <c r="J39" s="54" t="s">
        <v>393</v>
      </c>
      <c r="K39" s="54" t="s">
        <v>392</v>
      </c>
      <c r="L39" s="54" t="s">
        <v>309</v>
      </c>
      <c r="M39" s="54" t="s">
        <v>116</v>
      </c>
      <c r="N39" s="54">
        <v>5.03</v>
      </c>
      <c r="P39" s="54">
        <v>0.83</v>
      </c>
      <c r="R39" s="54">
        <v>10239.66</v>
      </c>
      <c r="S39" s="54">
        <v>2013</v>
      </c>
      <c r="T39" s="54">
        <v>78</v>
      </c>
      <c r="U39" s="54">
        <v>225000</v>
      </c>
    </row>
    <row r="40" spans="5:21">
      <c r="E40" s="55">
        <v>4.01</v>
      </c>
      <c r="F40" s="55">
        <v>1</v>
      </c>
      <c r="H40" s="54" t="s">
        <v>394</v>
      </c>
      <c r="I40" s="55">
        <v>1</v>
      </c>
      <c r="J40" s="54" t="s">
        <v>319</v>
      </c>
      <c r="K40" s="54" t="s">
        <v>314</v>
      </c>
      <c r="L40" s="54" t="s">
        <v>309</v>
      </c>
      <c r="M40" s="54" t="s">
        <v>104</v>
      </c>
      <c r="N40" s="54">
        <v>5.03</v>
      </c>
      <c r="P40" s="54">
        <v>2.5</v>
      </c>
      <c r="R40" s="54">
        <v>223.34</v>
      </c>
      <c r="U40" s="54">
        <v>0</v>
      </c>
    </row>
    <row r="41" spans="5:21">
      <c r="E41" s="55">
        <v>5</v>
      </c>
      <c r="F41" s="55">
        <v>663</v>
      </c>
      <c r="H41" s="54" t="s">
        <v>395</v>
      </c>
      <c r="I41" s="55">
        <v>2</v>
      </c>
      <c r="J41" s="54" t="s">
        <v>396</v>
      </c>
      <c r="K41" s="54" t="s">
        <v>397</v>
      </c>
      <c r="L41" s="54" t="s">
        <v>309</v>
      </c>
      <c r="M41" s="54" t="s">
        <v>116</v>
      </c>
      <c r="N41" s="54">
        <v>5.05</v>
      </c>
      <c r="P41" s="54">
        <v>0.22</v>
      </c>
      <c r="R41" s="54">
        <v>8103.87</v>
      </c>
      <c r="S41" s="54">
        <v>1875</v>
      </c>
      <c r="T41" s="54">
        <v>131</v>
      </c>
      <c r="U41" s="54">
        <v>137000</v>
      </c>
    </row>
    <row r="42" spans="5:21">
      <c r="E42" s="55">
        <v>5</v>
      </c>
      <c r="F42" s="55">
        <v>667</v>
      </c>
      <c r="H42" s="54" t="s">
        <v>398</v>
      </c>
      <c r="I42" s="55">
        <v>2</v>
      </c>
      <c r="J42" s="54" t="s">
        <v>399</v>
      </c>
      <c r="K42" s="54" t="s">
        <v>398</v>
      </c>
      <c r="L42" s="54" t="s">
        <v>309</v>
      </c>
      <c r="M42" s="54" t="s">
        <v>116</v>
      </c>
      <c r="N42" s="54">
        <v>5.05</v>
      </c>
      <c r="P42" s="54">
        <v>0.22</v>
      </c>
      <c r="R42" s="54">
        <v>10032.35</v>
      </c>
      <c r="S42" s="54">
        <v>3446</v>
      </c>
      <c r="T42" s="54">
        <v>882</v>
      </c>
      <c r="U42" s="54">
        <v>250000</v>
      </c>
    </row>
    <row r="43" spans="5:21">
      <c r="E43" s="55">
        <v>5</v>
      </c>
      <c r="F43" s="55">
        <v>671</v>
      </c>
      <c r="H43" s="54" t="s">
        <v>401</v>
      </c>
      <c r="I43" s="55">
        <v>2</v>
      </c>
      <c r="J43" s="54" t="s">
        <v>402</v>
      </c>
      <c r="K43" s="54" t="s">
        <v>403</v>
      </c>
      <c r="L43" s="54" t="s">
        <v>309</v>
      </c>
      <c r="M43" s="54" t="s">
        <v>116</v>
      </c>
      <c r="N43" s="54">
        <v>5.05</v>
      </c>
      <c r="P43" s="54">
        <v>0.22</v>
      </c>
      <c r="R43" s="54">
        <v>9291.4500000000007</v>
      </c>
      <c r="U43" s="54">
        <v>0</v>
      </c>
    </row>
    <row r="44" spans="5:21">
      <c r="E44" s="55">
        <v>5</v>
      </c>
      <c r="F44" s="55">
        <v>675</v>
      </c>
      <c r="H44" s="54" t="s">
        <v>404</v>
      </c>
      <c r="I44" s="55">
        <v>2</v>
      </c>
      <c r="J44" s="54" t="s">
        <v>405</v>
      </c>
      <c r="K44" s="54" t="s">
        <v>404</v>
      </c>
      <c r="L44" s="54" t="s">
        <v>309</v>
      </c>
      <c r="M44" s="54" t="s">
        <v>116</v>
      </c>
      <c r="N44" s="54">
        <v>5.05</v>
      </c>
      <c r="P44" s="54">
        <v>0.17</v>
      </c>
      <c r="R44" s="54">
        <v>7630.54</v>
      </c>
      <c r="S44" s="54">
        <v>3307</v>
      </c>
      <c r="T44" s="54">
        <v>119</v>
      </c>
      <c r="U44" s="54">
        <v>1</v>
      </c>
    </row>
    <row r="45" spans="5:21">
      <c r="E45" s="55">
        <v>5</v>
      </c>
      <c r="F45" s="55">
        <v>678</v>
      </c>
      <c r="H45" s="54" t="s">
        <v>406</v>
      </c>
      <c r="I45" s="55">
        <v>2</v>
      </c>
      <c r="J45" s="54" t="s">
        <v>407</v>
      </c>
      <c r="K45" s="54" t="s">
        <v>406</v>
      </c>
      <c r="L45" s="54" t="s">
        <v>309</v>
      </c>
      <c r="M45" s="54" t="s">
        <v>116</v>
      </c>
      <c r="N45" s="54">
        <v>5.05</v>
      </c>
      <c r="P45" s="54">
        <v>0.22</v>
      </c>
      <c r="R45" s="54">
        <v>9209.91</v>
      </c>
      <c r="U45" s="54">
        <v>0</v>
      </c>
    </row>
    <row r="46" spans="5:21">
      <c r="E46" s="55">
        <v>5</v>
      </c>
      <c r="F46" s="55">
        <v>682</v>
      </c>
      <c r="H46" s="54" t="s">
        <v>408</v>
      </c>
      <c r="I46" s="55">
        <v>1</v>
      </c>
      <c r="J46" s="54" t="s">
        <v>409</v>
      </c>
      <c r="K46" s="54" t="s">
        <v>410</v>
      </c>
      <c r="L46" s="54" t="s">
        <v>411</v>
      </c>
      <c r="M46" s="54" t="s">
        <v>116</v>
      </c>
      <c r="N46" s="54">
        <v>5.05</v>
      </c>
      <c r="P46" s="54">
        <v>0.11</v>
      </c>
      <c r="R46" s="54">
        <v>389.95</v>
      </c>
      <c r="S46" s="54">
        <v>3252</v>
      </c>
      <c r="T46" s="54">
        <v>976</v>
      </c>
      <c r="U46" s="54">
        <v>1</v>
      </c>
    </row>
    <row r="47" spans="5:21">
      <c r="E47" s="55">
        <v>5</v>
      </c>
      <c r="F47" s="55">
        <v>684</v>
      </c>
      <c r="H47" s="54" t="s">
        <v>408</v>
      </c>
      <c r="I47" s="55">
        <v>1</v>
      </c>
      <c r="J47" s="54" t="s">
        <v>412</v>
      </c>
      <c r="K47" s="54" t="s">
        <v>410</v>
      </c>
      <c r="L47" s="54" t="s">
        <v>411</v>
      </c>
      <c r="M47" s="54" t="s">
        <v>116</v>
      </c>
      <c r="N47" s="54">
        <v>5.05</v>
      </c>
      <c r="P47" s="54">
        <v>0.17</v>
      </c>
      <c r="R47" s="54">
        <v>602.65</v>
      </c>
      <c r="S47" s="54">
        <v>3252</v>
      </c>
      <c r="T47" s="54">
        <v>980</v>
      </c>
      <c r="U47" s="54">
        <v>1</v>
      </c>
    </row>
    <row r="48" spans="5:21">
      <c r="E48" s="55">
        <v>5</v>
      </c>
      <c r="F48" s="55">
        <v>687</v>
      </c>
      <c r="H48" s="54" t="s">
        <v>413</v>
      </c>
      <c r="I48" s="55">
        <v>2</v>
      </c>
      <c r="J48" s="54" t="s">
        <v>414</v>
      </c>
      <c r="K48" s="54" t="s">
        <v>413</v>
      </c>
      <c r="L48" s="54" t="s">
        <v>309</v>
      </c>
      <c r="M48" s="54" t="s">
        <v>116</v>
      </c>
      <c r="N48" s="54">
        <v>5.05</v>
      </c>
      <c r="P48" s="54">
        <v>0.22</v>
      </c>
      <c r="R48" s="54">
        <v>3615.9</v>
      </c>
      <c r="U48" s="54">
        <v>0</v>
      </c>
    </row>
    <row r="49" spans="5:21">
      <c r="E49" s="55">
        <v>5</v>
      </c>
      <c r="F49" s="55">
        <v>691</v>
      </c>
      <c r="H49" s="54" t="s">
        <v>415</v>
      </c>
      <c r="I49" s="55">
        <v>2</v>
      </c>
      <c r="J49" s="54" t="s">
        <v>416</v>
      </c>
      <c r="K49" s="54" t="s">
        <v>415</v>
      </c>
      <c r="L49" s="54" t="s">
        <v>309</v>
      </c>
      <c r="M49" s="54" t="s">
        <v>116</v>
      </c>
      <c r="N49" s="54">
        <v>5.03</v>
      </c>
      <c r="P49" s="54">
        <v>0.11</v>
      </c>
      <c r="R49" s="54">
        <v>6880.85</v>
      </c>
      <c r="S49" s="54">
        <v>3507</v>
      </c>
      <c r="T49" s="54">
        <v>863</v>
      </c>
      <c r="U49" s="54">
        <v>235000</v>
      </c>
    </row>
    <row r="50" spans="5:21">
      <c r="E50" s="55">
        <v>5</v>
      </c>
      <c r="F50" s="55">
        <v>693</v>
      </c>
      <c r="H50" s="54" t="s">
        <v>417</v>
      </c>
      <c r="I50" s="55">
        <v>2</v>
      </c>
      <c r="J50" s="54" t="s">
        <v>418</v>
      </c>
      <c r="K50" s="54" t="s">
        <v>417</v>
      </c>
      <c r="L50" s="54" t="s">
        <v>309</v>
      </c>
      <c r="M50" s="54" t="s">
        <v>116</v>
      </c>
      <c r="N50" s="54">
        <v>5.03</v>
      </c>
      <c r="P50" s="54">
        <v>0.17</v>
      </c>
      <c r="R50" s="54">
        <v>6891.48</v>
      </c>
      <c r="S50" s="54">
        <v>3305</v>
      </c>
      <c r="T50" s="54">
        <v>897</v>
      </c>
      <c r="U50" s="54">
        <v>1</v>
      </c>
    </row>
    <row r="51" spans="5:21">
      <c r="E51" s="55">
        <v>5</v>
      </c>
      <c r="F51" s="55">
        <v>696</v>
      </c>
      <c r="H51" s="54" t="s">
        <v>419</v>
      </c>
      <c r="I51" s="55">
        <v>2</v>
      </c>
      <c r="J51" s="54" t="s">
        <v>420</v>
      </c>
      <c r="K51" s="54" t="s">
        <v>419</v>
      </c>
      <c r="L51" s="54" t="s">
        <v>309</v>
      </c>
      <c r="M51" s="54" t="s">
        <v>116</v>
      </c>
      <c r="N51" s="54">
        <v>5.03</v>
      </c>
      <c r="P51" s="54">
        <v>0.17</v>
      </c>
      <c r="R51" s="54">
        <v>7295.61</v>
      </c>
      <c r="S51" s="54">
        <v>3202</v>
      </c>
      <c r="T51" s="54">
        <v>859</v>
      </c>
      <c r="U51" s="54">
        <v>275000</v>
      </c>
    </row>
    <row r="52" spans="5:21">
      <c r="E52" s="55">
        <v>5</v>
      </c>
      <c r="F52" s="55">
        <v>699</v>
      </c>
      <c r="H52" s="54" t="s">
        <v>421</v>
      </c>
      <c r="I52" s="55">
        <v>2</v>
      </c>
      <c r="J52" s="54" t="s">
        <v>422</v>
      </c>
      <c r="K52" s="54" t="s">
        <v>421</v>
      </c>
      <c r="L52" s="54" t="s">
        <v>309</v>
      </c>
      <c r="M52" s="54" t="s">
        <v>116</v>
      </c>
      <c r="N52" s="54">
        <v>5.03</v>
      </c>
      <c r="P52" s="54">
        <v>0.22</v>
      </c>
      <c r="R52" s="54">
        <v>8461.92</v>
      </c>
      <c r="S52" s="54">
        <v>2519</v>
      </c>
      <c r="T52" s="54">
        <v>18</v>
      </c>
      <c r="U52" s="54">
        <v>15000</v>
      </c>
    </row>
    <row r="53" spans="5:21">
      <c r="E53" s="55">
        <v>5</v>
      </c>
      <c r="F53" s="55">
        <v>703</v>
      </c>
      <c r="H53" s="54" t="s">
        <v>423</v>
      </c>
      <c r="I53" s="55">
        <v>2</v>
      </c>
      <c r="J53" s="54" t="s">
        <v>424</v>
      </c>
      <c r="K53" s="54" t="s">
        <v>423</v>
      </c>
      <c r="L53" s="54" t="s">
        <v>309</v>
      </c>
      <c r="M53" s="54" t="s">
        <v>116</v>
      </c>
      <c r="N53" s="54">
        <v>5.03</v>
      </c>
      <c r="P53" s="54">
        <v>0.34</v>
      </c>
      <c r="R53" s="54">
        <v>8720.7000000000007</v>
      </c>
      <c r="U53" s="54">
        <v>0</v>
      </c>
    </row>
    <row r="54" spans="5:21">
      <c r="E54" s="55">
        <v>5</v>
      </c>
      <c r="F54" s="55">
        <v>709</v>
      </c>
      <c r="H54" s="54" t="s">
        <v>425</v>
      </c>
      <c r="I54" s="55">
        <v>2</v>
      </c>
      <c r="J54" s="54" t="s">
        <v>426</v>
      </c>
      <c r="K54" s="54" t="s">
        <v>425</v>
      </c>
      <c r="L54" s="54" t="s">
        <v>309</v>
      </c>
      <c r="M54" s="54" t="s">
        <v>116</v>
      </c>
      <c r="N54" s="54">
        <v>5.03</v>
      </c>
      <c r="P54" s="54">
        <v>0.22</v>
      </c>
      <c r="R54" s="54">
        <v>5693.27</v>
      </c>
      <c r="U54" s="54">
        <v>0</v>
      </c>
    </row>
    <row r="55" spans="5:21">
      <c r="E55" s="55">
        <v>5</v>
      </c>
      <c r="F55" s="55">
        <v>713</v>
      </c>
      <c r="H55" s="54" t="s">
        <v>427</v>
      </c>
      <c r="I55" s="55">
        <v>2</v>
      </c>
      <c r="J55" s="54" t="s">
        <v>428</v>
      </c>
      <c r="K55" s="54" t="s">
        <v>427</v>
      </c>
      <c r="L55" s="54" t="s">
        <v>309</v>
      </c>
      <c r="M55" s="54" t="s">
        <v>116</v>
      </c>
      <c r="N55" s="54">
        <v>5.03</v>
      </c>
      <c r="P55" s="54">
        <v>0.22</v>
      </c>
      <c r="R55" s="54">
        <v>6997.83</v>
      </c>
      <c r="S55" s="54">
        <v>2373</v>
      </c>
      <c r="T55" s="54">
        <v>301</v>
      </c>
      <c r="U55" s="54">
        <v>143000</v>
      </c>
    </row>
    <row r="56" spans="5:21">
      <c r="E56" s="55">
        <v>5</v>
      </c>
      <c r="F56" s="55">
        <v>717</v>
      </c>
      <c r="H56" s="54" t="s">
        <v>429</v>
      </c>
      <c r="I56" s="55">
        <v>2</v>
      </c>
      <c r="J56" s="54" t="s">
        <v>430</v>
      </c>
      <c r="K56" s="54" t="s">
        <v>429</v>
      </c>
      <c r="L56" s="54" t="s">
        <v>309</v>
      </c>
      <c r="M56" s="54" t="s">
        <v>116</v>
      </c>
      <c r="N56" s="54">
        <v>5.03</v>
      </c>
      <c r="P56" s="54">
        <v>0.11</v>
      </c>
      <c r="R56" s="54">
        <v>6944.66</v>
      </c>
      <c r="S56" s="54">
        <v>3468</v>
      </c>
      <c r="T56" s="54">
        <v>440</v>
      </c>
      <c r="U56" s="54">
        <v>100000</v>
      </c>
    </row>
    <row r="57" spans="5:21">
      <c r="E57" s="55">
        <v>5</v>
      </c>
      <c r="F57" s="55">
        <v>719</v>
      </c>
      <c r="H57" s="54" t="s">
        <v>433</v>
      </c>
      <c r="I57" s="55">
        <v>2</v>
      </c>
      <c r="J57" s="54" t="s">
        <v>434</v>
      </c>
      <c r="K57" s="54" t="s">
        <v>435</v>
      </c>
      <c r="L57" s="54" t="s">
        <v>436</v>
      </c>
      <c r="M57" s="54" t="s">
        <v>116</v>
      </c>
      <c r="N57" s="54">
        <v>5.03</v>
      </c>
      <c r="P57" s="54">
        <v>0.11</v>
      </c>
      <c r="R57" s="54">
        <v>6161.21</v>
      </c>
      <c r="S57" s="54">
        <v>3430</v>
      </c>
      <c r="T57" s="54">
        <v>391</v>
      </c>
      <c r="U57" s="54">
        <v>1</v>
      </c>
    </row>
    <row r="58" spans="5:21">
      <c r="E58" s="55">
        <v>5</v>
      </c>
      <c r="F58" s="55">
        <v>721</v>
      </c>
      <c r="H58" s="54" t="s">
        <v>437</v>
      </c>
      <c r="I58" s="55">
        <v>2</v>
      </c>
      <c r="J58" s="54" t="s">
        <v>438</v>
      </c>
      <c r="K58" s="54" t="s">
        <v>437</v>
      </c>
      <c r="L58" s="54" t="s">
        <v>309</v>
      </c>
      <c r="M58" s="54" t="s">
        <v>116</v>
      </c>
      <c r="N58" s="54">
        <v>5.03</v>
      </c>
      <c r="P58" s="54">
        <v>0.11</v>
      </c>
      <c r="R58" s="54">
        <v>6827.67</v>
      </c>
      <c r="S58" s="54">
        <v>2078</v>
      </c>
      <c r="T58" s="54">
        <v>1</v>
      </c>
      <c r="U58" s="54">
        <v>117500</v>
      </c>
    </row>
    <row r="59" spans="5:21">
      <c r="E59" s="55">
        <v>5</v>
      </c>
      <c r="F59" s="55">
        <v>723</v>
      </c>
      <c r="H59" s="54" t="s">
        <v>439</v>
      </c>
      <c r="I59" s="55">
        <v>2</v>
      </c>
      <c r="J59" s="54" t="s">
        <v>440</v>
      </c>
      <c r="K59" s="54" t="s">
        <v>439</v>
      </c>
      <c r="L59" s="54" t="s">
        <v>309</v>
      </c>
      <c r="M59" s="54" t="s">
        <v>116</v>
      </c>
      <c r="N59" s="54">
        <v>5.03</v>
      </c>
      <c r="P59" s="54">
        <v>0.11</v>
      </c>
      <c r="R59" s="54">
        <v>7164.45</v>
      </c>
      <c r="S59" s="54">
        <v>3234</v>
      </c>
      <c r="T59" s="54">
        <v>987</v>
      </c>
      <c r="U59" s="54">
        <v>241000</v>
      </c>
    </row>
    <row r="60" spans="5:21">
      <c r="E60" s="55">
        <v>5</v>
      </c>
      <c r="F60" s="55">
        <v>725</v>
      </c>
      <c r="H60" s="54" t="s">
        <v>441</v>
      </c>
      <c r="I60" s="55">
        <v>2</v>
      </c>
      <c r="J60" s="54" t="s">
        <v>442</v>
      </c>
      <c r="K60" s="54" t="s">
        <v>441</v>
      </c>
      <c r="L60" s="54" t="s">
        <v>309</v>
      </c>
      <c r="M60" s="54" t="s">
        <v>116</v>
      </c>
      <c r="N60" s="54">
        <v>5.03</v>
      </c>
      <c r="P60" s="54">
        <v>0.11</v>
      </c>
      <c r="R60" s="54">
        <v>5214.7</v>
      </c>
      <c r="S60" s="54">
        <v>3380</v>
      </c>
      <c r="T60" s="54">
        <v>32</v>
      </c>
      <c r="U60" s="54">
        <v>120000</v>
      </c>
    </row>
    <row r="61" spans="5:21">
      <c r="E61" s="55">
        <v>5</v>
      </c>
      <c r="F61" s="55">
        <v>727</v>
      </c>
      <c r="H61" s="54" t="s">
        <v>443</v>
      </c>
      <c r="I61" s="55">
        <v>2</v>
      </c>
      <c r="J61" s="54" t="s">
        <v>444</v>
      </c>
      <c r="K61" s="54" t="s">
        <v>443</v>
      </c>
      <c r="L61" s="54" t="s">
        <v>309</v>
      </c>
      <c r="M61" s="54" t="s">
        <v>116</v>
      </c>
      <c r="N61" s="54">
        <v>5.03</v>
      </c>
      <c r="P61" s="54">
        <v>0.22</v>
      </c>
      <c r="R61" s="54">
        <v>11524.8</v>
      </c>
      <c r="S61" s="54">
        <v>3197</v>
      </c>
      <c r="T61" s="54">
        <v>72</v>
      </c>
      <c r="U61" s="54">
        <v>10</v>
      </c>
    </row>
    <row r="62" spans="5:21">
      <c r="E62" s="55">
        <v>5</v>
      </c>
      <c r="F62" s="55">
        <v>731</v>
      </c>
      <c r="H62" s="54" t="s">
        <v>445</v>
      </c>
      <c r="I62" s="55">
        <v>2</v>
      </c>
      <c r="J62" s="54" t="s">
        <v>446</v>
      </c>
      <c r="K62" s="54" t="s">
        <v>445</v>
      </c>
      <c r="L62" s="54" t="s">
        <v>309</v>
      </c>
      <c r="M62" s="54" t="s">
        <v>215</v>
      </c>
      <c r="N62" s="54">
        <v>5.03</v>
      </c>
      <c r="P62" s="54">
        <v>0.22</v>
      </c>
      <c r="R62" s="54">
        <v>9528.9599999999991</v>
      </c>
      <c r="S62" s="54">
        <v>3464</v>
      </c>
      <c r="T62" s="54">
        <v>268</v>
      </c>
      <c r="U62" s="54">
        <v>285000</v>
      </c>
    </row>
    <row r="63" spans="5:21">
      <c r="E63" s="55">
        <v>5</v>
      </c>
      <c r="F63" s="55">
        <v>735</v>
      </c>
      <c r="H63" s="54" t="s">
        <v>449</v>
      </c>
      <c r="I63" s="55">
        <v>2</v>
      </c>
      <c r="J63" s="54" t="s">
        <v>450</v>
      </c>
      <c r="K63" s="54" t="s">
        <v>449</v>
      </c>
      <c r="L63" s="54" t="s">
        <v>309</v>
      </c>
      <c r="M63" s="54" t="s">
        <v>215</v>
      </c>
      <c r="N63" s="54">
        <v>5.03</v>
      </c>
      <c r="P63" s="54">
        <v>0.25</v>
      </c>
      <c r="R63" s="54">
        <v>9085.84</v>
      </c>
      <c r="S63" s="54">
        <v>2118</v>
      </c>
      <c r="T63" s="54">
        <v>336</v>
      </c>
      <c r="U63" s="54">
        <v>164000</v>
      </c>
    </row>
    <row r="64" spans="5:21">
      <c r="E64" s="55">
        <v>5</v>
      </c>
      <c r="F64" s="55">
        <v>756</v>
      </c>
      <c r="H64" s="54" t="s">
        <v>451</v>
      </c>
      <c r="I64" s="55">
        <v>2</v>
      </c>
      <c r="J64" s="54" t="s">
        <v>452</v>
      </c>
      <c r="K64" s="54" t="s">
        <v>451</v>
      </c>
      <c r="L64" s="54" t="s">
        <v>309</v>
      </c>
      <c r="M64" s="54" t="s">
        <v>116</v>
      </c>
      <c r="N64" s="54">
        <v>5.05</v>
      </c>
      <c r="P64" s="54">
        <v>0.28000000000000003</v>
      </c>
      <c r="R64" s="54">
        <v>9238.27</v>
      </c>
      <c r="S64" s="54">
        <v>3341</v>
      </c>
      <c r="T64" s="54">
        <v>878</v>
      </c>
      <c r="U64" s="54">
        <v>215000</v>
      </c>
    </row>
    <row r="65" spans="5:21">
      <c r="E65" s="55">
        <v>5</v>
      </c>
      <c r="F65" s="55">
        <v>761</v>
      </c>
      <c r="H65" s="54" t="s">
        <v>453</v>
      </c>
      <c r="I65" s="55">
        <v>2</v>
      </c>
      <c r="J65" s="54" t="s">
        <v>454</v>
      </c>
      <c r="K65" s="54" t="s">
        <v>453</v>
      </c>
      <c r="L65" s="54" t="s">
        <v>309</v>
      </c>
      <c r="M65" s="54" t="s">
        <v>116</v>
      </c>
      <c r="N65" s="54">
        <v>5.05</v>
      </c>
      <c r="P65" s="54">
        <v>0.22</v>
      </c>
      <c r="R65" s="54">
        <v>6767.41</v>
      </c>
      <c r="U65" s="54">
        <v>0</v>
      </c>
    </row>
    <row r="66" spans="5:21">
      <c r="E66" s="55">
        <v>5</v>
      </c>
      <c r="F66" s="55">
        <v>765</v>
      </c>
      <c r="H66" s="54" t="s">
        <v>455</v>
      </c>
      <c r="I66" s="55">
        <v>2</v>
      </c>
      <c r="J66" s="54" t="s">
        <v>456</v>
      </c>
      <c r="K66" s="54" t="s">
        <v>455</v>
      </c>
      <c r="L66" s="54" t="s">
        <v>309</v>
      </c>
      <c r="M66" s="54" t="s">
        <v>116</v>
      </c>
      <c r="N66" s="54">
        <v>5.05</v>
      </c>
      <c r="P66" s="54">
        <v>0.17</v>
      </c>
      <c r="R66" s="54">
        <v>6955.29</v>
      </c>
      <c r="S66" s="54">
        <v>3480</v>
      </c>
      <c r="T66" s="54">
        <v>702</v>
      </c>
      <c r="U66" s="54">
        <v>105000</v>
      </c>
    </row>
    <row r="67" spans="5:21">
      <c r="E67" s="55">
        <v>5</v>
      </c>
      <c r="F67" s="55">
        <v>768</v>
      </c>
      <c r="H67" s="54" t="s">
        <v>457</v>
      </c>
      <c r="I67" s="55">
        <v>2</v>
      </c>
      <c r="J67" s="54" t="s">
        <v>458</v>
      </c>
      <c r="K67" s="54" t="s">
        <v>457</v>
      </c>
      <c r="L67" s="54" t="s">
        <v>309</v>
      </c>
      <c r="M67" s="54" t="s">
        <v>116</v>
      </c>
      <c r="N67" s="54">
        <v>5.05</v>
      </c>
      <c r="P67" s="54">
        <v>0.17</v>
      </c>
      <c r="R67" s="54">
        <v>7132.54</v>
      </c>
      <c r="U67" s="54">
        <v>0</v>
      </c>
    </row>
    <row r="68" spans="5:21">
      <c r="E68" s="55">
        <v>5</v>
      </c>
      <c r="F68" s="55">
        <v>771</v>
      </c>
      <c r="H68" s="54" t="s">
        <v>459</v>
      </c>
      <c r="I68" s="55">
        <v>2</v>
      </c>
      <c r="J68" s="54" t="s">
        <v>460</v>
      </c>
      <c r="K68" s="54" t="s">
        <v>459</v>
      </c>
      <c r="L68" s="54" t="s">
        <v>309</v>
      </c>
      <c r="M68" s="54" t="s">
        <v>116</v>
      </c>
      <c r="N68" s="54">
        <v>5.05</v>
      </c>
      <c r="P68" s="54">
        <v>0.28000000000000003</v>
      </c>
      <c r="R68" s="54">
        <v>7607.57</v>
      </c>
      <c r="U68" s="54">
        <v>0</v>
      </c>
    </row>
    <row r="69" spans="5:21">
      <c r="E69" s="55">
        <v>5</v>
      </c>
      <c r="F69" s="55">
        <v>776</v>
      </c>
      <c r="H69" s="54" t="s">
        <v>461</v>
      </c>
      <c r="I69" s="55">
        <v>2</v>
      </c>
      <c r="J69" s="54" t="s">
        <v>462</v>
      </c>
      <c r="K69" s="54" t="s">
        <v>461</v>
      </c>
      <c r="L69" s="54" t="s">
        <v>309</v>
      </c>
      <c r="M69" s="54" t="s">
        <v>116</v>
      </c>
      <c r="N69" s="54">
        <v>5.05</v>
      </c>
      <c r="P69" s="54">
        <v>0.17</v>
      </c>
      <c r="R69" s="54">
        <v>5781.9</v>
      </c>
      <c r="S69" s="54">
        <v>2275</v>
      </c>
      <c r="T69" s="54">
        <v>181</v>
      </c>
      <c r="U69" s="54">
        <v>109500</v>
      </c>
    </row>
    <row r="70" spans="5:21">
      <c r="E70" s="55">
        <v>5</v>
      </c>
      <c r="F70" s="55">
        <v>779</v>
      </c>
      <c r="H70" s="54" t="s">
        <v>463</v>
      </c>
      <c r="I70" s="55">
        <v>2</v>
      </c>
      <c r="J70" s="54" t="s">
        <v>464</v>
      </c>
      <c r="K70" s="54" t="s">
        <v>463</v>
      </c>
      <c r="L70" s="54" t="s">
        <v>309</v>
      </c>
      <c r="M70" s="54" t="s">
        <v>116</v>
      </c>
      <c r="N70" s="54">
        <v>5.05</v>
      </c>
      <c r="P70" s="54">
        <v>0.17</v>
      </c>
      <c r="R70" s="54">
        <v>7015.56</v>
      </c>
      <c r="S70" s="54">
        <v>3010</v>
      </c>
      <c r="T70" s="54">
        <v>101</v>
      </c>
      <c r="U70" s="54">
        <v>1</v>
      </c>
    </row>
    <row r="71" spans="5:21">
      <c r="E71" s="55">
        <v>5</v>
      </c>
      <c r="F71" s="55">
        <v>782</v>
      </c>
      <c r="H71" s="54" t="s">
        <v>465</v>
      </c>
      <c r="I71" s="55">
        <v>1</v>
      </c>
      <c r="J71" s="54" t="s">
        <v>466</v>
      </c>
      <c r="K71" s="54" t="s">
        <v>465</v>
      </c>
      <c r="L71" s="54" t="s">
        <v>309</v>
      </c>
      <c r="M71" s="54" t="s">
        <v>116</v>
      </c>
      <c r="N71" s="54">
        <v>5.03</v>
      </c>
      <c r="P71" s="54">
        <v>0.11</v>
      </c>
      <c r="R71" s="54">
        <v>389.95</v>
      </c>
      <c r="S71" s="54">
        <v>2990</v>
      </c>
      <c r="T71" s="54">
        <v>51</v>
      </c>
      <c r="U71" s="54">
        <v>260000</v>
      </c>
    </row>
    <row r="72" spans="5:21">
      <c r="E72" s="55">
        <v>5</v>
      </c>
      <c r="F72" s="55">
        <v>784</v>
      </c>
      <c r="H72" s="54" t="s">
        <v>465</v>
      </c>
      <c r="I72" s="55">
        <v>2</v>
      </c>
      <c r="J72" s="54" t="s">
        <v>466</v>
      </c>
      <c r="K72" s="54" t="s">
        <v>465</v>
      </c>
      <c r="L72" s="54" t="s">
        <v>309</v>
      </c>
      <c r="M72" s="54" t="s">
        <v>116</v>
      </c>
      <c r="N72" s="54">
        <v>5.03</v>
      </c>
      <c r="P72" s="54">
        <v>0.11</v>
      </c>
      <c r="R72" s="54">
        <v>6941.11</v>
      </c>
      <c r="S72" s="54">
        <v>2990</v>
      </c>
      <c r="T72" s="54">
        <v>51</v>
      </c>
      <c r="U72" s="54">
        <v>260000</v>
      </c>
    </row>
    <row r="73" spans="5:21">
      <c r="E73" s="55">
        <v>5</v>
      </c>
      <c r="F73" s="55">
        <v>786</v>
      </c>
      <c r="H73" s="54" t="s">
        <v>467</v>
      </c>
      <c r="I73" s="55">
        <v>2</v>
      </c>
      <c r="J73" s="54" t="s">
        <v>468</v>
      </c>
      <c r="K73" s="54" t="s">
        <v>467</v>
      </c>
      <c r="L73" s="54" t="s">
        <v>309</v>
      </c>
      <c r="M73" s="54" t="s">
        <v>116</v>
      </c>
      <c r="N73" s="54">
        <v>5.03</v>
      </c>
      <c r="P73" s="54">
        <v>0.17</v>
      </c>
      <c r="R73" s="54">
        <v>9273.7199999999993</v>
      </c>
      <c r="S73" s="54">
        <v>3423</v>
      </c>
      <c r="T73" s="54">
        <v>347</v>
      </c>
      <c r="U73" s="54">
        <v>282000</v>
      </c>
    </row>
    <row r="74" spans="5:21">
      <c r="E74" s="55">
        <v>5</v>
      </c>
      <c r="F74" s="55">
        <v>789</v>
      </c>
      <c r="H74" s="54" t="s">
        <v>469</v>
      </c>
      <c r="I74" s="55">
        <v>2</v>
      </c>
      <c r="J74" s="54" t="s">
        <v>470</v>
      </c>
      <c r="K74" s="54" t="s">
        <v>469</v>
      </c>
      <c r="L74" s="54" t="s">
        <v>309</v>
      </c>
      <c r="M74" s="54" t="s">
        <v>116</v>
      </c>
      <c r="N74" s="54">
        <v>5.03</v>
      </c>
      <c r="P74" s="54">
        <v>0.17</v>
      </c>
      <c r="R74" s="54">
        <v>6505.08</v>
      </c>
      <c r="S74" s="54">
        <v>3392</v>
      </c>
      <c r="T74" s="54">
        <v>430</v>
      </c>
      <c r="U74" s="54">
        <v>80600</v>
      </c>
    </row>
    <row r="75" spans="5:21">
      <c r="E75" s="55">
        <v>5</v>
      </c>
      <c r="F75" s="55">
        <v>792</v>
      </c>
      <c r="H75" s="54" t="s">
        <v>471</v>
      </c>
      <c r="I75" s="55">
        <v>2</v>
      </c>
      <c r="J75" s="54" t="s">
        <v>472</v>
      </c>
      <c r="K75" s="54" t="s">
        <v>471</v>
      </c>
      <c r="L75" s="54" t="s">
        <v>309</v>
      </c>
      <c r="M75" s="54" t="s">
        <v>116</v>
      </c>
      <c r="N75" s="54">
        <v>5.03</v>
      </c>
      <c r="P75" s="54">
        <v>0.22</v>
      </c>
      <c r="R75" s="54">
        <v>7284.98</v>
      </c>
      <c r="S75" s="54">
        <v>3347</v>
      </c>
      <c r="T75" s="54">
        <v>378</v>
      </c>
      <c r="U75" s="54">
        <v>180000</v>
      </c>
    </row>
    <row r="76" spans="5:21">
      <c r="E76" s="55">
        <v>5</v>
      </c>
      <c r="F76" s="55">
        <v>796</v>
      </c>
      <c r="H76" s="54" t="s">
        <v>473</v>
      </c>
      <c r="I76" s="55">
        <v>2</v>
      </c>
      <c r="J76" s="54" t="s">
        <v>474</v>
      </c>
      <c r="K76" s="54" t="s">
        <v>473</v>
      </c>
      <c r="L76" s="54" t="s">
        <v>368</v>
      </c>
      <c r="M76" s="54" t="s">
        <v>116</v>
      </c>
      <c r="N76" s="54">
        <v>5.03</v>
      </c>
      <c r="P76" s="54">
        <v>0.28000000000000003</v>
      </c>
      <c r="R76" s="54">
        <v>8206.68</v>
      </c>
      <c r="S76" s="54">
        <v>3353</v>
      </c>
      <c r="T76" s="54">
        <v>572</v>
      </c>
      <c r="U76" s="54">
        <v>172000</v>
      </c>
    </row>
    <row r="77" spans="5:21">
      <c r="E77" s="55">
        <v>5</v>
      </c>
      <c r="F77" s="55">
        <v>801</v>
      </c>
      <c r="H77" s="54" t="s">
        <v>475</v>
      </c>
      <c r="I77" s="55">
        <v>2</v>
      </c>
      <c r="J77" s="54" t="s">
        <v>476</v>
      </c>
      <c r="K77" s="54" t="s">
        <v>475</v>
      </c>
      <c r="L77" s="54" t="s">
        <v>309</v>
      </c>
      <c r="M77" s="54" t="s">
        <v>116</v>
      </c>
      <c r="N77" s="54">
        <v>5.03</v>
      </c>
      <c r="P77" s="54">
        <v>0.22</v>
      </c>
      <c r="R77" s="54">
        <v>9351.7099999999991</v>
      </c>
      <c r="S77" s="54">
        <v>3337</v>
      </c>
      <c r="T77" s="54">
        <v>467</v>
      </c>
      <c r="U77" s="54">
        <v>225800</v>
      </c>
    </row>
    <row r="78" spans="5:21">
      <c r="E78" s="55">
        <v>5</v>
      </c>
      <c r="F78" s="55">
        <v>805</v>
      </c>
      <c r="H78" s="54" t="s">
        <v>477</v>
      </c>
      <c r="I78" s="55">
        <v>1</v>
      </c>
      <c r="J78" s="54" t="s">
        <v>428</v>
      </c>
      <c r="K78" s="54" t="s">
        <v>478</v>
      </c>
      <c r="L78" s="54" t="s">
        <v>309</v>
      </c>
      <c r="M78" s="54" t="s">
        <v>116</v>
      </c>
      <c r="N78" s="54">
        <v>5.03</v>
      </c>
      <c r="P78" s="54">
        <v>0.11</v>
      </c>
      <c r="R78" s="54">
        <v>389.95</v>
      </c>
      <c r="S78" s="54">
        <v>2601</v>
      </c>
      <c r="T78" s="54">
        <v>172</v>
      </c>
      <c r="U78" s="54">
        <v>2500</v>
      </c>
    </row>
    <row r="79" spans="5:21">
      <c r="E79" s="55">
        <v>5</v>
      </c>
      <c r="F79" s="55">
        <v>807</v>
      </c>
      <c r="H79" s="54" t="s">
        <v>479</v>
      </c>
      <c r="I79" s="55">
        <v>2</v>
      </c>
      <c r="J79" s="54" t="s">
        <v>480</v>
      </c>
      <c r="K79" s="54" t="s">
        <v>479</v>
      </c>
      <c r="L79" s="54" t="s">
        <v>309</v>
      </c>
      <c r="M79" s="54" t="s">
        <v>116</v>
      </c>
      <c r="N79" s="54">
        <v>5.03</v>
      </c>
      <c r="P79" s="54">
        <v>0.17</v>
      </c>
      <c r="R79" s="54">
        <v>8461.92</v>
      </c>
      <c r="U79" s="54">
        <v>0</v>
      </c>
    </row>
    <row r="80" spans="5:21">
      <c r="E80" s="55">
        <v>5</v>
      </c>
      <c r="F80" s="55">
        <v>810</v>
      </c>
      <c r="H80" s="54" t="s">
        <v>481</v>
      </c>
      <c r="I80" s="55">
        <v>2</v>
      </c>
      <c r="J80" s="54" t="s">
        <v>482</v>
      </c>
      <c r="K80" s="54" t="s">
        <v>481</v>
      </c>
      <c r="L80" s="54" t="s">
        <v>309</v>
      </c>
      <c r="M80" s="54" t="s">
        <v>116</v>
      </c>
      <c r="N80" s="54">
        <v>5.03</v>
      </c>
      <c r="P80" s="54">
        <v>0.17</v>
      </c>
      <c r="R80" s="54">
        <v>7364.66</v>
      </c>
      <c r="U80" s="54">
        <v>0</v>
      </c>
    </row>
    <row r="81" spans="5:21">
      <c r="E81" s="55">
        <v>5</v>
      </c>
      <c r="F81" s="55">
        <v>813</v>
      </c>
      <c r="H81" s="54" t="s">
        <v>483</v>
      </c>
      <c r="I81" s="55">
        <v>2</v>
      </c>
      <c r="J81" s="54" t="s">
        <v>484</v>
      </c>
      <c r="K81" s="54" t="s">
        <v>483</v>
      </c>
      <c r="L81" s="54" t="s">
        <v>309</v>
      </c>
      <c r="M81" s="54" t="s">
        <v>116</v>
      </c>
      <c r="N81" s="54">
        <v>5.03</v>
      </c>
      <c r="P81" s="54">
        <v>0.11</v>
      </c>
      <c r="R81" s="54">
        <v>7139.63</v>
      </c>
      <c r="S81" s="54">
        <v>3301</v>
      </c>
      <c r="T81" s="54">
        <v>156</v>
      </c>
      <c r="U81" s="54">
        <v>185000</v>
      </c>
    </row>
    <row r="82" spans="5:21">
      <c r="E82" s="55">
        <v>5</v>
      </c>
      <c r="F82" s="55">
        <v>815</v>
      </c>
      <c r="H82" s="54" t="s">
        <v>483</v>
      </c>
      <c r="I82" s="55">
        <v>1</v>
      </c>
      <c r="J82" s="54" t="s">
        <v>484</v>
      </c>
      <c r="K82" s="54" t="s">
        <v>483</v>
      </c>
      <c r="L82" s="54" t="s">
        <v>309</v>
      </c>
      <c r="M82" s="54" t="s">
        <v>116</v>
      </c>
      <c r="N82" s="54">
        <v>5.03</v>
      </c>
      <c r="P82" s="54">
        <v>0.28000000000000003</v>
      </c>
      <c r="R82" s="54">
        <v>918.16</v>
      </c>
      <c r="S82" s="54">
        <v>3301</v>
      </c>
      <c r="T82" s="54">
        <v>156</v>
      </c>
      <c r="U82" s="54">
        <v>185000</v>
      </c>
    </row>
    <row r="83" spans="5:21">
      <c r="E83" s="55">
        <v>5</v>
      </c>
      <c r="F83" s="55">
        <v>820</v>
      </c>
      <c r="H83" s="54" t="s">
        <v>485</v>
      </c>
      <c r="I83" s="55">
        <v>1</v>
      </c>
      <c r="J83" s="54" t="s">
        <v>486</v>
      </c>
      <c r="K83" s="54" t="s">
        <v>487</v>
      </c>
      <c r="L83" s="54" t="s">
        <v>488</v>
      </c>
      <c r="M83" s="54" t="s">
        <v>215</v>
      </c>
      <c r="N83" s="54">
        <v>5.03</v>
      </c>
      <c r="P83" s="54">
        <v>0.23</v>
      </c>
      <c r="R83" s="54">
        <v>815.35</v>
      </c>
      <c r="U83" s="54">
        <v>0</v>
      </c>
    </row>
    <row r="84" spans="5:21">
      <c r="E84" s="55">
        <v>5</v>
      </c>
      <c r="F84" s="55">
        <v>857</v>
      </c>
      <c r="H84" s="54" t="s">
        <v>489</v>
      </c>
      <c r="I84" s="55">
        <v>2</v>
      </c>
      <c r="J84" s="54" t="s">
        <v>490</v>
      </c>
      <c r="K84" s="54" t="s">
        <v>489</v>
      </c>
      <c r="L84" s="54" t="s">
        <v>309</v>
      </c>
      <c r="M84" s="54" t="s">
        <v>116</v>
      </c>
      <c r="N84" s="54">
        <v>5.03</v>
      </c>
      <c r="P84" s="54">
        <v>0.22</v>
      </c>
      <c r="R84" s="54">
        <v>8082.6</v>
      </c>
      <c r="S84" s="54">
        <v>2032</v>
      </c>
      <c r="T84" s="54">
        <v>86</v>
      </c>
      <c r="U84" s="54">
        <v>148000</v>
      </c>
    </row>
    <row r="85" spans="5:21">
      <c r="E85" s="55">
        <v>5</v>
      </c>
      <c r="F85" s="55">
        <v>903</v>
      </c>
      <c r="H85" s="54" t="s">
        <v>491</v>
      </c>
      <c r="I85" s="55">
        <v>2</v>
      </c>
      <c r="J85" s="54" t="s">
        <v>492</v>
      </c>
      <c r="K85" s="54" t="s">
        <v>491</v>
      </c>
      <c r="L85" s="54" t="s">
        <v>309</v>
      </c>
      <c r="M85" s="54" t="s">
        <v>116</v>
      </c>
      <c r="N85" s="54">
        <v>5.03</v>
      </c>
      <c r="P85" s="54">
        <v>0.22</v>
      </c>
      <c r="R85" s="54">
        <v>7699.74</v>
      </c>
      <c r="S85" s="54">
        <v>2944</v>
      </c>
      <c r="T85" s="54">
        <v>316</v>
      </c>
      <c r="U85" s="54">
        <v>324900</v>
      </c>
    </row>
    <row r="86" spans="5:21">
      <c r="E86" s="55">
        <v>5</v>
      </c>
      <c r="F86" s="55">
        <v>905</v>
      </c>
      <c r="H86" s="54" t="s">
        <v>493</v>
      </c>
      <c r="I86" s="55">
        <v>2</v>
      </c>
      <c r="J86" s="54" t="s">
        <v>494</v>
      </c>
      <c r="K86" s="54" t="s">
        <v>493</v>
      </c>
      <c r="L86" s="54" t="s">
        <v>309</v>
      </c>
      <c r="M86" s="54" t="s">
        <v>116</v>
      </c>
      <c r="N86" s="54">
        <v>5.03</v>
      </c>
      <c r="P86" s="54">
        <v>0.22</v>
      </c>
      <c r="R86" s="54">
        <v>7472.86</v>
      </c>
      <c r="S86" s="54">
        <v>3271</v>
      </c>
      <c r="T86" s="54">
        <v>20</v>
      </c>
      <c r="U86" s="54">
        <v>210000</v>
      </c>
    </row>
    <row r="87" spans="5:21">
      <c r="E87" s="55">
        <v>6</v>
      </c>
      <c r="F87" s="55">
        <v>372</v>
      </c>
      <c r="H87" s="54" t="s">
        <v>495</v>
      </c>
      <c r="I87" s="55">
        <v>2</v>
      </c>
      <c r="J87" s="54" t="s">
        <v>496</v>
      </c>
      <c r="K87" s="54" t="s">
        <v>495</v>
      </c>
      <c r="L87" s="54" t="s">
        <v>309</v>
      </c>
      <c r="M87" s="54" t="s">
        <v>116</v>
      </c>
      <c r="N87" s="54">
        <v>5.05</v>
      </c>
      <c r="P87" s="54">
        <v>0.22</v>
      </c>
      <c r="R87" s="54">
        <v>9489.9699999999993</v>
      </c>
      <c r="S87" s="54">
        <v>1806</v>
      </c>
      <c r="T87" s="54">
        <v>161</v>
      </c>
      <c r="U87" s="54">
        <v>1375000</v>
      </c>
    </row>
    <row r="88" spans="5:21">
      <c r="E88" s="55">
        <v>6</v>
      </c>
      <c r="F88" s="55">
        <v>376</v>
      </c>
      <c r="H88" s="54" t="s">
        <v>497</v>
      </c>
      <c r="I88" s="55">
        <v>2</v>
      </c>
      <c r="J88" s="54" t="s">
        <v>498</v>
      </c>
      <c r="K88" s="54" t="s">
        <v>497</v>
      </c>
      <c r="L88" s="54" t="s">
        <v>309</v>
      </c>
      <c r="M88" s="54" t="s">
        <v>116</v>
      </c>
      <c r="N88" s="54">
        <v>5.05</v>
      </c>
      <c r="P88" s="54">
        <v>0.22</v>
      </c>
      <c r="R88" s="54">
        <v>8784.51</v>
      </c>
      <c r="S88" s="54">
        <v>2802</v>
      </c>
      <c r="T88" s="54">
        <v>306</v>
      </c>
      <c r="U88" s="54">
        <v>230000</v>
      </c>
    </row>
    <row r="89" spans="5:21">
      <c r="E89" s="55">
        <v>6</v>
      </c>
      <c r="F89" s="55">
        <v>380</v>
      </c>
      <c r="H89" s="54" t="s">
        <v>499</v>
      </c>
      <c r="I89" s="55">
        <v>1</v>
      </c>
      <c r="J89" s="54" t="s">
        <v>500</v>
      </c>
      <c r="K89" s="54" t="s">
        <v>501</v>
      </c>
      <c r="L89" s="54" t="s">
        <v>502</v>
      </c>
      <c r="M89" s="54" t="s">
        <v>116</v>
      </c>
      <c r="N89" s="54">
        <v>5.05</v>
      </c>
      <c r="P89" s="54">
        <v>0.11</v>
      </c>
      <c r="R89" s="54">
        <v>389.95</v>
      </c>
      <c r="S89" s="54">
        <v>3454</v>
      </c>
      <c r="T89" s="54">
        <v>894</v>
      </c>
      <c r="U89" s="54">
        <v>108000</v>
      </c>
    </row>
    <row r="90" spans="5:21">
      <c r="E90" s="55">
        <v>6</v>
      </c>
      <c r="F90" s="55">
        <v>382</v>
      </c>
      <c r="H90" s="54" t="s">
        <v>504</v>
      </c>
      <c r="I90" s="55">
        <v>2</v>
      </c>
      <c r="J90" s="54" t="s">
        <v>505</v>
      </c>
      <c r="K90" s="54" t="s">
        <v>504</v>
      </c>
      <c r="L90" s="54" t="s">
        <v>309</v>
      </c>
      <c r="M90" s="54" t="s">
        <v>116</v>
      </c>
      <c r="N90" s="54">
        <v>5.05</v>
      </c>
      <c r="P90" s="54">
        <v>0.22</v>
      </c>
      <c r="R90" s="54">
        <v>7561.49</v>
      </c>
      <c r="S90" s="54">
        <v>3374</v>
      </c>
      <c r="T90" s="54">
        <v>308</v>
      </c>
      <c r="U90" s="54">
        <v>220000</v>
      </c>
    </row>
    <row r="91" spans="5:21">
      <c r="E91" s="55">
        <v>6</v>
      </c>
      <c r="F91" s="55">
        <v>386</v>
      </c>
      <c r="H91" s="54" t="s">
        <v>276</v>
      </c>
      <c r="I91" s="55" t="s">
        <v>77</v>
      </c>
      <c r="J91" s="54" t="s">
        <v>85</v>
      </c>
      <c r="K91" s="54" t="s">
        <v>322</v>
      </c>
      <c r="L91" s="54" t="s">
        <v>309</v>
      </c>
      <c r="M91" s="54" t="s">
        <v>116</v>
      </c>
      <c r="N91" s="54">
        <v>5.05</v>
      </c>
      <c r="P91" s="54">
        <v>0.22</v>
      </c>
      <c r="Q91" s="54" t="s">
        <v>165</v>
      </c>
      <c r="R91" s="54">
        <v>0</v>
      </c>
      <c r="U91" s="54">
        <v>0</v>
      </c>
    </row>
    <row r="92" spans="5:21">
      <c r="E92" s="55">
        <v>6</v>
      </c>
      <c r="F92" s="55">
        <v>390</v>
      </c>
      <c r="H92" s="54" t="s">
        <v>506</v>
      </c>
      <c r="I92" s="55">
        <v>2</v>
      </c>
      <c r="J92" s="54" t="s">
        <v>507</v>
      </c>
      <c r="K92" s="54" t="s">
        <v>506</v>
      </c>
      <c r="L92" s="54" t="s">
        <v>309</v>
      </c>
      <c r="M92" s="54" t="s">
        <v>116</v>
      </c>
      <c r="N92" s="54">
        <v>5.05</v>
      </c>
      <c r="P92" s="54">
        <v>0.17</v>
      </c>
      <c r="R92" s="54">
        <v>4994.91</v>
      </c>
      <c r="S92" s="54">
        <v>2611</v>
      </c>
      <c r="T92" s="54">
        <v>289</v>
      </c>
      <c r="U92" s="54">
        <v>1</v>
      </c>
    </row>
    <row r="93" spans="5:21">
      <c r="E93" s="55">
        <v>6</v>
      </c>
      <c r="F93" s="55">
        <v>393</v>
      </c>
      <c r="H93" s="54" t="s">
        <v>508</v>
      </c>
      <c r="I93" s="55">
        <v>1</v>
      </c>
      <c r="J93" s="54" t="s">
        <v>509</v>
      </c>
      <c r="K93" s="54" t="s">
        <v>510</v>
      </c>
      <c r="L93" s="54" t="s">
        <v>309</v>
      </c>
      <c r="M93" s="54" t="s">
        <v>116</v>
      </c>
      <c r="N93" s="54">
        <v>5.05</v>
      </c>
      <c r="P93" s="54">
        <v>0.11</v>
      </c>
      <c r="R93" s="54">
        <v>389.95</v>
      </c>
      <c r="S93" s="54">
        <v>3502</v>
      </c>
      <c r="T93" s="54">
        <v>413</v>
      </c>
      <c r="U93" s="54">
        <v>5000</v>
      </c>
    </row>
    <row r="94" spans="5:21">
      <c r="E94" s="55">
        <v>6</v>
      </c>
      <c r="F94" s="55">
        <v>398</v>
      </c>
      <c r="H94" s="54" t="s">
        <v>510</v>
      </c>
      <c r="I94" s="55">
        <v>2</v>
      </c>
      <c r="J94" s="54" t="s">
        <v>513</v>
      </c>
      <c r="K94" s="54" t="s">
        <v>510</v>
      </c>
      <c r="L94" s="54" t="s">
        <v>309</v>
      </c>
      <c r="M94" s="54" t="s">
        <v>116</v>
      </c>
      <c r="N94" s="54">
        <v>5.03</v>
      </c>
      <c r="P94" s="54">
        <v>0.34</v>
      </c>
      <c r="R94" s="54">
        <v>9146.1</v>
      </c>
      <c r="S94" s="54">
        <v>3402</v>
      </c>
      <c r="T94" s="54">
        <v>665</v>
      </c>
      <c r="U94" s="54">
        <v>260000</v>
      </c>
    </row>
    <row r="95" spans="5:21">
      <c r="E95" s="55">
        <v>6</v>
      </c>
      <c r="F95" s="55">
        <v>401</v>
      </c>
      <c r="H95" s="54" t="s">
        <v>514</v>
      </c>
      <c r="I95" s="55">
        <v>2</v>
      </c>
      <c r="J95" s="54" t="s">
        <v>515</v>
      </c>
      <c r="K95" s="54" t="s">
        <v>514</v>
      </c>
      <c r="L95" s="54" t="s">
        <v>309</v>
      </c>
      <c r="M95" s="54" t="s">
        <v>116</v>
      </c>
      <c r="N95" s="54">
        <v>5.03</v>
      </c>
      <c r="P95" s="54">
        <v>0.11</v>
      </c>
      <c r="R95" s="54">
        <v>6834.76</v>
      </c>
      <c r="U95" s="54">
        <v>0</v>
      </c>
    </row>
    <row r="96" spans="5:21">
      <c r="E96" s="55">
        <v>6</v>
      </c>
      <c r="F96" s="55">
        <v>403</v>
      </c>
      <c r="H96" s="54" t="s">
        <v>516</v>
      </c>
      <c r="I96" s="55">
        <v>2</v>
      </c>
      <c r="J96" s="54" t="s">
        <v>517</v>
      </c>
      <c r="K96" s="54" t="s">
        <v>516</v>
      </c>
      <c r="L96" s="54" t="s">
        <v>309</v>
      </c>
      <c r="M96" s="54" t="s">
        <v>116</v>
      </c>
      <c r="N96" s="54">
        <v>5.03</v>
      </c>
      <c r="P96" s="54">
        <v>0.22</v>
      </c>
      <c r="R96" s="54">
        <v>6178.94</v>
      </c>
      <c r="U96" s="54">
        <v>0</v>
      </c>
    </row>
    <row r="97" spans="5:21">
      <c r="E97" s="55">
        <v>6</v>
      </c>
      <c r="F97" s="55">
        <v>407</v>
      </c>
      <c r="H97" s="54" t="s">
        <v>518</v>
      </c>
      <c r="I97" s="55">
        <v>2</v>
      </c>
      <c r="J97" s="54" t="s">
        <v>519</v>
      </c>
      <c r="K97" s="54" t="s">
        <v>518</v>
      </c>
      <c r="L97" s="54" t="s">
        <v>309</v>
      </c>
      <c r="M97" s="54" t="s">
        <v>116</v>
      </c>
      <c r="N97" s="54">
        <v>5.03</v>
      </c>
      <c r="P97" s="54">
        <v>0.22</v>
      </c>
      <c r="R97" s="54">
        <v>9245.3700000000008</v>
      </c>
      <c r="S97" s="54">
        <v>3434</v>
      </c>
      <c r="T97" s="54">
        <v>90</v>
      </c>
      <c r="U97" s="54">
        <v>292000</v>
      </c>
    </row>
    <row r="98" spans="5:21">
      <c r="E98" s="55">
        <v>6</v>
      </c>
      <c r="F98" s="55">
        <v>411</v>
      </c>
      <c r="H98" s="54" t="s">
        <v>520</v>
      </c>
      <c r="I98" s="55">
        <v>2</v>
      </c>
      <c r="J98" s="54" t="s">
        <v>521</v>
      </c>
      <c r="K98" s="54" t="s">
        <v>520</v>
      </c>
      <c r="L98" s="54" t="s">
        <v>309</v>
      </c>
      <c r="M98" s="54" t="s">
        <v>116</v>
      </c>
      <c r="N98" s="54">
        <v>5.03</v>
      </c>
      <c r="P98" s="54">
        <v>0.17</v>
      </c>
      <c r="R98" s="54">
        <v>7944.36</v>
      </c>
      <c r="S98" s="54">
        <v>3454</v>
      </c>
      <c r="T98" s="54">
        <v>627</v>
      </c>
      <c r="U98" s="54">
        <v>263000</v>
      </c>
    </row>
    <row r="99" spans="5:21">
      <c r="E99" s="55">
        <v>6</v>
      </c>
      <c r="F99" s="55">
        <v>414</v>
      </c>
      <c r="H99" s="54" t="s">
        <v>522</v>
      </c>
      <c r="I99" s="55">
        <v>2</v>
      </c>
      <c r="J99" s="54" t="s">
        <v>523</v>
      </c>
      <c r="K99" s="54" t="s">
        <v>522</v>
      </c>
      <c r="L99" s="54" t="s">
        <v>309</v>
      </c>
      <c r="M99" s="54" t="s">
        <v>116</v>
      </c>
      <c r="N99" s="54">
        <v>5.03</v>
      </c>
      <c r="P99" s="54">
        <v>0.17</v>
      </c>
      <c r="R99" s="54">
        <v>7329.21</v>
      </c>
      <c r="S99" s="54">
        <v>3156</v>
      </c>
      <c r="T99" s="54">
        <v>269</v>
      </c>
      <c r="U99" s="54">
        <v>315000</v>
      </c>
    </row>
    <row r="100" spans="5:21">
      <c r="E100" s="55">
        <v>6</v>
      </c>
      <c r="F100" s="55">
        <v>417</v>
      </c>
      <c r="H100" s="54" t="s">
        <v>524</v>
      </c>
      <c r="I100" s="55">
        <v>2</v>
      </c>
      <c r="J100" s="54" t="s">
        <v>525</v>
      </c>
      <c r="K100" s="54" t="s">
        <v>526</v>
      </c>
      <c r="L100" s="54" t="s">
        <v>527</v>
      </c>
      <c r="M100" s="54" t="s">
        <v>116</v>
      </c>
      <c r="N100" s="54">
        <v>5.03</v>
      </c>
      <c r="P100" s="54">
        <v>0.17</v>
      </c>
      <c r="R100" s="54">
        <v>7472.86</v>
      </c>
      <c r="S100" s="54">
        <v>3411</v>
      </c>
      <c r="T100" s="54">
        <v>688</v>
      </c>
      <c r="U100" s="54">
        <v>100099</v>
      </c>
    </row>
    <row r="101" spans="5:21">
      <c r="E101" s="55">
        <v>6</v>
      </c>
      <c r="F101" s="55">
        <v>420</v>
      </c>
      <c r="H101" s="54" t="s">
        <v>529</v>
      </c>
      <c r="I101" s="55">
        <v>2</v>
      </c>
      <c r="J101" s="54" t="s">
        <v>530</v>
      </c>
      <c r="K101" s="54" t="s">
        <v>529</v>
      </c>
      <c r="L101" s="54" t="s">
        <v>309</v>
      </c>
      <c r="M101" s="54" t="s">
        <v>116</v>
      </c>
      <c r="N101" s="54">
        <v>5.03</v>
      </c>
      <c r="P101" s="54">
        <v>0.17</v>
      </c>
      <c r="R101" s="54">
        <v>8412.2900000000009</v>
      </c>
      <c r="S101" s="54">
        <v>3309</v>
      </c>
      <c r="T101" s="54">
        <v>991</v>
      </c>
      <c r="U101" s="54">
        <v>222500</v>
      </c>
    </row>
    <row r="102" spans="5:21">
      <c r="E102" s="55">
        <v>6</v>
      </c>
      <c r="F102" s="55">
        <v>423</v>
      </c>
      <c r="H102" s="54" t="s">
        <v>531</v>
      </c>
      <c r="I102" s="55">
        <v>2</v>
      </c>
      <c r="J102" s="54" t="s">
        <v>532</v>
      </c>
      <c r="K102" s="54" t="s">
        <v>531</v>
      </c>
      <c r="L102" s="54" t="s">
        <v>309</v>
      </c>
      <c r="M102" s="54" t="s">
        <v>116</v>
      </c>
      <c r="N102" s="54">
        <v>5.03</v>
      </c>
      <c r="P102" s="54">
        <v>0.17</v>
      </c>
      <c r="R102" s="54">
        <v>7565.03</v>
      </c>
      <c r="S102" s="54">
        <v>3083</v>
      </c>
      <c r="T102" s="54">
        <v>223</v>
      </c>
      <c r="U102" s="54">
        <v>315000</v>
      </c>
    </row>
    <row r="103" spans="5:21">
      <c r="E103" s="55">
        <v>6</v>
      </c>
      <c r="F103" s="55">
        <v>426</v>
      </c>
      <c r="H103" s="54" t="s">
        <v>533</v>
      </c>
      <c r="I103" s="55">
        <v>2</v>
      </c>
      <c r="J103" s="54" t="s">
        <v>534</v>
      </c>
      <c r="K103" s="54" t="s">
        <v>533</v>
      </c>
      <c r="L103" s="54" t="s">
        <v>309</v>
      </c>
      <c r="M103" s="54" t="s">
        <v>116</v>
      </c>
      <c r="N103" s="54">
        <v>5.03</v>
      </c>
      <c r="P103" s="54">
        <v>0.17</v>
      </c>
      <c r="R103" s="54">
        <v>6515.71</v>
      </c>
      <c r="S103" s="54">
        <v>1921</v>
      </c>
      <c r="T103" s="54">
        <v>143</v>
      </c>
      <c r="U103" s="54">
        <v>118000</v>
      </c>
    </row>
    <row r="104" spans="5:21">
      <c r="E104" s="55">
        <v>6</v>
      </c>
      <c r="F104" s="55">
        <v>429</v>
      </c>
      <c r="H104" s="54" t="s">
        <v>535</v>
      </c>
      <c r="I104" s="55" t="s">
        <v>536</v>
      </c>
      <c r="J104" s="54" t="s">
        <v>537</v>
      </c>
      <c r="K104" s="54" t="s">
        <v>535</v>
      </c>
      <c r="L104" s="54" t="s">
        <v>309</v>
      </c>
      <c r="M104" s="54" t="s">
        <v>116</v>
      </c>
      <c r="N104" s="54">
        <v>5.03</v>
      </c>
      <c r="P104" s="54">
        <v>0.22</v>
      </c>
      <c r="Q104" s="54" t="s">
        <v>538</v>
      </c>
      <c r="R104" s="54">
        <v>6432.33</v>
      </c>
      <c r="U104" s="54">
        <v>0</v>
      </c>
    </row>
    <row r="105" spans="5:21">
      <c r="E105" s="55">
        <v>6</v>
      </c>
      <c r="F105" s="55">
        <v>433</v>
      </c>
      <c r="H105" s="54" t="s">
        <v>539</v>
      </c>
      <c r="I105" s="55">
        <v>2</v>
      </c>
      <c r="J105" s="54" t="s">
        <v>540</v>
      </c>
      <c r="K105" s="54" t="s">
        <v>539</v>
      </c>
      <c r="L105" s="54" t="s">
        <v>309</v>
      </c>
      <c r="M105" s="54" t="s">
        <v>116</v>
      </c>
      <c r="N105" s="54">
        <v>5.03</v>
      </c>
      <c r="P105" s="54">
        <v>0.17</v>
      </c>
      <c r="R105" s="54">
        <v>6756.77</v>
      </c>
      <c r="S105" s="54">
        <v>3319</v>
      </c>
      <c r="T105" s="54">
        <v>932</v>
      </c>
      <c r="U105" s="54">
        <v>215000</v>
      </c>
    </row>
    <row r="106" spans="5:21">
      <c r="E106" s="55">
        <v>6</v>
      </c>
      <c r="F106" s="55">
        <v>436</v>
      </c>
      <c r="H106" s="54" t="s">
        <v>541</v>
      </c>
      <c r="I106" s="55">
        <v>2</v>
      </c>
      <c r="J106" s="54" t="s">
        <v>542</v>
      </c>
      <c r="K106" s="54" t="s">
        <v>541</v>
      </c>
      <c r="L106" s="54" t="s">
        <v>309</v>
      </c>
      <c r="M106" s="54" t="s">
        <v>116</v>
      </c>
      <c r="N106" s="54">
        <v>5.03</v>
      </c>
      <c r="P106" s="54">
        <v>0.17</v>
      </c>
      <c r="R106" s="54">
        <v>7426.78</v>
      </c>
      <c r="S106" s="54">
        <v>3401</v>
      </c>
      <c r="T106" s="54">
        <v>75</v>
      </c>
      <c r="U106" s="54">
        <v>250000</v>
      </c>
    </row>
    <row r="107" spans="5:21">
      <c r="E107" s="55">
        <v>6</v>
      </c>
      <c r="F107" s="55">
        <v>439</v>
      </c>
      <c r="H107" s="54" t="s">
        <v>543</v>
      </c>
      <c r="I107" s="55">
        <v>1</v>
      </c>
      <c r="J107" s="54" t="s">
        <v>544</v>
      </c>
      <c r="K107" s="54" t="s">
        <v>545</v>
      </c>
      <c r="L107" s="54" t="s">
        <v>546</v>
      </c>
      <c r="M107" s="54" t="s">
        <v>116</v>
      </c>
      <c r="N107" s="54">
        <v>5.03</v>
      </c>
      <c r="P107" s="54">
        <v>0.15</v>
      </c>
      <c r="R107" s="54">
        <v>531.75</v>
      </c>
      <c r="U107" s="54">
        <v>0</v>
      </c>
    </row>
    <row r="108" spans="5:21">
      <c r="E108" s="55">
        <v>6</v>
      </c>
      <c r="F108" s="55">
        <v>473</v>
      </c>
      <c r="H108" s="54" t="s">
        <v>547</v>
      </c>
      <c r="I108" s="55">
        <v>1</v>
      </c>
      <c r="J108" s="54" t="s">
        <v>548</v>
      </c>
      <c r="K108" s="54" t="s">
        <v>549</v>
      </c>
      <c r="L108" s="54" t="s">
        <v>550</v>
      </c>
      <c r="M108" s="54" t="s">
        <v>116</v>
      </c>
      <c r="N108" s="54">
        <v>5.05</v>
      </c>
      <c r="P108" s="54">
        <v>0.22</v>
      </c>
      <c r="R108" s="54">
        <v>779.9</v>
      </c>
      <c r="S108" s="54">
        <v>1904</v>
      </c>
      <c r="T108" s="54">
        <v>186</v>
      </c>
      <c r="U108" s="54">
        <v>1</v>
      </c>
    </row>
    <row r="109" spans="5:21">
      <c r="E109" s="55">
        <v>6</v>
      </c>
      <c r="F109" s="55">
        <v>477</v>
      </c>
      <c r="H109" s="54" t="s">
        <v>551</v>
      </c>
      <c r="I109" s="55">
        <v>2</v>
      </c>
      <c r="J109" s="54" t="s">
        <v>552</v>
      </c>
      <c r="K109" s="54" t="s">
        <v>553</v>
      </c>
      <c r="L109" s="54" t="s">
        <v>368</v>
      </c>
      <c r="M109" s="54" t="s">
        <v>116</v>
      </c>
      <c r="N109" s="54">
        <v>5.05</v>
      </c>
      <c r="P109" s="54">
        <v>0.22</v>
      </c>
      <c r="R109" s="54">
        <v>9869.2800000000007</v>
      </c>
      <c r="S109" s="54">
        <v>3459</v>
      </c>
      <c r="T109" s="54">
        <v>96</v>
      </c>
      <c r="U109" s="54">
        <v>1</v>
      </c>
    </row>
    <row r="110" spans="5:21">
      <c r="E110" s="55">
        <v>6</v>
      </c>
      <c r="F110" s="55">
        <v>481</v>
      </c>
      <c r="H110" s="54" t="s">
        <v>503</v>
      </c>
      <c r="I110" s="55">
        <v>2</v>
      </c>
      <c r="J110" s="54" t="s">
        <v>500</v>
      </c>
      <c r="K110" s="54" t="s">
        <v>501</v>
      </c>
      <c r="L110" s="54" t="s">
        <v>502</v>
      </c>
      <c r="M110" s="54" t="s">
        <v>116</v>
      </c>
      <c r="N110" s="54">
        <v>5.05</v>
      </c>
      <c r="P110" s="54">
        <v>0.17</v>
      </c>
      <c r="R110" s="54">
        <v>6583.07</v>
      </c>
      <c r="S110" s="54">
        <v>3454</v>
      </c>
      <c r="T110" s="54">
        <v>894</v>
      </c>
      <c r="U110" s="54">
        <v>108000</v>
      </c>
    </row>
    <row r="111" spans="5:21">
      <c r="E111" s="55">
        <v>6</v>
      </c>
      <c r="F111" s="55">
        <v>484</v>
      </c>
      <c r="H111" s="54" t="s">
        <v>554</v>
      </c>
      <c r="I111" s="55">
        <v>2</v>
      </c>
      <c r="J111" s="54" t="s">
        <v>555</v>
      </c>
      <c r="K111" s="54" t="s">
        <v>554</v>
      </c>
      <c r="L111" s="54" t="s">
        <v>309</v>
      </c>
      <c r="M111" s="54" t="s">
        <v>116</v>
      </c>
      <c r="N111" s="54">
        <v>5.05</v>
      </c>
      <c r="P111" s="54">
        <v>0.17</v>
      </c>
      <c r="R111" s="54">
        <v>8809.33</v>
      </c>
      <c r="U111" s="54">
        <v>0</v>
      </c>
    </row>
    <row r="112" spans="5:21">
      <c r="E112" s="55">
        <v>6</v>
      </c>
      <c r="F112" s="55">
        <v>487</v>
      </c>
      <c r="H112" s="54" t="s">
        <v>556</v>
      </c>
      <c r="I112" s="55">
        <v>1</v>
      </c>
      <c r="J112" s="54" t="s">
        <v>555</v>
      </c>
      <c r="K112" s="54" t="s">
        <v>554</v>
      </c>
      <c r="L112" s="54" t="s">
        <v>309</v>
      </c>
      <c r="M112" s="54" t="s">
        <v>116</v>
      </c>
      <c r="N112" s="54">
        <v>5.05</v>
      </c>
      <c r="P112" s="54">
        <v>0.11</v>
      </c>
      <c r="R112" s="54">
        <v>389.95</v>
      </c>
      <c r="U112" s="54">
        <v>0</v>
      </c>
    </row>
    <row r="113" spans="5:21">
      <c r="E113" s="55">
        <v>6</v>
      </c>
      <c r="F113" s="55">
        <v>489</v>
      </c>
      <c r="H113" s="54" t="s">
        <v>557</v>
      </c>
      <c r="I113" s="55">
        <v>2</v>
      </c>
      <c r="J113" s="54" t="s">
        <v>558</v>
      </c>
      <c r="K113" s="54" t="s">
        <v>557</v>
      </c>
      <c r="L113" s="54" t="s">
        <v>309</v>
      </c>
      <c r="M113" s="54" t="s">
        <v>116</v>
      </c>
      <c r="N113" s="54">
        <v>5.05</v>
      </c>
      <c r="P113" s="54">
        <v>0.22</v>
      </c>
      <c r="R113" s="54">
        <v>9594.4699999999993</v>
      </c>
      <c r="U113" s="54">
        <v>0</v>
      </c>
    </row>
    <row r="114" spans="5:21">
      <c r="E114" s="55">
        <v>6</v>
      </c>
      <c r="F114" s="55">
        <v>493</v>
      </c>
      <c r="H114" s="54" t="s">
        <v>559</v>
      </c>
      <c r="I114" s="55">
        <v>2</v>
      </c>
      <c r="J114" s="54" t="s">
        <v>560</v>
      </c>
      <c r="K114" s="54" t="s">
        <v>559</v>
      </c>
      <c r="L114" s="54" t="s">
        <v>309</v>
      </c>
      <c r="M114" s="54" t="s">
        <v>116</v>
      </c>
      <c r="N114" s="54">
        <v>5.05</v>
      </c>
      <c r="P114" s="54">
        <v>0.17</v>
      </c>
      <c r="R114" s="54">
        <v>7557.94</v>
      </c>
      <c r="S114" s="54">
        <v>2413</v>
      </c>
      <c r="T114" s="54">
        <v>156</v>
      </c>
      <c r="U114" s="54">
        <v>148000</v>
      </c>
    </row>
    <row r="115" spans="5:21">
      <c r="E115" s="55">
        <v>6</v>
      </c>
      <c r="F115" s="55">
        <v>496</v>
      </c>
      <c r="H115" s="54" t="s">
        <v>561</v>
      </c>
      <c r="I115" s="55">
        <v>2</v>
      </c>
      <c r="J115" s="54" t="s">
        <v>562</v>
      </c>
      <c r="K115" s="54" t="s">
        <v>561</v>
      </c>
      <c r="L115" s="54" t="s">
        <v>309</v>
      </c>
      <c r="M115" s="54" t="s">
        <v>116</v>
      </c>
      <c r="N115" s="54">
        <v>5.05</v>
      </c>
      <c r="P115" s="54">
        <v>0.17</v>
      </c>
      <c r="R115" s="54">
        <v>9826.74</v>
      </c>
      <c r="S115" s="54">
        <v>3486</v>
      </c>
      <c r="T115" s="54">
        <v>163</v>
      </c>
      <c r="U115" s="54">
        <v>317000</v>
      </c>
    </row>
    <row r="116" spans="5:21">
      <c r="E116" s="55">
        <v>6</v>
      </c>
      <c r="F116" s="55">
        <v>499</v>
      </c>
      <c r="H116" s="54" t="s">
        <v>563</v>
      </c>
      <c r="I116" s="55">
        <v>2</v>
      </c>
      <c r="J116" s="54" t="s">
        <v>564</v>
      </c>
      <c r="K116" s="54" t="s">
        <v>563</v>
      </c>
      <c r="L116" s="54" t="s">
        <v>368</v>
      </c>
      <c r="M116" s="54" t="s">
        <v>116</v>
      </c>
      <c r="N116" s="54">
        <v>5.03</v>
      </c>
      <c r="P116" s="54">
        <v>0.22</v>
      </c>
      <c r="R116" s="54">
        <v>7979.8</v>
      </c>
      <c r="S116" s="54">
        <v>3306</v>
      </c>
      <c r="T116" s="54">
        <v>818</v>
      </c>
      <c r="U116" s="54">
        <v>207500</v>
      </c>
    </row>
    <row r="117" spans="5:21">
      <c r="E117" s="55">
        <v>6</v>
      </c>
      <c r="F117" s="55">
        <v>503</v>
      </c>
      <c r="H117" s="54" t="s">
        <v>565</v>
      </c>
      <c r="I117" s="55">
        <v>2</v>
      </c>
      <c r="J117" s="54" t="s">
        <v>566</v>
      </c>
      <c r="K117" s="54" t="s">
        <v>567</v>
      </c>
      <c r="L117" s="54" t="s">
        <v>568</v>
      </c>
      <c r="M117" s="54" t="s">
        <v>116</v>
      </c>
      <c r="N117" s="54">
        <v>5.03</v>
      </c>
      <c r="P117" s="54">
        <v>0.22</v>
      </c>
      <c r="R117" s="54">
        <v>8476.1</v>
      </c>
      <c r="S117" s="54">
        <v>3212</v>
      </c>
      <c r="T117" s="54">
        <v>278</v>
      </c>
      <c r="U117" s="54">
        <v>300000</v>
      </c>
    </row>
    <row r="118" spans="5:21">
      <c r="E118" s="55">
        <v>6</v>
      </c>
      <c r="F118" s="55">
        <v>507</v>
      </c>
      <c r="H118" s="54" t="s">
        <v>569</v>
      </c>
      <c r="I118" s="55">
        <v>2</v>
      </c>
      <c r="J118" s="54" t="s">
        <v>570</v>
      </c>
      <c r="K118" s="54" t="s">
        <v>569</v>
      </c>
      <c r="L118" s="54" t="s">
        <v>309</v>
      </c>
      <c r="M118" s="54" t="s">
        <v>116</v>
      </c>
      <c r="N118" s="54">
        <v>5.03</v>
      </c>
      <c r="P118" s="54">
        <v>0.22</v>
      </c>
      <c r="R118" s="54">
        <v>8919.2199999999993</v>
      </c>
      <c r="S118" s="54">
        <v>2585</v>
      </c>
      <c r="T118" s="54">
        <v>161</v>
      </c>
      <c r="U118" s="54">
        <v>197000</v>
      </c>
    </row>
    <row r="119" spans="5:21">
      <c r="E119" s="55">
        <v>6</v>
      </c>
      <c r="F119" s="55">
        <v>511</v>
      </c>
      <c r="H119" s="54" t="s">
        <v>571</v>
      </c>
      <c r="I119" s="55">
        <v>2</v>
      </c>
      <c r="J119" s="54" t="s">
        <v>572</v>
      </c>
      <c r="K119" s="54" t="s">
        <v>571</v>
      </c>
      <c r="L119" s="54" t="s">
        <v>309</v>
      </c>
      <c r="M119" s="54" t="s">
        <v>116</v>
      </c>
      <c r="N119" s="54">
        <v>5.03</v>
      </c>
      <c r="P119" s="54">
        <v>0.22</v>
      </c>
      <c r="R119" s="54">
        <v>9057.48</v>
      </c>
      <c r="U119" s="54">
        <v>0</v>
      </c>
    </row>
    <row r="120" spans="5:21">
      <c r="E120" s="55">
        <v>6</v>
      </c>
      <c r="F120" s="55">
        <v>515</v>
      </c>
      <c r="H120" s="54" t="s">
        <v>573</v>
      </c>
      <c r="I120" s="55">
        <v>2</v>
      </c>
      <c r="J120" s="54" t="s">
        <v>574</v>
      </c>
      <c r="K120" s="54" t="s">
        <v>573</v>
      </c>
      <c r="L120" s="54" t="s">
        <v>309</v>
      </c>
      <c r="M120" s="54" t="s">
        <v>116</v>
      </c>
      <c r="N120" s="54">
        <v>5.03</v>
      </c>
      <c r="P120" s="54">
        <v>0.22</v>
      </c>
      <c r="R120" s="54">
        <v>6912.75</v>
      </c>
      <c r="S120" s="54">
        <v>3402</v>
      </c>
      <c r="T120" s="54">
        <v>779</v>
      </c>
      <c r="U120" s="54">
        <v>165000</v>
      </c>
    </row>
    <row r="121" spans="5:21">
      <c r="E121" s="55">
        <v>6</v>
      </c>
      <c r="F121" s="55">
        <v>521</v>
      </c>
      <c r="H121" s="54" t="s">
        <v>575</v>
      </c>
      <c r="I121" s="55">
        <v>2</v>
      </c>
      <c r="J121" s="54" t="s">
        <v>576</v>
      </c>
      <c r="K121" s="54" t="s">
        <v>575</v>
      </c>
      <c r="L121" s="54" t="s">
        <v>309</v>
      </c>
      <c r="M121" s="54" t="s">
        <v>116</v>
      </c>
      <c r="N121" s="54">
        <v>5.03</v>
      </c>
      <c r="P121" s="54">
        <v>0.34399999999999997</v>
      </c>
      <c r="R121" s="54">
        <v>8788.06</v>
      </c>
      <c r="S121" s="54">
        <v>3193</v>
      </c>
      <c r="T121" s="54">
        <v>893</v>
      </c>
      <c r="U121" s="54">
        <v>1</v>
      </c>
    </row>
    <row r="122" spans="5:21">
      <c r="E122" s="55">
        <v>6</v>
      </c>
      <c r="F122" s="55">
        <v>525</v>
      </c>
      <c r="H122" s="54" t="s">
        <v>577</v>
      </c>
      <c r="I122" s="55">
        <v>2</v>
      </c>
      <c r="J122" s="54" t="s">
        <v>578</v>
      </c>
      <c r="K122" s="54" t="s">
        <v>577</v>
      </c>
      <c r="L122" s="54" t="s">
        <v>309</v>
      </c>
      <c r="M122" s="54" t="s">
        <v>116</v>
      </c>
      <c r="N122" s="54">
        <v>5.03</v>
      </c>
      <c r="P122" s="54">
        <v>0.22</v>
      </c>
      <c r="R122" s="54">
        <v>8674.6200000000008</v>
      </c>
      <c r="S122" s="54">
        <v>3287</v>
      </c>
      <c r="T122" s="54">
        <v>262</v>
      </c>
      <c r="U122" s="54">
        <v>245000</v>
      </c>
    </row>
    <row r="123" spans="5:21">
      <c r="E123" s="55">
        <v>6</v>
      </c>
      <c r="F123" s="55">
        <v>529</v>
      </c>
      <c r="H123" s="54" t="s">
        <v>579</v>
      </c>
      <c r="I123" s="55">
        <v>2</v>
      </c>
      <c r="J123" s="54" t="s">
        <v>580</v>
      </c>
      <c r="K123" s="54" t="s">
        <v>579</v>
      </c>
      <c r="L123" s="54" t="s">
        <v>309</v>
      </c>
      <c r="M123" s="54" t="s">
        <v>116</v>
      </c>
      <c r="N123" s="54">
        <v>5.03</v>
      </c>
      <c r="P123" s="54">
        <v>0.22</v>
      </c>
      <c r="R123" s="54">
        <v>7685.56</v>
      </c>
      <c r="S123" s="54">
        <v>3231</v>
      </c>
      <c r="T123" s="54">
        <v>110</v>
      </c>
      <c r="U123" s="54">
        <v>280000</v>
      </c>
    </row>
    <row r="124" spans="5:21">
      <c r="E124" s="55">
        <v>6</v>
      </c>
      <c r="F124" s="55">
        <v>533</v>
      </c>
      <c r="H124" s="54" t="s">
        <v>581</v>
      </c>
      <c r="I124" s="55">
        <v>2</v>
      </c>
      <c r="J124" s="54" t="s">
        <v>582</v>
      </c>
      <c r="K124" s="54" t="s">
        <v>581</v>
      </c>
      <c r="L124" s="54" t="s">
        <v>309</v>
      </c>
      <c r="M124" s="54" t="s">
        <v>116</v>
      </c>
      <c r="N124" s="54">
        <v>5.03</v>
      </c>
      <c r="P124" s="54">
        <v>0.28000000000000003</v>
      </c>
      <c r="R124" s="54">
        <v>8749.06</v>
      </c>
      <c r="S124" s="54">
        <v>3056</v>
      </c>
      <c r="T124" s="54">
        <v>150</v>
      </c>
      <c r="U124" s="54">
        <v>379900</v>
      </c>
    </row>
    <row r="125" spans="5:21">
      <c r="E125" s="55">
        <v>6</v>
      </c>
      <c r="F125" s="55">
        <v>538</v>
      </c>
      <c r="H125" s="54" t="s">
        <v>583</v>
      </c>
      <c r="I125" s="55">
        <v>2</v>
      </c>
      <c r="J125" s="54" t="s">
        <v>584</v>
      </c>
      <c r="K125" s="54" t="s">
        <v>583</v>
      </c>
      <c r="L125" s="54" t="s">
        <v>309</v>
      </c>
      <c r="M125" s="54" t="s">
        <v>116</v>
      </c>
      <c r="N125" s="54">
        <v>5.03</v>
      </c>
      <c r="P125" s="54">
        <v>0.28000000000000003</v>
      </c>
      <c r="R125" s="54">
        <v>8149.96</v>
      </c>
      <c r="S125" s="54">
        <v>3482</v>
      </c>
      <c r="T125" s="54">
        <v>973</v>
      </c>
      <c r="U125" s="54">
        <v>236000</v>
      </c>
    </row>
    <row r="126" spans="5:21">
      <c r="E126" s="55">
        <v>6</v>
      </c>
      <c r="F126" s="55">
        <v>543</v>
      </c>
      <c r="H126" s="54" t="s">
        <v>543</v>
      </c>
      <c r="I126" s="55">
        <v>1</v>
      </c>
      <c r="J126" s="54" t="s">
        <v>544</v>
      </c>
      <c r="K126" s="54" t="s">
        <v>545</v>
      </c>
      <c r="L126" s="54" t="s">
        <v>546</v>
      </c>
      <c r="M126" s="54" t="s">
        <v>116</v>
      </c>
      <c r="N126" s="54">
        <v>5.03</v>
      </c>
      <c r="P126" s="54">
        <v>0.19</v>
      </c>
      <c r="R126" s="54">
        <v>673.55</v>
      </c>
      <c r="U126" s="54">
        <v>0</v>
      </c>
    </row>
    <row r="127" spans="5:21">
      <c r="E127" s="55">
        <v>7</v>
      </c>
      <c r="F127" s="55">
        <v>214</v>
      </c>
      <c r="H127" s="54" t="s">
        <v>585</v>
      </c>
      <c r="I127" s="55">
        <v>1</v>
      </c>
      <c r="J127" s="54" t="s">
        <v>586</v>
      </c>
      <c r="K127" s="54" t="s">
        <v>587</v>
      </c>
      <c r="L127" s="54" t="s">
        <v>588</v>
      </c>
      <c r="M127" s="54" t="s">
        <v>116</v>
      </c>
      <c r="N127" s="54">
        <v>5.05</v>
      </c>
      <c r="P127" s="54">
        <v>0.11</v>
      </c>
      <c r="R127" s="54">
        <v>389.95</v>
      </c>
      <c r="S127" s="54">
        <v>3287</v>
      </c>
      <c r="T127" s="54">
        <v>352</v>
      </c>
      <c r="U127" s="54">
        <v>3500</v>
      </c>
    </row>
    <row r="128" spans="5:21">
      <c r="E128" s="55">
        <v>7</v>
      </c>
      <c r="F128" s="55">
        <v>216</v>
      </c>
      <c r="H128" s="54" t="s">
        <v>585</v>
      </c>
      <c r="I128" s="55">
        <v>1</v>
      </c>
      <c r="J128" s="54" t="s">
        <v>586</v>
      </c>
      <c r="K128" s="54" t="s">
        <v>587</v>
      </c>
      <c r="L128" s="54" t="s">
        <v>589</v>
      </c>
      <c r="M128" s="54" t="s">
        <v>116</v>
      </c>
      <c r="N128" s="54">
        <v>5.05</v>
      </c>
      <c r="P128" s="54">
        <v>0.11</v>
      </c>
      <c r="R128" s="54">
        <v>389.95</v>
      </c>
      <c r="S128" s="54">
        <v>3238</v>
      </c>
      <c r="T128" s="54">
        <v>615</v>
      </c>
      <c r="U128" s="54">
        <v>3500</v>
      </c>
    </row>
    <row r="129" spans="5:21">
      <c r="E129" s="55">
        <v>7</v>
      </c>
      <c r="F129" s="55">
        <v>218</v>
      </c>
      <c r="H129" s="54" t="s">
        <v>590</v>
      </c>
      <c r="I129" s="55">
        <v>1</v>
      </c>
      <c r="J129" s="54" t="s">
        <v>591</v>
      </c>
      <c r="K129" s="54" t="s">
        <v>592</v>
      </c>
      <c r="L129" s="54" t="s">
        <v>593</v>
      </c>
      <c r="M129" s="54" t="s">
        <v>116</v>
      </c>
      <c r="N129" s="54">
        <v>5.05</v>
      </c>
      <c r="P129" s="54">
        <v>0.22</v>
      </c>
      <c r="R129" s="54">
        <v>779.9</v>
      </c>
      <c r="U129" s="54">
        <v>0</v>
      </c>
    </row>
    <row r="130" spans="5:21">
      <c r="E130" s="55">
        <v>7</v>
      </c>
      <c r="F130" s="55">
        <v>222</v>
      </c>
      <c r="H130" s="54" t="s">
        <v>594</v>
      </c>
      <c r="I130" s="55">
        <v>2</v>
      </c>
      <c r="J130" s="54" t="s">
        <v>595</v>
      </c>
      <c r="K130" s="54" t="s">
        <v>594</v>
      </c>
      <c r="L130" s="54" t="s">
        <v>309</v>
      </c>
      <c r="M130" s="54" t="s">
        <v>116</v>
      </c>
      <c r="N130" s="54">
        <v>5.05</v>
      </c>
      <c r="P130" s="54">
        <v>0.17</v>
      </c>
      <c r="R130" s="54">
        <v>6558.25</v>
      </c>
      <c r="U130" s="54">
        <v>0</v>
      </c>
    </row>
    <row r="131" spans="5:21">
      <c r="E131" s="55">
        <v>7</v>
      </c>
      <c r="F131" s="55">
        <v>225</v>
      </c>
      <c r="H131" s="54" t="s">
        <v>596</v>
      </c>
      <c r="I131" s="55">
        <v>2</v>
      </c>
      <c r="J131" s="54" t="s">
        <v>597</v>
      </c>
      <c r="K131" s="54" t="s">
        <v>596</v>
      </c>
      <c r="L131" s="54" t="s">
        <v>368</v>
      </c>
      <c r="M131" s="54" t="s">
        <v>116</v>
      </c>
      <c r="N131" s="54">
        <v>5.05</v>
      </c>
      <c r="P131" s="54">
        <v>0.34</v>
      </c>
      <c r="R131" s="54">
        <v>8678.16</v>
      </c>
      <c r="S131" s="54">
        <v>3344</v>
      </c>
      <c r="T131" s="54">
        <v>721</v>
      </c>
      <c r="U131" s="54">
        <v>70000</v>
      </c>
    </row>
    <row r="132" spans="5:21">
      <c r="E132" s="55">
        <v>7</v>
      </c>
      <c r="F132" s="55">
        <v>231</v>
      </c>
      <c r="H132" s="54" t="s">
        <v>598</v>
      </c>
      <c r="I132" s="55">
        <v>2</v>
      </c>
      <c r="J132" s="54" t="s">
        <v>599</v>
      </c>
      <c r="K132" s="54" t="s">
        <v>598</v>
      </c>
      <c r="L132" s="54" t="s">
        <v>309</v>
      </c>
      <c r="M132" s="54" t="s">
        <v>116</v>
      </c>
      <c r="N132" s="54">
        <v>5.05</v>
      </c>
      <c r="P132" s="54">
        <v>0.28000000000000003</v>
      </c>
      <c r="R132" s="54">
        <v>11691.41</v>
      </c>
      <c r="U132" s="54">
        <v>0</v>
      </c>
    </row>
    <row r="133" spans="5:21">
      <c r="E133" s="55">
        <v>7</v>
      </c>
      <c r="F133" s="55">
        <v>236</v>
      </c>
      <c r="H133" s="54" t="s">
        <v>600</v>
      </c>
      <c r="I133" s="55">
        <v>2</v>
      </c>
      <c r="J133" s="54" t="s">
        <v>601</v>
      </c>
      <c r="K133" s="54" t="s">
        <v>600</v>
      </c>
      <c r="L133" s="54" t="s">
        <v>309</v>
      </c>
      <c r="M133" s="54" t="s">
        <v>116</v>
      </c>
      <c r="N133" s="54">
        <v>5.05</v>
      </c>
      <c r="P133" s="54">
        <v>0.22</v>
      </c>
      <c r="R133" s="54">
        <v>7912.44</v>
      </c>
      <c r="S133" s="54">
        <v>2016</v>
      </c>
      <c r="T133" s="54">
        <v>55</v>
      </c>
      <c r="U133" s="54">
        <v>82500</v>
      </c>
    </row>
    <row r="134" spans="5:21">
      <c r="E134" s="55">
        <v>7</v>
      </c>
      <c r="F134" s="55">
        <v>240</v>
      </c>
      <c r="H134" s="54" t="s">
        <v>602</v>
      </c>
      <c r="I134" s="55">
        <v>1</v>
      </c>
      <c r="J134" s="54" t="s">
        <v>603</v>
      </c>
      <c r="K134" s="54" t="s">
        <v>604</v>
      </c>
      <c r="L134" s="54" t="s">
        <v>342</v>
      </c>
      <c r="M134" s="54" t="s">
        <v>116</v>
      </c>
      <c r="N134" s="54">
        <v>5.03</v>
      </c>
      <c r="P134" s="54">
        <v>0.22</v>
      </c>
      <c r="R134" s="54">
        <v>779.9</v>
      </c>
      <c r="S134" s="54">
        <v>3242</v>
      </c>
      <c r="T134" s="54">
        <v>65</v>
      </c>
      <c r="U134" s="54">
        <v>1</v>
      </c>
    </row>
    <row r="135" spans="5:21">
      <c r="E135" s="55">
        <v>7</v>
      </c>
      <c r="F135" s="55">
        <v>244</v>
      </c>
      <c r="H135" s="54" t="s">
        <v>275</v>
      </c>
      <c r="I135" s="55" t="s">
        <v>77</v>
      </c>
      <c r="J135" s="54" t="s">
        <v>85</v>
      </c>
      <c r="K135" s="54" t="s">
        <v>322</v>
      </c>
      <c r="L135" s="54" t="s">
        <v>309</v>
      </c>
      <c r="M135" s="54" t="s">
        <v>116</v>
      </c>
      <c r="N135" s="54">
        <v>5.03</v>
      </c>
      <c r="P135" s="54">
        <v>0.34</v>
      </c>
      <c r="Q135" s="54" t="s">
        <v>86</v>
      </c>
      <c r="R135" s="54">
        <v>0</v>
      </c>
      <c r="U135" s="54">
        <v>0</v>
      </c>
    </row>
    <row r="136" spans="5:21">
      <c r="E136" s="55">
        <v>7</v>
      </c>
      <c r="F136" s="55">
        <v>250</v>
      </c>
      <c r="H136" s="54" t="s">
        <v>605</v>
      </c>
      <c r="I136" s="55">
        <v>1</v>
      </c>
      <c r="J136" s="54" t="s">
        <v>606</v>
      </c>
      <c r="K136" s="54" t="s">
        <v>607</v>
      </c>
      <c r="L136" s="54" t="s">
        <v>309</v>
      </c>
      <c r="M136" s="54" t="s">
        <v>116</v>
      </c>
      <c r="N136" s="54">
        <v>5.03</v>
      </c>
      <c r="P136" s="54">
        <v>0.17</v>
      </c>
      <c r="R136" s="54">
        <v>602.65</v>
      </c>
      <c r="S136" s="54">
        <v>3384</v>
      </c>
      <c r="T136" s="54">
        <v>688</v>
      </c>
      <c r="U136" s="54">
        <v>2000</v>
      </c>
    </row>
    <row r="137" spans="5:21">
      <c r="E137" s="55">
        <v>7</v>
      </c>
      <c r="F137" s="55">
        <v>253</v>
      </c>
      <c r="H137" s="54" t="s">
        <v>607</v>
      </c>
      <c r="I137" s="55">
        <v>2</v>
      </c>
      <c r="J137" s="54" t="s">
        <v>608</v>
      </c>
      <c r="K137" s="54" t="s">
        <v>607</v>
      </c>
      <c r="L137" s="54" t="s">
        <v>309</v>
      </c>
      <c r="M137" s="54" t="s">
        <v>116</v>
      </c>
      <c r="N137" s="54">
        <v>5.03</v>
      </c>
      <c r="P137" s="54">
        <v>0.34</v>
      </c>
      <c r="R137" s="54">
        <v>10462.99</v>
      </c>
      <c r="S137" s="54">
        <v>3023</v>
      </c>
      <c r="T137" s="54">
        <v>117</v>
      </c>
      <c r="U137" s="54">
        <v>413000</v>
      </c>
    </row>
    <row r="138" spans="5:21">
      <c r="E138" s="55">
        <v>7</v>
      </c>
      <c r="F138" s="55">
        <v>259</v>
      </c>
      <c r="H138" s="54" t="s">
        <v>609</v>
      </c>
      <c r="I138" s="55">
        <v>1</v>
      </c>
      <c r="J138" s="54" t="s">
        <v>610</v>
      </c>
      <c r="K138" s="54" t="s">
        <v>611</v>
      </c>
      <c r="L138" s="54" t="s">
        <v>612</v>
      </c>
      <c r="M138" s="54" t="s">
        <v>116</v>
      </c>
      <c r="N138" s="54">
        <v>5.03</v>
      </c>
      <c r="P138" s="54">
        <v>0.28000000000000003</v>
      </c>
      <c r="R138" s="54">
        <v>1878.85</v>
      </c>
      <c r="S138" s="54">
        <v>3021</v>
      </c>
      <c r="T138" s="54">
        <v>246</v>
      </c>
      <c r="U138" s="54">
        <v>89900</v>
      </c>
    </row>
    <row r="139" spans="5:21">
      <c r="E139" s="55">
        <v>7</v>
      </c>
      <c r="F139" s="55">
        <v>264</v>
      </c>
      <c r="H139" s="54" t="s">
        <v>613</v>
      </c>
      <c r="I139" s="55">
        <v>2</v>
      </c>
      <c r="J139" s="54" t="s">
        <v>614</v>
      </c>
      <c r="K139" s="54" t="s">
        <v>613</v>
      </c>
      <c r="L139" s="54" t="s">
        <v>309</v>
      </c>
      <c r="M139" s="54" t="s">
        <v>116</v>
      </c>
      <c r="N139" s="54">
        <v>5.03</v>
      </c>
      <c r="P139" s="54">
        <v>0.28999999999999998</v>
      </c>
      <c r="R139" s="54">
        <v>7728.1</v>
      </c>
      <c r="S139" s="54">
        <v>1840</v>
      </c>
      <c r="T139" s="54">
        <v>41</v>
      </c>
      <c r="U139" s="54">
        <v>125000</v>
      </c>
    </row>
    <row r="140" spans="5:21">
      <c r="E140" s="55">
        <v>7</v>
      </c>
      <c r="F140" s="55">
        <v>268.01</v>
      </c>
      <c r="H140" s="54" t="s">
        <v>615</v>
      </c>
      <c r="I140" s="55">
        <v>2</v>
      </c>
      <c r="J140" s="54" t="s">
        <v>616</v>
      </c>
      <c r="K140" s="54" t="s">
        <v>615</v>
      </c>
      <c r="L140" s="54" t="s">
        <v>309</v>
      </c>
      <c r="M140" s="54" t="s">
        <v>116</v>
      </c>
      <c r="N140" s="54">
        <v>5.03</v>
      </c>
      <c r="P140" s="54">
        <v>0.22</v>
      </c>
      <c r="R140" s="54">
        <v>7201.59</v>
      </c>
      <c r="U140" s="54">
        <v>0</v>
      </c>
    </row>
    <row r="141" spans="5:21">
      <c r="E141" s="55">
        <v>7</v>
      </c>
      <c r="F141" s="55">
        <v>268.02</v>
      </c>
      <c r="H141" s="54" t="s">
        <v>617</v>
      </c>
      <c r="I141" s="55">
        <v>1</v>
      </c>
      <c r="J141" s="54" t="s">
        <v>618</v>
      </c>
      <c r="K141" s="54" t="s">
        <v>615</v>
      </c>
      <c r="L141" s="54" t="s">
        <v>309</v>
      </c>
      <c r="M141" s="54" t="s">
        <v>116</v>
      </c>
      <c r="N141" s="54">
        <v>5.03</v>
      </c>
      <c r="P141" s="54">
        <v>0.15</v>
      </c>
      <c r="R141" s="54">
        <v>531.75</v>
      </c>
      <c r="U141" s="54">
        <v>0</v>
      </c>
    </row>
    <row r="142" spans="5:21">
      <c r="E142" s="55">
        <v>7</v>
      </c>
      <c r="F142" s="55">
        <v>291</v>
      </c>
      <c r="H142" s="54" t="s">
        <v>619</v>
      </c>
      <c r="I142" s="55">
        <v>1</v>
      </c>
      <c r="J142" s="54" t="s">
        <v>620</v>
      </c>
      <c r="K142" s="54" t="s">
        <v>621</v>
      </c>
      <c r="L142" s="54" t="s">
        <v>622</v>
      </c>
      <c r="M142" s="54" t="s">
        <v>116</v>
      </c>
      <c r="N142" s="54">
        <v>5.05</v>
      </c>
      <c r="P142" s="54">
        <v>0.22</v>
      </c>
      <c r="R142" s="54">
        <v>779.9</v>
      </c>
      <c r="U142" s="54">
        <v>0</v>
      </c>
    </row>
    <row r="143" spans="5:21">
      <c r="E143" s="55">
        <v>7</v>
      </c>
      <c r="F143" s="55">
        <v>295</v>
      </c>
      <c r="H143" s="54" t="s">
        <v>623</v>
      </c>
      <c r="I143" s="55">
        <v>1</v>
      </c>
      <c r="J143" s="54" t="s">
        <v>624</v>
      </c>
      <c r="K143" s="54" t="s">
        <v>625</v>
      </c>
      <c r="L143" s="54" t="s">
        <v>626</v>
      </c>
      <c r="M143" s="54" t="s">
        <v>116</v>
      </c>
      <c r="N143" s="54">
        <v>5.05</v>
      </c>
      <c r="P143" s="54">
        <v>0.22</v>
      </c>
      <c r="R143" s="54">
        <v>779.9</v>
      </c>
      <c r="U143" s="54">
        <v>0</v>
      </c>
    </row>
    <row r="144" spans="5:21">
      <c r="E144" s="55">
        <v>7</v>
      </c>
      <c r="F144" s="55">
        <v>299</v>
      </c>
      <c r="H144" s="54" t="s">
        <v>627</v>
      </c>
      <c r="I144" s="55">
        <v>2</v>
      </c>
      <c r="J144" s="54" t="s">
        <v>628</v>
      </c>
      <c r="K144" s="54" t="s">
        <v>627</v>
      </c>
      <c r="L144" s="54" t="s">
        <v>309</v>
      </c>
      <c r="M144" s="54" t="s">
        <v>116</v>
      </c>
      <c r="N144" s="54">
        <v>5.05</v>
      </c>
      <c r="P144" s="54">
        <v>0.22</v>
      </c>
      <c r="R144" s="54">
        <v>8580.6</v>
      </c>
      <c r="S144" s="54">
        <v>2041</v>
      </c>
      <c r="T144" s="54">
        <v>61</v>
      </c>
      <c r="U144" s="54">
        <v>142000</v>
      </c>
    </row>
    <row r="145" spans="5:21">
      <c r="E145" s="55">
        <v>7</v>
      </c>
      <c r="F145" s="55">
        <v>305</v>
      </c>
      <c r="H145" s="54" t="s">
        <v>273</v>
      </c>
      <c r="I145" s="55" t="s">
        <v>77</v>
      </c>
      <c r="J145" s="54" t="s">
        <v>85</v>
      </c>
      <c r="K145" s="54" t="s">
        <v>322</v>
      </c>
      <c r="L145" s="54" t="s">
        <v>309</v>
      </c>
      <c r="M145" s="54" t="s">
        <v>116</v>
      </c>
      <c r="N145" s="54">
        <v>5.05</v>
      </c>
      <c r="P145" s="54">
        <v>0.22900000000000001</v>
      </c>
      <c r="Q145" s="54" t="s">
        <v>165</v>
      </c>
      <c r="R145" s="54">
        <v>0</v>
      </c>
      <c r="U145" s="54">
        <v>0</v>
      </c>
    </row>
    <row r="146" spans="5:21">
      <c r="E146" s="55">
        <v>7</v>
      </c>
      <c r="F146" s="55">
        <v>307</v>
      </c>
      <c r="H146" s="54" t="s">
        <v>629</v>
      </c>
      <c r="I146" s="55">
        <v>2</v>
      </c>
      <c r="J146" s="54" t="s">
        <v>630</v>
      </c>
      <c r="K146" s="54" t="s">
        <v>629</v>
      </c>
      <c r="L146" s="54" t="s">
        <v>309</v>
      </c>
      <c r="M146" s="54" t="s">
        <v>116</v>
      </c>
      <c r="N146" s="54">
        <v>5.05</v>
      </c>
      <c r="P146" s="54">
        <v>0.22</v>
      </c>
      <c r="R146" s="54">
        <v>8697.58</v>
      </c>
      <c r="U146" s="54">
        <v>0</v>
      </c>
    </row>
    <row r="147" spans="5:21">
      <c r="E147" s="55">
        <v>7</v>
      </c>
      <c r="F147" s="55">
        <v>311</v>
      </c>
      <c r="H147" s="54" t="s">
        <v>631</v>
      </c>
      <c r="I147" s="55">
        <v>2</v>
      </c>
      <c r="J147" s="54" t="s">
        <v>632</v>
      </c>
      <c r="K147" s="54" t="s">
        <v>631</v>
      </c>
      <c r="L147" s="54" t="s">
        <v>309</v>
      </c>
      <c r="M147" s="54" t="s">
        <v>116</v>
      </c>
      <c r="N147" s="54">
        <v>5.05</v>
      </c>
      <c r="P147" s="54">
        <v>0.17</v>
      </c>
      <c r="R147" s="54">
        <v>6926.93</v>
      </c>
      <c r="S147" s="54">
        <v>3322</v>
      </c>
      <c r="T147" s="54">
        <v>476</v>
      </c>
      <c r="U147" s="54">
        <v>151000</v>
      </c>
    </row>
    <row r="148" spans="5:21">
      <c r="E148" s="55">
        <v>7</v>
      </c>
      <c r="F148" s="55">
        <v>314</v>
      </c>
      <c r="H148" s="54" t="s">
        <v>633</v>
      </c>
      <c r="I148" s="55">
        <v>2</v>
      </c>
      <c r="J148" s="54" t="s">
        <v>634</v>
      </c>
      <c r="K148" s="54" t="s">
        <v>633</v>
      </c>
      <c r="L148" s="54" t="s">
        <v>309</v>
      </c>
      <c r="M148" s="54" t="s">
        <v>116</v>
      </c>
      <c r="N148" s="54">
        <v>5.05</v>
      </c>
      <c r="P148" s="54">
        <v>0.17</v>
      </c>
      <c r="R148" s="54">
        <v>6841.85</v>
      </c>
      <c r="S148" s="54">
        <v>2452</v>
      </c>
      <c r="T148" s="54">
        <v>59</v>
      </c>
      <c r="U148" s="54">
        <v>137500</v>
      </c>
    </row>
    <row r="149" spans="5:21">
      <c r="E149" s="55">
        <v>7</v>
      </c>
      <c r="F149" s="55">
        <v>317</v>
      </c>
      <c r="H149" s="54" t="s">
        <v>635</v>
      </c>
      <c r="I149" s="55">
        <v>2</v>
      </c>
      <c r="J149" s="54" t="s">
        <v>636</v>
      </c>
      <c r="K149" s="54" t="s">
        <v>635</v>
      </c>
      <c r="L149" s="54" t="s">
        <v>309</v>
      </c>
      <c r="M149" s="54" t="s">
        <v>116</v>
      </c>
      <c r="N149" s="54">
        <v>5.03</v>
      </c>
      <c r="P149" s="54">
        <v>0.28000000000000003</v>
      </c>
      <c r="R149" s="54">
        <v>10397.49</v>
      </c>
      <c r="S149" s="54">
        <v>3434</v>
      </c>
      <c r="T149" s="54">
        <v>306</v>
      </c>
      <c r="U149" s="54">
        <v>1</v>
      </c>
    </row>
    <row r="150" spans="5:21">
      <c r="E150" s="55">
        <v>7</v>
      </c>
      <c r="F150" s="55">
        <v>325</v>
      </c>
      <c r="H150" s="54" t="s">
        <v>637</v>
      </c>
      <c r="I150" s="55">
        <v>2</v>
      </c>
      <c r="J150" s="54" t="s">
        <v>638</v>
      </c>
      <c r="K150" s="54" t="s">
        <v>637</v>
      </c>
      <c r="L150" s="54" t="s">
        <v>309</v>
      </c>
      <c r="M150" s="54" t="s">
        <v>116</v>
      </c>
      <c r="N150" s="54">
        <v>5.03</v>
      </c>
      <c r="P150" s="54">
        <v>0.41</v>
      </c>
      <c r="R150" s="54">
        <v>8281.1200000000008</v>
      </c>
      <c r="S150" s="54">
        <v>2046</v>
      </c>
      <c r="T150" s="54">
        <v>272</v>
      </c>
      <c r="U150" s="54">
        <v>1</v>
      </c>
    </row>
    <row r="151" spans="5:21">
      <c r="E151" s="55">
        <v>7</v>
      </c>
      <c r="F151" s="55">
        <v>330</v>
      </c>
      <c r="H151" s="54" t="s">
        <v>639</v>
      </c>
      <c r="I151" s="55">
        <v>2</v>
      </c>
      <c r="J151" s="54" t="s">
        <v>640</v>
      </c>
      <c r="K151" s="54" t="s">
        <v>639</v>
      </c>
      <c r="L151" s="54" t="s">
        <v>309</v>
      </c>
      <c r="M151" s="54" t="s">
        <v>116</v>
      </c>
      <c r="N151" s="54">
        <v>5.03</v>
      </c>
      <c r="P151" s="54">
        <v>0.16</v>
      </c>
      <c r="R151" s="54">
        <v>6267.56</v>
      </c>
      <c r="S151" s="54">
        <v>3344</v>
      </c>
      <c r="T151" s="54">
        <v>750</v>
      </c>
      <c r="U151" s="54">
        <v>185000</v>
      </c>
    </row>
    <row r="152" spans="5:21">
      <c r="E152" s="55">
        <v>7</v>
      </c>
      <c r="F152" s="55">
        <v>332</v>
      </c>
      <c r="H152" s="54" t="s">
        <v>641</v>
      </c>
      <c r="I152" s="55">
        <v>2</v>
      </c>
      <c r="J152" s="54" t="s">
        <v>642</v>
      </c>
      <c r="K152" s="54" t="s">
        <v>641</v>
      </c>
      <c r="L152" s="54" t="s">
        <v>309</v>
      </c>
      <c r="M152" s="54" t="s">
        <v>116</v>
      </c>
      <c r="N152" s="54">
        <v>5.03</v>
      </c>
      <c r="P152" s="54">
        <v>0.11</v>
      </c>
      <c r="R152" s="54">
        <v>6331.37</v>
      </c>
      <c r="S152" s="54">
        <v>2725</v>
      </c>
      <c r="T152" s="54">
        <v>15</v>
      </c>
      <c r="U152" s="54">
        <v>185000</v>
      </c>
    </row>
    <row r="153" spans="5:21">
      <c r="E153" s="55">
        <v>7</v>
      </c>
      <c r="F153" s="55">
        <v>334</v>
      </c>
      <c r="H153" s="54" t="s">
        <v>643</v>
      </c>
      <c r="I153" s="55">
        <v>2</v>
      </c>
      <c r="J153" s="54" t="s">
        <v>644</v>
      </c>
      <c r="K153" s="54" t="s">
        <v>643</v>
      </c>
      <c r="L153" s="54" t="s">
        <v>309</v>
      </c>
      <c r="M153" s="54" t="s">
        <v>116</v>
      </c>
      <c r="N153" s="54">
        <v>5.03</v>
      </c>
      <c r="P153" s="54">
        <v>0.11</v>
      </c>
      <c r="R153" s="54">
        <v>6675.24</v>
      </c>
      <c r="S153" s="54">
        <v>3462</v>
      </c>
      <c r="T153" s="54">
        <v>952</v>
      </c>
      <c r="U153" s="54">
        <v>185000</v>
      </c>
    </row>
    <row r="154" spans="5:21">
      <c r="E154" s="55">
        <v>7</v>
      </c>
      <c r="F154" s="55">
        <v>336</v>
      </c>
      <c r="H154" s="54" t="s">
        <v>645</v>
      </c>
      <c r="I154" s="55">
        <v>2</v>
      </c>
      <c r="J154" s="54" t="s">
        <v>646</v>
      </c>
      <c r="K154" s="54" t="s">
        <v>645</v>
      </c>
      <c r="L154" s="54" t="s">
        <v>309</v>
      </c>
      <c r="M154" s="54" t="s">
        <v>116</v>
      </c>
      <c r="N154" s="54">
        <v>5.03</v>
      </c>
      <c r="P154" s="54">
        <v>0.22</v>
      </c>
      <c r="R154" s="54">
        <v>8575.36</v>
      </c>
      <c r="S154" s="54">
        <v>1997</v>
      </c>
      <c r="T154" s="54">
        <v>13</v>
      </c>
      <c r="U154" s="54">
        <v>165000</v>
      </c>
    </row>
    <row r="155" spans="5:21">
      <c r="E155" s="55">
        <v>7</v>
      </c>
      <c r="F155" s="55">
        <v>340</v>
      </c>
      <c r="H155" s="54" t="s">
        <v>647</v>
      </c>
      <c r="I155" s="55">
        <v>2</v>
      </c>
      <c r="J155" s="54" t="s">
        <v>648</v>
      </c>
      <c r="K155" s="54" t="s">
        <v>647</v>
      </c>
      <c r="L155" s="54" t="s">
        <v>309</v>
      </c>
      <c r="M155" s="54" t="s">
        <v>116</v>
      </c>
      <c r="N155" s="54">
        <v>5.03</v>
      </c>
      <c r="P155" s="54">
        <v>0.28000000000000003</v>
      </c>
      <c r="R155" s="54">
        <v>8125.14</v>
      </c>
      <c r="S155" s="54">
        <v>3478</v>
      </c>
      <c r="T155" s="54">
        <v>49</v>
      </c>
      <c r="U155" s="54">
        <v>255000</v>
      </c>
    </row>
    <row r="156" spans="5:21">
      <c r="E156" s="55">
        <v>7</v>
      </c>
      <c r="F156" s="55">
        <v>345</v>
      </c>
      <c r="H156" s="54" t="s">
        <v>649</v>
      </c>
      <c r="I156" s="55">
        <v>2</v>
      </c>
      <c r="J156" s="54" t="s">
        <v>650</v>
      </c>
      <c r="K156" s="54" t="s">
        <v>649</v>
      </c>
      <c r="L156" s="54" t="s">
        <v>309</v>
      </c>
      <c r="M156" s="54" t="s">
        <v>116</v>
      </c>
      <c r="N156" s="54">
        <v>5.03</v>
      </c>
      <c r="P156" s="54">
        <v>0.22</v>
      </c>
      <c r="R156" s="54">
        <v>6983.65</v>
      </c>
      <c r="U156" s="54">
        <v>0</v>
      </c>
    </row>
    <row r="157" spans="5:21">
      <c r="E157" s="55">
        <v>7</v>
      </c>
      <c r="F157" s="55">
        <v>349</v>
      </c>
      <c r="H157" s="54" t="s">
        <v>651</v>
      </c>
      <c r="I157" s="55">
        <v>2</v>
      </c>
      <c r="J157" s="54" t="s">
        <v>652</v>
      </c>
      <c r="K157" s="54" t="s">
        <v>651</v>
      </c>
      <c r="L157" s="54" t="s">
        <v>309</v>
      </c>
      <c r="M157" s="54" t="s">
        <v>116</v>
      </c>
      <c r="N157" s="54">
        <v>5.03</v>
      </c>
      <c r="P157" s="54">
        <v>0.17</v>
      </c>
      <c r="R157" s="54">
        <v>9837.3799999999992</v>
      </c>
      <c r="S157" s="54">
        <v>3372</v>
      </c>
      <c r="T157" s="54">
        <v>21</v>
      </c>
      <c r="U157" s="54">
        <v>1</v>
      </c>
    </row>
    <row r="158" spans="5:21">
      <c r="E158" s="55">
        <v>7</v>
      </c>
      <c r="F158" s="55">
        <v>352</v>
      </c>
      <c r="H158" s="54" t="s">
        <v>653</v>
      </c>
      <c r="I158" s="55">
        <v>2</v>
      </c>
      <c r="J158" s="54" t="s">
        <v>654</v>
      </c>
      <c r="K158" s="54" t="s">
        <v>653</v>
      </c>
      <c r="L158" s="54" t="s">
        <v>309</v>
      </c>
      <c r="M158" s="54" t="s">
        <v>116</v>
      </c>
      <c r="N158" s="54">
        <v>5.03</v>
      </c>
      <c r="P158" s="54">
        <v>0.19</v>
      </c>
      <c r="R158" s="54">
        <v>7545.46</v>
      </c>
      <c r="U158" s="54">
        <v>0</v>
      </c>
    </row>
    <row r="159" spans="5:21">
      <c r="E159" s="55">
        <v>8</v>
      </c>
      <c r="F159" s="55">
        <v>616</v>
      </c>
      <c r="H159" s="54" t="s">
        <v>655</v>
      </c>
      <c r="I159" s="55" t="s">
        <v>77</v>
      </c>
      <c r="J159" s="54" t="s">
        <v>656</v>
      </c>
      <c r="K159" s="54" t="s">
        <v>657</v>
      </c>
      <c r="L159" s="54" t="s">
        <v>658</v>
      </c>
      <c r="M159" s="54" t="s">
        <v>116</v>
      </c>
      <c r="N159" s="54">
        <v>5.05</v>
      </c>
      <c r="P159" s="54">
        <v>0.18</v>
      </c>
      <c r="Q159" s="54" t="s">
        <v>659</v>
      </c>
      <c r="R159" s="54">
        <v>0</v>
      </c>
      <c r="U159" s="54">
        <v>0</v>
      </c>
    </row>
    <row r="160" spans="5:21">
      <c r="E160" s="55">
        <v>8</v>
      </c>
      <c r="F160" s="55">
        <v>619</v>
      </c>
      <c r="H160" s="54" t="s">
        <v>271</v>
      </c>
      <c r="I160" s="55" t="s">
        <v>77</v>
      </c>
      <c r="J160" s="54" t="s">
        <v>85</v>
      </c>
      <c r="K160" s="54" t="s">
        <v>322</v>
      </c>
      <c r="L160" s="54" t="s">
        <v>309</v>
      </c>
      <c r="M160" s="54" t="s">
        <v>116</v>
      </c>
      <c r="N160" s="54">
        <v>5.05</v>
      </c>
      <c r="P160" s="54">
        <v>0.12</v>
      </c>
      <c r="Q160" s="54" t="s">
        <v>118</v>
      </c>
      <c r="R160" s="54">
        <v>0</v>
      </c>
      <c r="U160" s="54">
        <v>0</v>
      </c>
    </row>
    <row r="161" spans="5:21">
      <c r="E161" s="55">
        <v>8</v>
      </c>
      <c r="F161" s="55">
        <v>621</v>
      </c>
      <c r="H161" s="54" t="s">
        <v>660</v>
      </c>
      <c r="I161" s="55">
        <v>2</v>
      </c>
      <c r="J161" s="54" t="s">
        <v>661</v>
      </c>
      <c r="K161" s="54" t="s">
        <v>660</v>
      </c>
      <c r="L161" s="54" t="s">
        <v>309</v>
      </c>
      <c r="M161" s="54" t="s">
        <v>116</v>
      </c>
      <c r="N161" s="54">
        <v>5.05</v>
      </c>
      <c r="P161" s="54">
        <v>0.48</v>
      </c>
      <c r="R161" s="54">
        <v>11361.73</v>
      </c>
      <c r="S161" s="54">
        <v>3402</v>
      </c>
      <c r="T161" s="54">
        <v>820</v>
      </c>
      <c r="U161" s="54">
        <v>349900</v>
      </c>
    </row>
    <row r="162" spans="5:21">
      <c r="E162" s="55">
        <v>8</v>
      </c>
      <c r="F162" s="55">
        <v>631</v>
      </c>
      <c r="H162" s="54" t="s">
        <v>662</v>
      </c>
      <c r="I162" s="55">
        <v>2</v>
      </c>
      <c r="J162" s="54" t="s">
        <v>663</v>
      </c>
      <c r="K162" s="54" t="s">
        <v>662</v>
      </c>
      <c r="L162" s="54" t="s">
        <v>368</v>
      </c>
      <c r="M162" s="54" t="s">
        <v>116</v>
      </c>
      <c r="N162" s="54">
        <v>5.05</v>
      </c>
      <c r="P162" s="54">
        <v>0.23</v>
      </c>
      <c r="R162" s="54">
        <v>8422.92</v>
      </c>
      <c r="S162" s="54">
        <v>3327</v>
      </c>
      <c r="T162" s="54">
        <v>375</v>
      </c>
      <c r="U162" s="54">
        <v>227000</v>
      </c>
    </row>
    <row r="163" spans="5:21">
      <c r="E163" s="55">
        <v>8</v>
      </c>
      <c r="F163" s="55">
        <v>635</v>
      </c>
      <c r="H163" s="54" t="s">
        <v>664</v>
      </c>
      <c r="I163" s="55">
        <v>2</v>
      </c>
      <c r="J163" s="54" t="s">
        <v>665</v>
      </c>
      <c r="K163" s="54" t="s">
        <v>664</v>
      </c>
      <c r="L163" s="54" t="s">
        <v>309</v>
      </c>
      <c r="M163" s="54" t="s">
        <v>116</v>
      </c>
      <c r="N163" s="54">
        <v>5.05</v>
      </c>
      <c r="P163" s="54">
        <v>0.22</v>
      </c>
      <c r="R163" s="54">
        <v>7986.89</v>
      </c>
      <c r="U163" s="54">
        <v>0</v>
      </c>
    </row>
    <row r="164" spans="5:21">
      <c r="E164" s="55">
        <v>8</v>
      </c>
      <c r="F164" s="55">
        <v>639</v>
      </c>
      <c r="H164" s="54" t="s">
        <v>666</v>
      </c>
      <c r="I164" s="55">
        <v>1</v>
      </c>
      <c r="J164" s="54" t="s">
        <v>667</v>
      </c>
      <c r="K164" s="54" t="s">
        <v>666</v>
      </c>
      <c r="L164" s="54" t="s">
        <v>309</v>
      </c>
      <c r="M164" s="54" t="s">
        <v>116</v>
      </c>
      <c r="N164" s="54">
        <v>5.05</v>
      </c>
      <c r="P164" s="54">
        <v>0.11</v>
      </c>
      <c r="R164" s="54">
        <v>389.95</v>
      </c>
      <c r="S164" s="54">
        <v>2066</v>
      </c>
      <c r="T164" s="54">
        <v>17</v>
      </c>
      <c r="U164" s="54">
        <v>3000</v>
      </c>
    </row>
    <row r="165" spans="5:21">
      <c r="E165" s="55">
        <v>8</v>
      </c>
      <c r="F165" s="55">
        <v>641</v>
      </c>
      <c r="H165" s="54" t="s">
        <v>666</v>
      </c>
      <c r="I165" s="55">
        <v>2</v>
      </c>
      <c r="J165" s="54" t="s">
        <v>668</v>
      </c>
      <c r="K165" s="54" t="s">
        <v>666</v>
      </c>
      <c r="L165" s="54" t="s">
        <v>309</v>
      </c>
      <c r="M165" s="54" t="s">
        <v>116</v>
      </c>
      <c r="N165" s="54">
        <v>5.05</v>
      </c>
      <c r="P165" s="54">
        <v>0.16</v>
      </c>
      <c r="R165" s="54">
        <v>7522.49</v>
      </c>
      <c r="U165" s="54">
        <v>0</v>
      </c>
    </row>
    <row r="166" spans="5:21">
      <c r="E166" s="55">
        <v>8</v>
      </c>
      <c r="F166" s="55">
        <v>644</v>
      </c>
      <c r="H166" s="54" t="s">
        <v>669</v>
      </c>
      <c r="I166" s="55">
        <v>1</v>
      </c>
      <c r="J166" s="54" t="s">
        <v>670</v>
      </c>
      <c r="K166" s="54" t="s">
        <v>666</v>
      </c>
      <c r="L166" s="54" t="s">
        <v>309</v>
      </c>
      <c r="M166" s="54" t="s">
        <v>116</v>
      </c>
      <c r="N166" s="54">
        <v>5.05</v>
      </c>
      <c r="P166" s="54">
        <v>0.1</v>
      </c>
      <c r="R166" s="54">
        <v>354.5</v>
      </c>
      <c r="U166" s="54">
        <v>0</v>
      </c>
    </row>
    <row r="167" spans="5:21">
      <c r="E167" s="55">
        <v>8</v>
      </c>
      <c r="F167" s="55">
        <v>646</v>
      </c>
      <c r="H167" s="54" t="s">
        <v>671</v>
      </c>
      <c r="I167" s="55">
        <v>1</v>
      </c>
      <c r="J167" s="54" t="s">
        <v>672</v>
      </c>
      <c r="K167" s="54" t="s">
        <v>314</v>
      </c>
      <c r="L167" s="54" t="s">
        <v>309</v>
      </c>
      <c r="M167" s="54" t="s">
        <v>116</v>
      </c>
      <c r="N167" s="54">
        <v>5.05</v>
      </c>
      <c r="P167" s="54">
        <v>0.36</v>
      </c>
      <c r="R167" s="54">
        <v>1003.24</v>
      </c>
      <c r="S167" s="54">
        <v>2996</v>
      </c>
      <c r="T167" s="54">
        <v>284</v>
      </c>
      <c r="U167" s="54">
        <v>1</v>
      </c>
    </row>
    <row r="168" spans="5:21">
      <c r="E168" s="55">
        <v>8</v>
      </c>
      <c r="F168" s="55">
        <v>651</v>
      </c>
      <c r="H168" s="54" t="s">
        <v>673</v>
      </c>
      <c r="I168" s="55">
        <v>1</v>
      </c>
      <c r="J168" s="54" t="s">
        <v>672</v>
      </c>
      <c r="K168" s="54" t="s">
        <v>314</v>
      </c>
      <c r="L168" s="54" t="s">
        <v>309</v>
      </c>
      <c r="M168" s="54" t="s">
        <v>116</v>
      </c>
      <c r="N168" s="54">
        <v>5.05</v>
      </c>
      <c r="P168" s="54">
        <v>0.25</v>
      </c>
      <c r="R168" s="54">
        <v>886.25</v>
      </c>
      <c r="S168" s="54">
        <v>3208</v>
      </c>
      <c r="T168" s="54">
        <v>778</v>
      </c>
      <c r="U168" s="54">
        <v>8987</v>
      </c>
    </row>
    <row r="169" spans="5:21">
      <c r="E169" s="55">
        <v>8</v>
      </c>
      <c r="F169" s="55">
        <v>654</v>
      </c>
      <c r="H169" s="54" t="s">
        <v>674</v>
      </c>
      <c r="I169" s="55">
        <v>1</v>
      </c>
      <c r="J169" s="54" t="s">
        <v>675</v>
      </c>
      <c r="K169" s="54" t="s">
        <v>676</v>
      </c>
      <c r="L169" s="54" t="s">
        <v>677</v>
      </c>
      <c r="M169" s="54" t="s">
        <v>116</v>
      </c>
      <c r="N169" s="54">
        <v>5.05</v>
      </c>
      <c r="P169" s="54">
        <v>0.33</v>
      </c>
      <c r="R169" s="54">
        <v>1903.67</v>
      </c>
      <c r="S169" s="54">
        <v>2039</v>
      </c>
      <c r="T169" s="54">
        <v>242</v>
      </c>
      <c r="U169" s="54">
        <v>10</v>
      </c>
    </row>
    <row r="170" spans="5:21">
      <c r="E170" s="55">
        <v>8</v>
      </c>
      <c r="F170" s="55">
        <v>661</v>
      </c>
      <c r="H170" s="54" t="s">
        <v>678</v>
      </c>
      <c r="I170" s="55">
        <v>2</v>
      </c>
      <c r="J170" s="54" t="s">
        <v>679</v>
      </c>
      <c r="K170" s="54" t="s">
        <v>678</v>
      </c>
      <c r="L170" s="54" t="s">
        <v>309</v>
      </c>
      <c r="M170" s="54" t="s">
        <v>116</v>
      </c>
      <c r="N170" s="54">
        <v>5.05</v>
      </c>
      <c r="P170" s="54">
        <v>0.28999999999999998</v>
      </c>
      <c r="R170" s="54">
        <v>8022.34</v>
      </c>
      <c r="S170" s="54">
        <v>3313</v>
      </c>
      <c r="T170" s="54">
        <v>183</v>
      </c>
      <c r="U170" s="54">
        <v>242000</v>
      </c>
    </row>
    <row r="171" spans="5:21">
      <c r="E171" s="55">
        <v>8</v>
      </c>
      <c r="F171" s="55">
        <v>740</v>
      </c>
      <c r="H171" s="54" t="s">
        <v>269</v>
      </c>
      <c r="I171" s="55" t="s">
        <v>77</v>
      </c>
      <c r="J171" s="54" t="s">
        <v>85</v>
      </c>
      <c r="K171" s="54" t="s">
        <v>322</v>
      </c>
      <c r="L171" s="54" t="s">
        <v>309</v>
      </c>
      <c r="M171" s="54" t="s">
        <v>116</v>
      </c>
      <c r="N171" s="54">
        <v>5.05</v>
      </c>
      <c r="P171" s="54">
        <v>0.16</v>
      </c>
      <c r="Q171" s="54" t="s">
        <v>165</v>
      </c>
      <c r="R171" s="54">
        <v>0</v>
      </c>
      <c r="U171" s="54">
        <v>0</v>
      </c>
    </row>
    <row r="172" spans="5:21">
      <c r="E172" s="55">
        <v>8</v>
      </c>
      <c r="F172" s="55">
        <v>742</v>
      </c>
      <c r="H172" s="54" t="s">
        <v>680</v>
      </c>
      <c r="I172" s="55">
        <v>1</v>
      </c>
      <c r="J172" s="54" t="s">
        <v>681</v>
      </c>
      <c r="K172" s="54" t="s">
        <v>682</v>
      </c>
      <c r="L172" s="54" t="s">
        <v>683</v>
      </c>
      <c r="M172" s="54" t="s">
        <v>116</v>
      </c>
      <c r="N172" s="54">
        <v>5.05</v>
      </c>
      <c r="P172" s="54">
        <v>0.24</v>
      </c>
      <c r="R172" s="54">
        <v>850.8</v>
      </c>
      <c r="U172" s="54">
        <v>0</v>
      </c>
    </row>
    <row r="173" spans="5:21">
      <c r="E173" s="55">
        <v>8</v>
      </c>
      <c r="F173" s="55">
        <v>745</v>
      </c>
      <c r="H173" s="54" t="s">
        <v>684</v>
      </c>
      <c r="I173" s="55">
        <v>1</v>
      </c>
      <c r="J173" s="54" t="s">
        <v>685</v>
      </c>
      <c r="K173" s="54" t="s">
        <v>686</v>
      </c>
      <c r="L173" s="54" t="s">
        <v>687</v>
      </c>
      <c r="M173" s="54" t="s">
        <v>116</v>
      </c>
      <c r="N173" s="54">
        <v>5.05</v>
      </c>
      <c r="P173" s="54">
        <v>0.16</v>
      </c>
      <c r="R173" s="54">
        <v>567.20000000000005</v>
      </c>
      <c r="S173" s="54">
        <v>2274</v>
      </c>
      <c r="T173" s="54">
        <v>267</v>
      </c>
      <c r="U173" s="54">
        <v>1</v>
      </c>
    </row>
    <row r="174" spans="5:21">
      <c r="E174" s="55">
        <v>8</v>
      </c>
      <c r="F174" s="55">
        <v>747</v>
      </c>
      <c r="H174" s="54" t="s">
        <v>267</v>
      </c>
      <c r="I174" s="55" t="s">
        <v>77</v>
      </c>
      <c r="J174" s="54" t="s">
        <v>85</v>
      </c>
      <c r="K174" s="54" t="s">
        <v>322</v>
      </c>
      <c r="L174" s="54" t="s">
        <v>309</v>
      </c>
      <c r="M174" s="54" t="s">
        <v>116</v>
      </c>
      <c r="N174" s="54">
        <v>5.05</v>
      </c>
      <c r="P174" s="54">
        <v>0.24</v>
      </c>
      <c r="Q174" s="54" t="s">
        <v>165</v>
      </c>
      <c r="R174" s="54">
        <v>0</v>
      </c>
      <c r="U174" s="54">
        <v>0</v>
      </c>
    </row>
    <row r="175" spans="5:21">
      <c r="E175" s="55">
        <v>8</v>
      </c>
      <c r="F175" s="55">
        <v>750</v>
      </c>
      <c r="H175" s="54" t="s">
        <v>688</v>
      </c>
      <c r="I175" s="55">
        <v>2</v>
      </c>
      <c r="J175" s="54" t="s">
        <v>689</v>
      </c>
      <c r="K175" s="54" t="s">
        <v>688</v>
      </c>
      <c r="L175" s="54" t="s">
        <v>309</v>
      </c>
      <c r="M175" s="54" t="s">
        <v>116</v>
      </c>
      <c r="N175" s="54">
        <v>5.05</v>
      </c>
      <c r="P175" s="54">
        <v>0.78</v>
      </c>
      <c r="R175" s="54">
        <v>9713.2999999999993</v>
      </c>
      <c r="S175" s="54">
        <v>2937</v>
      </c>
      <c r="T175" s="54">
        <v>246</v>
      </c>
      <c r="U175" s="54">
        <v>360000</v>
      </c>
    </row>
    <row r="176" spans="5:21">
      <c r="E176" s="55">
        <v>9</v>
      </c>
      <c r="F176" s="55">
        <v>561</v>
      </c>
      <c r="H176" s="54" t="s">
        <v>690</v>
      </c>
      <c r="I176" s="55">
        <v>1</v>
      </c>
      <c r="J176" s="54" t="s">
        <v>691</v>
      </c>
      <c r="K176" s="54" t="s">
        <v>692</v>
      </c>
      <c r="L176" s="54" t="s">
        <v>309</v>
      </c>
      <c r="M176" s="54" t="s">
        <v>116</v>
      </c>
      <c r="N176" s="54">
        <v>5.05</v>
      </c>
      <c r="P176" s="54">
        <v>0.16</v>
      </c>
      <c r="R176" s="54">
        <v>482.12</v>
      </c>
      <c r="U176" s="54">
        <v>0</v>
      </c>
    </row>
    <row r="177" spans="5:21">
      <c r="E177" s="55">
        <v>9</v>
      </c>
      <c r="F177" s="55">
        <v>563</v>
      </c>
      <c r="H177" s="54" t="s">
        <v>693</v>
      </c>
      <c r="I177" s="55">
        <v>1</v>
      </c>
      <c r="J177" s="54" t="s">
        <v>694</v>
      </c>
      <c r="K177" s="54" t="s">
        <v>695</v>
      </c>
      <c r="L177" s="54" t="s">
        <v>696</v>
      </c>
      <c r="M177" s="54" t="s">
        <v>116</v>
      </c>
      <c r="N177" s="54">
        <v>5.05</v>
      </c>
      <c r="P177" s="54">
        <v>0.2</v>
      </c>
      <c r="R177" s="54">
        <v>709</v>
      </c>
      <c r="U177" s="54">
        <v>0</v>
      </c>
    </row>
    <row r="178" spans="5:21">
      <c r="E178" s="55">
        <v>9</v>
      </c>
      <c r="F178" s="55">
        <v>566</v>
      </c>
      <c r="H178" s="54" t="s">
        <v>697</v>
      </c>
      <c r="I178" s="55">
        <v>2</v>
      </c>
      <c r="J178" s="54" t="s">
        <v>698</v>
      </c>
      <c r="K178" s="54" t="s">
        <v>697</v>
      </c>
      <c r="L178" s="54" t="s">
        <v>309</v>
      </c>
      <c r="M178" s="54" t="s">
        <v>215</v>
      </c>
      <c r="N178" s="54">
        <v>5.05</v>
      </c>
      <c r="P178" s="54">
        <v>0.44</v>
      </c>
      <c r="R178" s="54">
        <v>9092.93</v>
      </c>
      <c r="S178" s="54">
        <v>3052</v>
      </c>
      <c r="T178" s="54">
        <v>69</v>
      </c>
      <c r="U178" s="54">
        <v>0</v>
      </c>
    </row>
    <row r="179" spans="5:21">
      <c r="E179" s="55">
        <v>9</v>
      </c>
      <c r="F179" s="55">
        <v>576</v>
      </c>
      <c r="H179" s="54" t="s">
        <v>699</v>
      </c>
      <c r="I179" s="55" t="s">
        <v>77</v>
      </c>
      <c r="J179" s="54" t="s">
        <v>656</v>
      </c>
      <c r="K179" s="54" t="s">
        <v>700</v>
      </c>
      <c r="L179" s="54" t="s">
        <v>658</v>
      </c>
      <c r="M179" s="54" t="s">
        <v>116</v>
      </c>
      <c r="N179" s="54">
        <v>5.05</v>
      </c>
      <c r="P179" s="54">
        <v>7.0000000000000007E-2</v>
      </c>
      <c r="Q179" s="54" t="s">
        <v>659</v>
      </c>
      <c r="R179" s="54">
        <v>0</v>
      </c>
      <c r="U179" s="54">
        <v>0</v>
      </c>
    </row>
    <row r="180" spans="5:21">
      <c r="E180" s="55">
        <v>9</v>
      </c>
      <c r="F180" s="55">
        <v>580</v>
      </c>
      <c r="H180" s="54" t="s">
        <v>701</v>
      </c>
      <c r="I180" s="55">
        <v>1</v>
      </c>
      <c r="J180" s="54" t="s">
        <v>702</v>
      </c>
      <c r="K180" s="54" t="s">
        <v>703</v>
      </c>
      <c r="L180" s="54" t="s">
        <v>704</v>
      </c>
      <c r="M180" s="54" t="s">
        <v>116</v>
      </c>
      <c r="N180" s="54">
        <v>5.05</v>
      </c>
      <c r="P180" s="54">
        <v>0.39</v>
      </c>
      <c r="R180" s="54">
        <v>1740.6</v>
      </c>
      <c r="U180" s="54">
        <v>0</v>
      </c>
    </row>
    <row r="181" spans="5:21">
      <c r="E181" s="55">
        <v>9</v>
      </c>
      <c r="F181" s="55">
        <v>587</v>
      </c>
      <c r="H181" s="54" t="s">
        <v>705</v>
      </c>
      <c r="I181" s="55">
        <v>1</v>
      </c>
      <c r="J181" s="54" t="s">
        <v>706</v>
      </c>
      <c r="K181" s="54" t="s">
        <v>707</v>
      </c>
      <c r="L181" s="54" t="s">
        <v>436</v>
      </c>
      <c r="M181" s="54" t="s">
        <v>116</v>
      </c>
      <c r="N181" s="54">
        <v>5.05</v>
      </c>
      <c r="P181" s="54">
        <v>0.25</v>
      </c>
      <c r="R181" s="54">
        <v>1861.13</v>
      </c>
      <c r="S181" s="54">
        <v>3193</v>
      </c>
      <c r="T181" s="54">
        <v>109</v>
      </c>
      <c r="U181" s="54">
        <v>1</v>
      </c>
    </row>
    <row r="182" spans="5:21">
      <c r="E182" s="55">
        <v>9</v>
      </c>
      <c r="F182" s="55">
        <v>591</v>
      </c>
      <c r="H182" s="54" t="s">
        <v>708</v>
      </c>
      <c r="I182" s="55">
        <v>1</v>
      </c>
      <c r="J182" s="54" t="s">
        <v>691</v>
      </c>
      <c r="K182" s="54" t="s">
        <v>692</v>
      </c>
      <c r="L182" s="54" t="s">
        <v>309</v>
      </c>
      <c r="M182" s="54" t="s">
        <v>116</v>
      </c>
      <c r="N182" s="54">
        <v>5.05</v>
      </c>
      <c r="P182" s="54">
        <v>0.27</v>
      </c>
      <c r="R182" s="54">
        <v>907.52</v>
      </c>
      <c r="U182" s="54">
        <v>0</v>
      </c>
    </row>
    <row r="183" spans="5:21">
      <c r="E183" s="55">
        <v>9</v>
      </c>
      <c r="F183" s="55">
        <v>595</v>
      </c>
      <c r="H183" s="54" t="s">
        <v>692</v>
      </c>
      <c r="I183" s="55">
        <v>2</v>
      </c>
      <c r="J183" s="54" t="s">
        <v>709</v>
      </c>
      <c r="K183" s="54" t="s">
        <v>692</v>
      </c>
      <c r="L183" s="54" t="s">
        <v>309</v>
      </c>
      <c r="M183" s="54" t="s">
        <v>116</v>
      </c>
      <c r="N183" s="54">
        <v>5.05</v>
      </c>
      <c r="P183" s="54">
        <v>0.27</v>
      </c>
      <c r="R183" s="54">
        <v>5489.36</v>
      </c>
      <c r="U183" s="54">
        <v>0</v>
      </c>
    </row>
    <row r="184" spans="5:21">
      <c r="E184" s="55">
        <v>9</v>
      </c>
      <c r="F184" s="55">
        <v>602</v>
      </c>
      <c r="H184" s="54" t="s">
        <v>710</v>
      </c>
      <c r="I184" s="55">
        <v>1</v>
      </c>
      <c r="J184" s="54" t="s">
        <v>702</v>
      </c>
      <c r="K184" s="54" t="s">
        <v>703</v>
      </c>
      <c r="L184" s="54" t="s">
        <v>704</v>
      </c>
      <c r="M184" s="54" t="s">
        <v>116</v>
      </c>
      <c r="N184" s="54">
        <v>5.05</v>
      </c>
      <c r="P184" s="54">
        <v>0.26</v>
      </c>
      <c r="R184" s="54">
        <v>1868.22</v>
      </c>
      <c r="U184" s="54">
        <v>0</v>
      </c>
    </row>
    <row r="185" spans="5:21">
      <c r="E185" s="55">
        <v>9</v>
      </c>
      <c r="F185" s="55">
        <v>610</v>
      </c>
      <c r="H185" s="54" t="s">
        <v>711</v>
      </c>
      <c r="I185" s="55">
        <v>2</v>
      </c>
      <c r="J185" s="54" t="s">
        <v>712</v>
      </c>
      <c r="K185" s="54" t="s">
        <v>711</v>
      </c>
      <c r="L185" s="54" t="s">
        <v>309</v>
      </c>
      <c r="M185" s="54" t="s">
        <v>116</v>
      </c>
      <c r="N185" s="54">
        <v>5.05</v>
      </c>
      <c r="P185" s="54">
        <v>0.56000000000000005</v>
      </c>
      <c r="R185" s="54">
        <v>9213.4599999999991</v>
      </c>
      <c r="S185" s="54">
        <v>2850</v>
      </c>
      <c r="T185" s="54">
        <v>152</v>
      </c>
      <c r="U185" s="54">
        <v>314900</v>
      </c>
    </row>
    <row r="186" spans="5:21">
      <c r="E186" s="55">
        <v>10</v>
      </c>
      <c r="F186" s="55">
        <v>355</v>
      </c>
      <c r="H186" s="54" t="s">
        <v>713</v>
      </c>
      <c r="I186" s="55">
        <v>2</v>
      </c>
      <c r="J186" s="54" t="s">
        <v>714</v>
      </c>
      <c r="K186" s="54" t="s">
        <v>713</v>
      </c>
      <c r="L186" s="54" t="s">
        <v>309</v>
      </c>
      <c r="M186" s="54" t="s">
        <v>116</v>
      </c>
      <c r="N186" s="54">
        <v>5.05</v>
      </c>
      <c r="P186" s="54">
        <v>0.28000000000000003</v>
      </c>
      <c r="R186" s="54">
        <v>7674.93</v>
      </c>
      <c r="S186" s="54">
        <v>2656</v>
      </c>
      <c r="T186" s="54">
        <v>1</v>
      </c>
      <c r="U186" s="54">
        <v>221500</v>
      </c>
    </row>
    <row r="187" spans="5:21">
      <c r="E187" s="55">
        <v>10</v>
      </c>
      <c r="F187" s="55">
        <v>359</v>
      </c>
      <c r="H187" s="54" t="s">
        <v>715</v>
      </c>
      <c r="I187" s="55">
        <v>1</v>
      </c>
      <c r="J187" s="54" t="s">
        <v>313</v>
      </c>
      <c r="K187" s="54" t="s">
        <v>314</v>
      </c>
      <c r="L187" s="54" t="s">
        <v>309</v>
      </c>
      <c r="M187" s="54" t="s">
        <v>116</v>
      </c>
      <c r="N187" s="54">
        <v>5.05</v>
      </c>
      <c r="P187" s="54">
        <v>0.17</v>
      </c>
      <c r="R187" s="54">
        <v>542.39</v>
      </c>
      <c r="U187" s="54">
        <v>0</v>
      </c>
    </row>
    <row r="188" spans="5:21">
      <c r="E188" s="55">
        <v>10</v>
      </c>
      <c r="F188" s="55">
        <v>362</v>
      </c>
      <c r="H188" s="54" t="s">
        <v>716</v>
      </c>
      <c r="I188" s="55">
        <v>1</v>
      </c>
      <c r="J188" s="54" t="s">
        <v>717</v>
      </c>
      <c r="K188" s="54" t="s">
        <v>718</v>
      </c>
      <c r="L188" s="54" t="s">
        <v>309</v>
      </c>
      <c r="M188" s="54" t="s">
        <v>116</v>
      </c>
      <c r="N188" s="54">
        <v>5.05</v>
      </c>
      <c r="P188" s="54">
        <v>0.34</v>
      </c>
      <c r="R188" s="54">
        <v>981.97</v>
      </c>
      <c r="S188" s="54">
        <v>3338</v>
      </c>
      <c r="T188" s="54">
        <v>93</v>
      </c>
      <c r="U188" s="54">
        <v>238361</v>
      </c>
    </row>
    <row r="189" spans="5:21">
      <c r="E189" s="55">
        <v>10</v>
      </c>
      <c r="F189" s="55">
        <v>368</v>
      </c>
      <c r="H189" s="54" t="s">
        <v>334</v>
      </c>
      <c r="I189" s="55">
        <v>1</v>
      </c>
      <c r="J189" s="54" t="s">
        <v>719</v>
      </c>
      <c r="K189" s="54" t="s">
        <v>720</v>
      </c>
      <c r="L189" s="54" t="s">
        <v>309</v>
      </c>
      <c r="M189" s="54" t="s">
        <v>116</v>
      </c>
      <c r="N189" s="54">
        <v>5.05</v>
      </c>
      <c r="P189" s="54">
        <v>0.22</v>
      </c>
      <c r="R189" s="54">
        <v>779.9</v>
      </c>
      <c r="U189" s="54">
        <v>0</v>
      </c>
    </row>
    <row r="190" spans="5:21">
      <c r="E190" s="55">
        <v>10</v>
      </c>
      <c r="F190" s="55">
        <v>441</v>
      </c>
      <c r="H190" s="54" t="s">
        <v>721</v>
      </c>
      <c r="I190" s="55">
        <v>1</v>
      </c>
      <c r="J190" s="54" t="s">
        <v>722</v>
      </c>
      <c r="K190" s="54" t="s">
        <v>723</v>
      </c>
      <c r="L190" s="54" t="s">
        <v>724</v>
      </c>
      <c r="M190" s="54" t="s">
        <v>116</v>
      </c>
      <c r="N190" s="54">
        <v>5.05</v>
      </c>
      <c r="P190" s="54">
        <v>0.26</v>
      </c>
      <c r="R190" s="54">
        <v>1588.16</v>
      </c>
      <c r="U190" s="54">
        <v>0</v>
      </c>
    </row>
    <row r="191" spans="5:21">
      <c r="E191" s="55">
        <v>10</v>
      </c>
      <c r="F191" s="55">
        <v>445</v>
      </c>
      <c r="H191" s="54" t="s">
        <v>725</v>
      </c>
      <c r="I191" s="55">
        <v>1</v>
      </c>
      <c r="J191" s="54" t="s">
        <v>722</v>
      </c>
      <c r="K191" s="54" t="s">
        <v>723</v>
      </c>
      <c r="L191" s="54" t="s">
        <v>724</v>
      </c>
      <c r="M191" s="54" t="s">
        <v>116</v>
      </c>
      <c r="N191" s="54">
        <v>5.05</v>
      </c>
      <c r="P191" s="54">
        <v>0.23</v>
      </c>
      <c r="R191" s="54">
        <v>815.35</v>
      </c>
      <c r="U191" s="54">
        <v>0</v>
      </c>
    </row>
    <row r="192" spans="5:21">
      <c r="E192" s="55">
        <v>10</v>
      </c>
      <c r="F192" s="55">
        <v>448</v>
      </c>
      <c r="H192" s="54" t="s">
        <v>726</v>
      </c>
      <c r="I192" s="55">
        <v>1</v>
      </c>
      <c r="J192" s="54" t="s">
        <v>313</v>
      </c>
      <c r="K192" s="54" t="s">
        <v>314</v>
      </c>
      <c r="L192" s="54" t="s">
        <v>309</v>
      </c>
      <c r="M192" s="54" t="s">
        <v>116</v>
      </c>
      <c r="N192" s="54">
        <v>5.05</v>
      </c>
      <c r="P192" s="54">
        <v>0.14000000000000001</v>
      </c>
      <c r="R192" s="54">
        <v>496.3</v>
      </c>
      <c r="U192" s="54">
        <v>0</v>
      </c>
    </row>
    <row r="193" spans="5:21">
      <c r="E193" s="55">
        <v>10</v>
      </c>
      <c r="F193" s="55">
        <v>450</v>
      </c>
      <c r="H193" s="54" t="s">
        <v>727</v>
      </c>
      <c r="I193" s="55">
        <v>1</v>
      </c>
      <c r="J193" s="54" t="s">
        <v>702</v>
      </c>
      <c r="K193" s="54" t="s">
        <v>703</v>
      </c>
      <c r="L193" s="54" t="s">
        <v>704</v>
      </c>
      <c r="M193" s="54" t="s">
        <v>116</v>
      </c>
      <c r="N193" s="54">
        <v>5.05</v>
      </c>
      <c r="P193" s="54">
        <v>0.26</v>
      </c>
      <c r="R193" s="54">
        <v>1868.22</v>
      </c>
      <c r="U193" s="54">
        <v>0</v>
      </c>
    </row>
    <row r="194" spans="5:21">
      <c r="E194" s="55">
        <v>10</v>
      </c>
      <c r="F194" s="55">
        <v>454</v>
      </c>
      <c r="H194" s="54" t="s">
        <v>728</v>
      </c>
      <c r="I194" s="55">
        <v>2</v>
      </c>
      <c r="J194" s="54" t="s">
        <v>729</v>
      </c>
      <c r="K194" s="54" t="s">
        <v>728</v>
      </c>
      <c r="L194" s="54" t="s">
        <v>309</v>
      </c>
      <c r="M194" s="54" t="s">
        <v>116</v>
      </c>
      <c r="N194" s="54">
        <v>5.05</v>
      </c>
      <c r="P194" s="54">
        <v>0.24</v>
      </c>
      <c r="R194" s="54">
        <v>8313.0300000000007</v>
      </c>
      <c r="U194" s="54">
        <v>0</v>
      </c>
    </row>
    <row r="195" spans="5:21">
      <c r="E195" s="55">
        <v>10</v>
      </c>
      <c r="F195" s="55">
        <v>458</v>
      </c>
      <c r="H195" s="54" t="s">
        <v>730</v>
      </c>
      <c r="I195" s="55">
        <v>2</v>
      </c>
      <c r="J195" s="54" t="s">
        <v>731</v>
      </c>
      <c r="K195" s="54" t="s">
        <v>730</v>
      </c>
      <c r="L195" s="54" t="s">
        <v>309</v>
      </c>
      <c r="M195" s="54" t="s">
        <v>116</v>
      </c>
      <c r="N195" s="54">
        <v>5.05</v>
      </c>
      <c r="P195" s="54">
        <v>0.17</v>
      </c>
      <c r="R195" s="54">
        <v>8355.57</v>
      </c>
      <c r="U195" s="54">
        <v>0</v>
      </c>
    </row>
    <row r="196" spans="5:21">
      <c r="E196" s="55">
        <v>10</v>
      </c>
      <c r="F196" s="55">
        <v>461</v>
      </c>
      <c r="H196" s="54" t="s">
        <v>732</v>
      </c>
      <c r="I196" s="55">
        <v>2</v>
      </c>
      <c r="J196" s="54" t="s">
        <v>733</v>
      </c>
      <c r="K196" s="54" t="s">
        <v>732</v>
      </c>
      <c r="L196" s="54" t="s">
        <v>309</v>
      </c>
      <c r="M196" s="54" t="s">
        <v>116</v>
      </c>
      <c r="N196" s="54">
        <v>5.05</v>
      </c>
      <c r="P196" s="54">
        <v>0.22</v>
      </c>
      <c r="R196" s="54">
        <v>7940.8</v>
      </c>
      <c r="S196" s="54">
        <v>2479</v>
      </c>
      <c r="T196" s="54">
        <v>325</v>
      </c>
      <c r="U196" s="54">
        <v>180000</v>
      </c>
    </row>
    <row r="197" spans="5:21">
      <c r="E197" s="55">
        <v>10</v>
      </c>
      <c r="F197" s="55">
        <v>466</v>
      </c>
      <c r="H197" s="54" t="s">
        <v>718</v>
      </c>
      <c r="I197" s="55">
        <v>2</v>
      </c>
      <c r="J197" s="54" t="s">
        <v>717</v>
      </c>
      <c r="K197" s="54" t="s">
        <v>718</v>
      </c>
      <c r="L197" s="54" t="s">
        <v>309</v>
      </c>
      <c r="M197" s="54" t="s">
        <v>116</v>
      </c>
      <c r="N197" s="54">
        <v>5.05</v>
      </c>
      <c r="P197" s="54">
        <v>0.28000000000000003</v>
      </c>
      <c r="R197" s="54">
        <v>7862.81</v>
      </c>
      <c r="S197" s="54">
        <v>3338</v>
      </c>
      <c r="T197" s="54">
        <v>93</v>
      </c>
      <c r="U197" s="54">
        <v>238361</v>
      </c>
    </row>
    <row r="198" spans="5:21">
      <c r="E198" s="55">
        <v>10</v>
      </c>
      <c r="F198" s="55">
        <v>470</v>
      </c>
      <c r="H198" s="54" t="s">
        <v>720</v>
      </c>
      <c r="I198" s="55">
        <v>2</v>
      </c>
      <c r="J198" s="54" t="s">
        <v>734</v>
      </c>
      <c r="K198" s="54" t="s">
        <v>720</v>
      </c>
      <c r="L198" s="54" t="s">
        <v>309</v>
      </c>
      <c r="M198" s="54" t="s">
        <v>116</v>
      </c>
      <c r="N198" s="54">
        <v>5.05</v>
      </c>
      <c r="P198" s="54">
        <v>0.17</v>
      </c>
      <c r="R198" s="54">
        <v>6348.94</v>
      </c>
      <c r="U198" s="54">
        <v>0</v>
      </c>
    </row>
    <row r="199" spans="5:21">
      <c r="E199" s="55">
        <v>10</v>
      </c>
      <c r="F199" s="55">
        <v>691</v>
      </c>
      <c r="H199" s="54" t="s">
        <v>735</v>
      </c>
      <c r="I199" s="55">
        <v>2</v>
      </c>
      <c r="J199" s="54" t="s">
        <v>736</v>
      </c>
      <c r="K199" s="54" t="s">
        <v>735</v>
      </c>
      <c r="L199" s="54" t="s">
        <v>309</v>
      </c>
      <c r="M199" s="54" t="s">
        <v>215</v>
      </c>
      <c r="N199" s="54">
        <v>5.05</v>
      </c>
      <c r="P199" s="54">
        <v>0.45</v>
      </c>
      <c r="R199" s="54">
        <v>9823.2000000000007</v>
      </c>
      <c r="S199" s="54">
        <v>3196</v>
      </c>
      <c r="T199" s="54">
        <v>554</v>
      </c>
      <c r="U199" s="54">
        <v>1</v>
      </c>
    </row>
    <row r="200" spans="5:21">
      <c r="E200" s="55">
        <v>10</v>
      </c>
      <c r="F200" s="55">
        <v>695</v>
      </c>
      <c r="H200" s="54" t="s">
        <v>737</v>
      </c>
      <c r="I200" s="55">
        <v>1</v>
      </c>
      <c r="J200" s="54" t="s">
        <v>733</v>
      </c>
      <c r="K200" s="54" t="s">
        <v>732</v>
      </c>
      <c r="L200" s="54" t="s">
        <v>309</v>
      </c>
      <c r="M200" s="54" t="s">
        <v>116</v>
      </c>
      <c r="N200" s="54">
        <v>5.05</v>
      </c>
      <c r="P200" s="54">
        <v>0.11</v>
      </c>
      <c r="R200" s="54">
        <v>389.95</v>
      </c>
      <c r="S200" s="54">
        <v>2489</v>
      </c>
      <c r="T200" s="54">
        <v>242</v>
      </c>
      <c r="U200" s="54">
        <v>1</v>
      </c>
    </row>
    <row r="201" spans="5:21">
      <c r="E201" s="55">
        <v>11</v>
      </c>
      <c r="F201" s="55">
        <v>196</v>
      </c>
      <c r="H201" s="54" t="s">
        <v>265</v>
      </c>
      <c r="I201" s="55" t="s">
        <v>77</v>
      </c>
      <c r="J201" s="54" t="s">
        <v>85</v>
      </c>
      <c r="K201" s="54" t="s">
        <v>322</v>
      </c>
      <c r="L201" s="54" t="s">
        <v>309</v>
      </c>
      <c r="M201" s="54" t="s">
        <v>116</v>
      </c>
      <c r="N201" s="54">
        <v>5.05</v>
      </c>
      <c r="P201" s="54">
        <v>0.28000000000000003</v>
      </c>
      <c r="Q201" s="54" t="s">
        <v>118</v>
      </c>
      <c r="R201" s="54">
        <v>0</v>
      </c>
      <c r="U201" s="54">
        <v>0</v>
      </c>
    </row>
    <row r="202" spans="5:21">
      <c r="E202" s="55">
        <v>11</v>
      </c>
      <c r="F202" s="55">
        <v>200</v>
      </c>
      <c r="H202" s="54" t="s">
        <v>738</v>
      </c>
      <c r="I202" s="55">
        <v>2</v>
      </c>
      <c r="J202" s="54" t="s">
        <v>739</v>
      </c>
      <c r="K202" s="54" t="s">
        <v>740</v>
      </c>
      <c r="L202" s="54" t="s">
        <v>741</v>
      </c>
      <c r="M202" s="54" t="s">
        <v>116</v>
      </c>
      <c r="N202" s="54">
        <v>5.05</v>
      </c>
      <c r="P202" s="54">
        <v>0.23</v>
      </c>
      <c r="R202" s="54">
        <v>5445.12</v>
      </c>
      <c r="S202" s="54">
        <v>3194</v>
      </c>
      <c r="T202" s="54">
        <v>376</v>
      </c>
      <c r="U202" s="54">
        <v>185000</v>
      </c>
    </row>
    <row r="203" spans="5:21">
      <c r="E203" s="55">
        <v>11</v>
      </c>
      <c r="F203" s="55">
        <v>204</v>
      </c>
      <c r="H203" s="54" t="s">
        <v>742</v>
      </c>
      <c r="I203" s="55">
        <v>1</v>
      </c>
      <c r="J203" s="54" t="s">
        <v>313</v>
      </c>
      <c r="K203" s="54" t="s">
        <v>314</v>
      </c>
      <c r="L203" s="54" t="s">
        <v>309</v>
      </c>
      <c r="M203" s="54" t="s">
        <v>116</v>
      </c>
      <c r="N203" s="54">
        <v>5.05</v>
      </c>
      <c r="P203" s="54">
        <v>0.11</v>
      </c>
      <c r="R203" s="54">
        <v>350.96</v>
      </c>
      <c r="U203" s="54">
        <v>0</v>
      </c>
    </row>
    <row r="204" spans="5:21">
      <c r="E204" s="55">
        <v>11</v>
      </c>
      <c r="F204" s="55">
        <v>206</v>
      </c>
      <c r="H204" s="54" t="s">
        <v>743</v>
      </c>
      <c r="I204" s="55">
        <v>1</v>
      </c>
      <c r="J204" s="54" t="s">
        <v>744</v>
      </c>
      <c r="K204" s="54" t="s">
        <v>745</v>
      </c>
      <c r="L204" s="54" t="s">
        <v>746</v>
      </c>
      <c r="M204" s="54" t="s">
        <v>116</v>
      </c>
      <c r="N204" s="54">
        <v>5.05</v>
      </c>
      <c r="P204" s="54">
        <v>0.11</v>
      </c>
      <c r="R204" s="54">
        <v>389.95</v>
      </c>
      <c r="U204" s="54">
        <v>0</v>
      </c>
    </row>
    <row r="205" spans="5:21">
      <c r="E205" s="55">
        <v>11</v>
      </c>
      <c r="F205" s="55">
        <v>212</v>
      </c>
      <c r="H205" s="54" t="s">
        <v>747</v>
      </c>
      <c r="I205" s="55">
        <v>2</v>
      </c>
      <c r="J205" s="54" t="s">
        <v>748</v>
      </c>
      <c r="K205" s="54" t="s">
        <v>747</v>
      </c>
      <c r="L205" s="54" t="s">
        <v>309</v>
      </c>
      <c r="M205" s="54" t="s">
        <v>215</v>
      </c>
      <c r="N205" s="54">
        <v>5.05</v>
      </c>
      <c r="P205" s="54">
        <v>0.22</v>
      </c>
      <c r="R205" s="54">
        <v>6880.85</v>
      </c>
      <c r="S205" s="54">
        <v>3093</v>
      </c>
      <c r="T205" s="54">
        <v>49</v>
      </c>
      <c r="U205" s="54">
        <v>272000</v>
      </c>
    </row>
    <row r="206" spans="5:21">
      <c r="E206" s="55">
        <v>11</v>
      </c>
      <c r="F206" s="55">
        <v>604</v>
      </c>
      <c r="H206" s="54" t="s">
        <v>749</v>
      </c>
      <c r="I206" s="55">
        <v>2</v>
      </c>
      <c r="J206" s="54" t="s">
        <v>750</v>
      </c>
      <c r="K206" s="54" t="s">
        <v>749</v>
      </c>
      <c r="L206" s="54" t="s">
        <v>309</v>
      </c>
      <c r="M206" s="54" t="s">
        <v>116</v>
      </c>
      <c r="N206" s="54">
        <v>5.05</v>
      </c>
      <c r="P206" s="54">
        <v>0.68799999999999994</v>
      </c>
      <c r="R206" s="54">
        <v>10092.620000000001</v>
      </c>
      <c r="U206" s="54">
        <v>0</v>
      </c>
    </row>
    <row r="207" spans="5:21">
      <c r="E207" s="55">
        <v>11</v>
      </c>
      <c r="F207" s="55">
        <v>608</v>
      </c>
      <c r="H207" s="54" t="s">
        <v>751</v>
      </c>
      <c r="I207" s="55">
        <v>2</v>
      </c>
      <c r="J207" s="54" t="s">
        <v>752</v>
      </c>
      <c r="K207" s="54" t="s">
        <v>751</v>
      </c>
      <c r="L207" s="54" t="s">
        <v>309</v>
      </c>
      <c r="M207" s="54" t="s">
        <v>116</v>
      </c>
      <c r="N207" s="54">
        <v>5.05</v>
      </c>
      <c r="P207" s="54">
        <v>0.22</v>
      </c>
      <c r="R207" s="54">
        <v>7121.91</v>
      </c>
      <c r="S207" s="54">
        <v>3314</v>
      </c>
      <c r="T207" s="54">
        <v>734</v>
      </c>
      <c r="U207" s="54">
        <v>200000</v>
      </c>
    </row>
    <row r="208" spans="5:21">
      <c r="E208" s="55">
        <v>11</v>
      </c>
      <c r="F208" s="55">
        <v>610</v>
      </c>
      <c r="H208" s="54" t="s">
        <v>753</v>
      </c>
      <c r="I208" s="55">
        <v>2</v>
      </c>
      <c r="J208" s="54" t="s">
        <v>754</v>
      </c>
      <c r="K208" s="54" t="s">
        <v>753</v>
      </c>
      <c r="L208" s="54" t="s">
        <v>309</v>
      </c>
      <c r="M208" s="54" t="s">
        <v>116</v>
      </c>
      <c r="N208" s="54">
        <v>5.05</v>
      </c>
      <c r="P208" s="54">
        <v>0.22</v>
      </c>
      <c r="R208" s="54">
        <v>9865.74</v>
      </c>
      <c r="U208" s="54">
        <v>0</v>
      </c>
    </row>
    <row r="209" spans="5:21">
      <c r="E209" s="55">
        <v>11</v>
      </c>
      <c r="F209" s="55">
        <v>677</v>
      </c>
      <c r="H209" s="54" t="s">
        <v>755</v>
      </c>
      <c r="I209" s="55">
        <v>2</v>
      </c>
      <c r="J209" s="54" t="s">
        <v>756</v>
      </c>
      <c r="K209" s="54" t="s">
        <v>755</v>
      </c>
      <c r="L209" s="54" t="s">
        <v>757</v>
      </c>
      <c r="M209" s="54" t="s">
        <v>116</v>
      </c>
      <c r="N209" s="54">
        <v>5.05</v>
      </c>
      <c r="P209" s="54">
        <v>0.34</v>
      </c>
      <c r="R209" s="54">
        <v>8373.2900000000009</v>
      </c>
      <c r="S209" s="54">
        <v>3418</v>
      </c>
      <c r="T209" s="54">
        <v>270</v>
      </c>
      <c r="U209" s="54">
        <v>255000</v>
      </c>
    </row>
    <row r="210" spans="5:21">
      <c r="E210" s="55">
        <v>11</v>
      </c>
      <c r="F210" s="55">
        <v>680</v>
      </c>
      <c r="H210" s="54" t="s">
        <v>761</v>
      </c>
      <c r="I210" s="55">
        <v>1</v>
      </c>
      <c r="J210" s="54" t="s">
        <v>762</v>
      </c>
      <c r="K210" s="54" t="s">
        <v>763</v>
      </c>
      <c r="L210" s="54" t="s">
        <v>764</v>
      </c>
      <c r="M210" s="54" t="s">
        <v>116</v>
      </c>
      <c r="N210" s="54">
        <v>5.05</v>
      </c>
      <c r="P210" s="54">
        <v>0.11</v>
      </c>
      <c r="R210" s="54">
        <v>389.95</v>
      </c>
      <c r="S210" s="54">
        <v>3221</v>
      </c>
      <c r="T210" s="54">
        <v>189</v>
      </c>
      <c r="U210" s="54">
        <v>0</v>
      </c>
    </row>
    <row r="211" spans="5:21">
      <c r="E211" s="55">
        <v>13</v>
      </c>
      <c r="F211" s="55">
        <v>186</v>
      </c>
      <c r="H211" s="54" t="s">
        <v>765</v>
      </c>
      <c r="I211" s="55">
        <v>2</v>
      </c>
      <c r="J211" s="54" t="s">
        <v>766</v>
      </c>
      <c r="K211" s="54" t="s">
        <v>765</v>
      </c>
      <c r="L211" s="54" t="s">
        <v>767</v>
      </c>
      <c r="M211" s="54" t="s">
        <v>116</v>
      </c>
      <c r="N211" s="54">
        <v>5.05</v>
      </c>
      <c r="P211" s="54">
        <v>0.34</v>
      </c>
      <c r="R211" s="54">
        <v>8993.67</v>
      </c>
      <c r="S211" s="54">
        <v>3202</v>
      </c>
      <c r="T211" s="54">
        <v>30</v>
      </c>
      <c r="U211" s="54">
        <v>309000</v>
      </c>
    </row>
    <row r="212" spans="5:21">
      <c r="E212" s="55">
        <v>13</v>
      </c>
      <c r="F212" s="55">
        <v>192</v>
      </c>
      <c r="H212" s="54" t="s">
        <v>768</v>
      </c>
      <c r="I212" s="55">
        <v>2</v>
      </c>
      <c r="J212" s="54" t="s">
        <v>769</v>
      </c>
      <c r="K212" s="54" t="s">
        <v>770</v>
      </c>
      <c r="L212" s="54" t="s">
        <v>771</v>
      </c>
      <c r="M212" s="54" t="s">
        <v>116</v>
      </c>
      <c r="N212" s="54">
        <v>5.05</v>
      </c>
      <c r="P212" s="54">
        <v>0.9</v>
      </c>
      <c r="R212" s="54">
        <v>9316.26</v>
      </c>
      <c r="U212" s="54">
        <v>0</v>
      </c>
    </row>
    <row r="213" spans="5:21">
      <c r="E213" s="55">
        <v>13</v>
      </c>
      <c r="F213" s="55">
        <v>409</v>
      </c>
      <c r="H213" s="54" t="s">
        <v>334</v>
      </c>
      <c r="I213" s="55">
        <v>1</v>
      </c>
      <c r="J213" s="54" t="s">
        <v>772</v>
      </c>
      <c r="K213" s="54" t="s">
        <v>773</v>
      </c>
      <c r="L213" s="54" t="s">
        <v>309</v>
      </c>
      <c r="M213" s="54" t="s">
        <v>116</v>
      </c>
      <c r="N213" s="54">
        <v>5.05</v>
      </c>
      <c r="P213" s="54">
        <v>0.36</v>
      </c>
      <c r="R213" s="54">
        <v>1003.24</v>
      </c>
      <c r="S213" s="54">
        <v>2337</v>
      </c>
      <c r="T213" s="54">
        <v>29</v>
      </c>
      <c r="U213" s="54">
        <v>9000</v>
      </c>
    </row>
    <row r="214" spans="5:21">
      <c r="E214" s="55">
        <v>13</v>
      </c>
      <c r="F214" s="55">
        <v>1010</v>
      </c>
      <c r="H214" s="54" t="s">
        <v>774</v>
      </c>
      <c r="I214" s="55">
        <v>2</v>
      </c>
      <c r="J214" s="54" t="s">
        <v>775</v>
      </c>
      <c r="K214" s="54" t="s">
        <v>774</v>
      </c>
      <c r="L214" s="54" t="s">
        <v>309</v>
      </c>
      <c r="M214" s="54" t="s">
        <v>116</v>
      </c>
      <c r="N214" s="54">
        <v>5.05</v>
      </c>
      <c r="P214" s="54">
        <v>0.38</v>
      </c>
      <c r="R214" s="54">
        <v>9294.99</v>
      </c>
      <c r="S214" s="54">
        <v>2738</v>
      </c>
      <c r="T214" s="54">
        <v>171</v>
      </c>
      <c r="U214" s="54">
        <v>230000</v>
      </c>
    </row>
    <row r="215" spans="5:21">
      <c r="E215" s="55">
        <v>13.01</v>
      </c>
      <c r="F215" s="55">
        <v>399</v>
      </c>
      <c r="H215" s="54" t="s">
        <v>716</v>
      </c>
      <c r="I215" s="55">
        <v>1</v>
      </c>
      <c r="J215" s="54" t="s">
        <v>776</v>
      </c>
      <c r="K215" s="54" t="s">
        <v>777</v>
      </c>
      <c r="L215" s="54" t="s">
        <v>778</v>
      </c>
      <c r="M215" s="54" t="s">
        <v>116</v>
      </c>
      <c r="N215" s="54">
        <v>5.05</v>
      </c>
      <c r="P215" s="54">
        <v>0.56000000000000005</v>
      </c>
      <c r="R215" s="54">
        <v>1722.87</v>
      </c>
      <c r="S215" s="54">
        <v>1897</v>
      </c>
      <c r="T215" s="54">
        <v>206</v>
      </c>
      <c r="U215" s="54">
        <v>35000</v>
      </c>
    </row>
    <row r="216" spans="5:21">
      <c r="E216" s="55">
        <v>14</v>
      </c>
      <c r="F216" s="55">
        <v>171</v>
      </c>
      <c r="H216" s="54" t="s">
        <v>779</v>
      </c>
      <c r="I216" s="55">
        <v>2</v>
      </c>
      <c r="J216" s="54" t="s">
        <v>780</v>
      </c>
      <c r="K216" s="54" t="s">
        <v>779</v>
      </c>
      <c r="L216" s="54" t="s">
        <v>309</v>
      </c>
      <c r="M216" s="54" t="s">
        <v>116</v>
      </c>
      <c r="N216" s="54">
        <v>5.05</v>
      </c>
      <c r="P216" s="54">
        <v>0.22</v>
      </c>
      <c r="R216" s="54">
        <v>8915.68</v>
      </c>
      <c r="U216" s="54">
        <v>0</v>
      </c>
    </row>
    <row r="217" spans="5:21">
      <c r="E217" s="55">
        <v>14</v>
      </c>
      <c r="F217" s="55">
        <v>175</v>
      </c>
      <c r="H217" s="54" t="s">
        <v>263</v>
      </c>
      <c r="I217" s="55" t="s">
        <v>77</v>
      </c>
      <c r="J217" s="54" t="s">
        <v>85</v>
      </c>
      <c r="K217" s="54" t="s">
        <v>322</v>
      </c>
      <c r="L217" s="54" t="s">
        <v>309</v>
      </c>
      <c r="M217" s="54" t="s">
        <v>116</v>
      </c>
      <c r="N217" s="54">
        <v>5.05</v>
      </c>
      <c r="P217" s="54">
        <v>0.1</v>
      </c>
      <c r="Q217" s="54" t="s">
        <v>118</v>
      </c>
      <c r="R217" s="54">
        <v>0</v>
      </c>
      <c r="U217" s="54">
        <v>0</v>
      </c>
    </row>
    <row r="218" spans="5:21">
      <c r="E218" s="55">
        <v>14</v>
      </c>
      <c r="F218" s="55">
        <v>179</v>
      </c>
      <c r="H218" s="54" t="s">
        <v>781</v>
      </c>
      <c r="I218" s="55">
        <v>2</v>
      </c>
      <c r="J218" s="54" t="s">
        <v>782</v>
      </c>
      <c r="K218" s="54" t="s">
        <v>781</v>
      </c>
      <c r="L218" s="54" t="s">
        <v>309</v>
      </c>
      <c r="M218" s="54" t="s">
        <v>116</v>
      </c>
      <c r="N218" s="54">
        <v>5.05</v>
      </c>
      <c r="P218" s="54">
        <v>0.31</v>
      </c>
      <c r="R218" s="54">
        <v>9727.48</v>
      </c>
      <c r="S218" s="54">
        <v>2214</v>
      </c>
      <c r="T218" s="54">
        <v>342</v>
      </c>
      <c r="U218" s="54">
        <v>188300</v>
      </c>
    </row>
    <row r="219" spans="5:21">
      <c r="E219" s="55">
        <v>14</v>
      </c>
      <c r="F219" s="55">
        <v>182</v>
      </c>
      <c r="H219" s="54" t="s">
        <v>783</v>
      </c>
      <c r="I219" s="55">
        <v>2</v>
      </c>
      <c r="J219" s="54" t="s">
        <v>784</v>
      </c>
      <c r="K219" s="54" t="s">
        <v>785</v>
      </c>
      <c r="L219" s="54" t="s">
        <v>786</v>
      </c>
      <c r="M219" s="54" t="s">
        <v>116</v>
      </c>
      <c r="N219" s="54">
        <v>5.05</v>
      </c>
      <c r="P219" s="54">
        <v>0.31</v>
      </c>
      <c r="R219" s="54">
        <v>7352.33</v>
      </c>
      <c r="S219" s="54">
        <v>3500</v>
      </c>
      <c r="T219" s="54">
        <v>900</v>
      </c>
      <c r="U219" s="54">
        <v>95555</v>
      </c>
    </row>
    <row r="220" spans="5:21">
      <c r="E220" s="55">
        <v>14</v>
      </c>
      <c r="F220" s="55">
        <v>595</v>
      </c>
      <c r="H220" s="54" t="s">
        <v>788</v>
      </c>
      <c r="I220" s="55">
        <v>2</v>
      </c>
      <c r="J220" s="54" t="s">
        <v>789</v>
      </c>
      <c r="K220" s="54" t="s">
        <v>788</v>
      </c>
      <c r="L220" s="54" t="s">
        <v>309</v>
      </c>
      <c r="M220" s="54" t="s">
        <v>116</v>
      </c>
      <c r="N220" s="54">
        <v>5.05</v>
      </c>
      <c r="P220" s="54">
        <v>0.17</v>
      </c>
      <c r="R220" s="54">
        <v>8313.0300000000007</v>
      </c>
      <c r="S220" s="54">
        <v>2080</v>
      </c>
      <c r="T220" s="54">
        <v>35</v>
      </c>
      <c r="U220" s="54">
        <v>137500</v>
      </c>
    </row>
    <row r="221" spans="5:21">
      <c r="E221" s="55">
        <v>14</v>
      </c>
      <c r="F221" s="55">
        <v>598</v>
      </c>
      <c r="H221" s="54" t="s">
        <v>790</v>
      </c>
      <c r="I221" s="55">
        <v>2</v>
      </c>
      <c r="J221" s="54" t="s">
        <v>791</v>
      </c>
      <c r="K221" s="54" t="s">
        <v>790</v>
      </c>
      <c r="L221" s="54" t="s">
        <v>309</v>
      </c>
      <c r="M221" s="54" t="s">
        <v>116</v>
      </c>
      <c r="N221" s="54">
        <v>5.05</v>
      </c>
      <c r="P221" s="54">
        <v>0.22</v>
      </c>
      <c r="R221" s="54">
        <v>8706.52</v>
      </c>
      <c r="U221" s="54">
        <v>0</v>
      </c>
    </row>
    <row r="222" spans="5:21">
      <c r="E222" s="55">
        <v>15</v>
      </c>
      <c r="F222" s="55">
        <v>128</v>
      </c>
      <c r="H222" s="54" t="s">
        <v>792</v>
      </c>
      <c r="I222" s="55">
        <v>2</v>
      </c>
      <c r="J222" s="54" t="s">
        <v>793</v>
      </c>
      <c r="K222" s="54" t="s">
        <v>792</v>
      </c>
      <c r="L222" s="54" t="s">
        <v>309</v>
      </c>
      <c r="M222" s="54" t="s">
        <v>116</v>
      </c>
      <c r="N222" s="54">
        <v>5.05</v>
      </c>
      <c r="P222" s="54">
        <v>0.21</v>
      </c>
      <c r="R222" s="54">
        <v>9979.18</v>
      </c>
      <c r="S222" s="54">
        <v>3447</v>
      </c>
      <c r="T222" s="54">
        <v>186</v>
      </c>
      <c r="U222" s="54">
        <v>315000</v>
      </c>
    </row>
    <row r="223" spans="5:21">
      <c r="E223" s="55">
        <v>15</v>
      </c>
      <c r="F223" s="55">
        <v>132</v>
      </c>
      <c r="H223" s="54" t="s">
        <v>794</v>
      </c>
      <c r="I223" s="55">
        <v>2</v>
      </c>
      <c r="J223" s="54" t="s">
        <v>795</v>
      </c>
      <c r="K223" s="54" t="s">
        <v>794</v>
      </c>
      <c r="L223" s="54" t="s">
        <v>309</v>
      </c>
      <c r="M223" s="54" t="s">
        <v>116</v>
      </c>
      <c r="N223" s="54">
        <v>5.05</v>
      </c>
      <c r="P223" s="54">
        <v>1.18</v>
      </c>
      <c r="R223" s="54">
        <v>10149.34</v>
      </c>
      <c r="S223" s="54">
        <v>1868</v>
      </c>
      <c r="T223" s="54">
        <v>78</v>
      </c>
      <c r="U223" s="54">
        <v>165000</v>
      </c>
    </row>
    <row r="224" spans="5:21">
      <c r="E224" s="55">
        <v>15</v>
      </c>
      <c r="F224" s="55">
        <v>152</v>
      </c>
      <c r="H224" s="54" t="s">
        <v>796</v>
      </c>
      <c r="I224" s="55">
        <v>2</v>
      </c>
      <c r="J224" s="54" t="s">
        <v>797</v>
      </c>
      <c r="K224" s="54" t="s">
        <v>796</v>
      </c>
      <c r="L224" s="54" t="s">
        <v>309</v>
      </c>
      <c r="M224" s="54" t="s">
        <v>116</v>
      </c>
      <c r="N224" s="54">
        <v>5.05</v>
      </c>
      <c r="P224" s="54">
        <v>0.22</v>
      </c>
      <c r="R224" s="54">
        <v>9064.57</v>
      </c>
      <c r="S224" s="54">
        <v>3412</v>
      </c>
      <c r="T224" s="54">
        <v>947</v>
      </c>
      <c r="U224" s="54">
        <v>278000</v>
      </c>
    </row>
    <row r="225" spans="5:21">
      <c r="E225" s="55">
        <v>15</v>
      </c>
      <c r="F225" s="55">
        <v>155</v>
      </c>
      <c r="H225" s="54" t="s">
        <v>798</v>
      </c>
      <c r="I225" s="55">
        <v>2</v>
      </c>
      <c r="J225" s="54" t="s">
        <v>799</v>
      </c>
      <c r="K225" s="54" t="s">
        <v>262</v>
      </c>
      <c r="L225" s="54" t="s">
        <v>309</v>
      </c>
      <c r="M225" s="54" t="s">
        <v>116</v>
      </c>
      <c r="N225" s="54">
        <v>5.05</v>
      </c>
      <c r="P225" s="54">
        <v>0.22</v>
      </c>
      <c r="R225" s="54">
        <v>9209.91</v>
      </c>
      <c r="S225" s="54">
        <v>3354</v>
      </c>
      <c r="T225" s="54">
        <v>396</v>
      </c>
      <c r="U225" s="54">
        <v>1</v>
      </c>
    </row>
    <row r="226" spans="5:21">
      <c r="E226" s="55">
        <v>15</v>
      </c>
      <c r="F226" s="55">
        <v>157</v>
      </c>
      <c r="H226" s="54" t="s">
        <v>800</v>
      </c>
      <c r="I226" s="55">
        <v>2</v>
      </c>
      <c r="J226" s="54" t="s">
        <v>801</v>
      </c>
      <c r="K226" s="54" t="s">
        <v>800</v>
      </c>
      <c r="L226" s="54" t="s">
        <v>309</v>
      </c>
      <c r="M226" s="54" t="s">
        <v>116</v>
      </c>
      <c r="N226" s="54">
        <v>5.05</v>
      </c>
      <c r="P226" s="54">
        <v>0.17</v>
      </c>
      <c r="R226" s="54">
        <v>8497.3700000000008</v>
      </c>
      <c r="S226" s="54">
        <v>3090</v>
      </c>
      <c r="T226" s="54">
        <v>33</v>
      </c>
      <c r="U226" s="54">
        <v>277500</v>
      </c>
    </row>
    <row r="227" spans="5:21">
      <c r="E227" s="55">
        <v>15</v>
      </c>
      <c r="F227" s="55">
        <v>160</v>
      </c>
      <c r="H227" s="54" t="s">
        <v>802</v>
      </c>
      <c r="I227" s="55">
        <v>2</v>
      </c>
      <c r="J227" s="54" t="s">
        <v>803</v>
      </c>
      <c r="K227" s="54" t="s">
        <v>802</v>
      </c>
      <c r="L227" s="54" t="s">
        <v>309</v>
      </c>
      <c r="M227" s="54" t="s">
        <v>116</v>
      </c>
      <c r="N227" s="54">
        <v>5.05</v>
      </c>
      <c r="P227" s="54">
        <v>0.17</v>
      </c>
      <c r="R227" s="54">
        <v>7986.89</v>
      </c>
      <c r="S227" s="54">
        <v>1776</v>
      </c>
      <c r="T227" s="54">
        <v>307</v>
      </c>
      <c r="U227" s="54">
        <v>133000</v>
      </c>
    </row>
    <row r="228" spans="5:21">
      <c r="E228" s="55">
        <v>15</v>
      </c>
      <c r="F228" s="55">
        <v>163</v>
      </c>
      <c r="H228" s="54" t="s">
        <v>804</v>
      </c>
      <c r="I228" s="55">
        <v>2</v>
      </c>
      <c r="J228" s="54" t="s">
        <v>805</v>
      </c>
      <c r="K228" s="54" t="s">
        <v>804</v>
      </c>
      <c r="L228" s="54" t="s">
        <v>309</v>
      </c>
      <c r="M228" s="54" t="s">
        <v>116</v>
      </c>
      <c r="N228" s="54">
        <v>5.05</v>
      </c>
      <c r="P228" s="54">
        <v>0.36</v>
      </c>
      <c r="R228" s="54">
        <v>8001.07</v>
      </c>
      <c r="S228" s="54">
        <v>2574</v>
      </c>
      <c r="T228" s="54">
        <v>144</v>
      </c>
      <c r="U228" s="54">
        <v>12000</v>
      </c>
    </row>
    <row r="229" spans="5:21">
      <c r="E229" s="55">
        <v>15</v>
      </c>
      <c r="F229" s="55">
        <v>572</v>
      </c>
      <c r="H229" s="54" t="s">
        <v>806</v>
      </c>
      <c r="I229" s="55">
        <v>2</v>
      </c>
      <c r="J229" s="54" t="s">
        <v>807</v>
      </c>
      <c r="K229" s="54" t="s">
        <v>806</v>
      </c>
      <c r="L229" s="54" t="s">
        <v>309</v>
      </c>
      <c r="M229" s="54" t="s">
        <v>116</v>
      </c>
      <c r="N229" s="54">
        <v>5.05</v>
      </c>
      <c r="P229" s="54">
        <v>0.22</v>
      </c>
      <c r="R229" s="54">
        <v>6295.92</v>
      </c>
      <c r="S229" s="54">
        <v>3038</v>
      </c>
      <c r="T229" s="54">
        <v>236</v>
      </c>
      <c r="U229" s="54">
        <v>248000</v>
      </c>
    </row>
    <row r="230" spans="5:21">
      <c r="E230" s="55">
        <v>15</v>
      </c>
      <c r="F230" s="55">
        <v>590</v>
      </c>
      <c r="H230" s="54" t="s">
        <v>262</v>
      </c>
      <c r="I230" s="55" t="s">
        <v>77</v>
      </c>
      <c r="J230" s="54" t="s">
        <v>85</v>
      </c>
      <c r="K230" s="54" t="s">
        <v>322</v>
      </c>
      <c r="L230" s="54" t="s">
        <v>309</v>
      </c>
      <c r="M230" s="54" t="s">
        <v>116</v>
      </c>
      <c r="N230" s="54">
        <v>5.05</v>
      </c>
      <c r="P230" s="54">
        <v>0.11</v>
      </c>
      <c r="Q230" s="54" t="s">
        <v>165</v>
      </c>
      <c r="R230" s="54">
        <v>0</v>
      </c>
      <c r="U230" s="54">
        <v>0</v>
      </c>
    </row>
    <row r="231" spans="5:21">
      <c r="E231" s="55">
        <v>16</v>
      </c>
      <c r="F231" s="55">
        <v>56</v>
      </c>
      <c r="H231" s="54" t="s">
        <v>808</v>
      </c>
      <c r="I231" s="55">
        <v>2</v>
      </c>
      <c r="J231" s="54" t="s">
        <v>809</v>
      </c>
      <c r="K231" s="54" t="s">
        <v>810</v>
      </c>
      <c r="L231" s="54" t="s">
        <v>342</v>
      </c>
      <c r="M231" s="54" t="s">
        <v>116</v>
      </c>
      <c r="N231" s="54">
        <v>5.05</v>
      </c>
      <c r="P231" s="54">
        <v>0.23</v>
      </c>
      <c r="R231" s="54">
        <v>7857.42</v>
      </c>
      <c r="S231" s="54">
        <v>3486</v>
      </c>
      <c r="T231" s="54">
        <v>660</v>
      </c>
      <c r="U231" s="54">
        <v>1</v>
      </c>
    </row>
    <row r="232" spans="5:21">
      <c r="E232" s="55">
        <v>16</v>
      </c>
      <c r="F232" s="55">
        <v>61</v>
      </c>
      <c r="H232" s="54" t="s">
        <v>811</v>
      </c>
      <c r="I232" s="55">
        <v>2</v>
      </c>
      <c r="J232" s="54" t="s">
        <v>812</v>
      </c>
      <c r="K232" s="54" t="s">
        <v>811</v>
      </c>
      <c r="L232" s="54" t="s">
        <v>309</v>
      </c>
      <c r="M232" s="54" t="s">
        <v>116</v>
      </c>
      <c r="N232" s="54">
        <v>5.05</v>
      </c>
      <c r="P232" s="54">
        <v>0.17</v>
      </c>
      <c r="R232" s="54">
        <v>7621.75</v>
      </c>
      <c r="U232" s="54">
        <v>0</v>
      </c>
    </row>
    <row r="233" spans="5:21">
      <c r="E233" s="55">
        <v>16</v>
      </c>
      <c r="F233" s="55">
        <v>64</v>
      </c>
      <c r="H233" s="54" t="s">
        <v>813</v>
      </c>
      <c r="I233" s="55">
        <v>2</v>
      </c>
      <c r="J233" s="54" t="s">
        <v>814</v>
      </c>
      <c r="K233" s="54" t="s">
        <v>813</v>
      </c>
      <c r="L233" s="54" t="s">
        <v>309</v>
      </c>
      <c r="M233" s="54" t="s">
        <v>116</v>
      </c>
      <c r="N233" s="54">
        <v>5.05</v>
      </c>
      <c r="P233" s="54">
        <v>0.46</v>
      </c>
      <c r="R233" s="54">
        <v>9511.24</v>
      </c>
      <c r="U233" s="54">
        <v>0</v>
      </c>
    </row>
    <row r="234" spans="5:21">
      <c r="E234" s="55">
        <v>16</v>
      </c>
      <c r="F234" s="55">
        <v>70</v>
      </c>
      <c r="H234" s="54" t="s">
        <v>815</v>
      </c>
      <c r="I234" s="55">
        <v>2</v>
      </c>
      <c r="J234" s="54" t="s">
        <v>816</v>
      </c>
      <c r="K234" s="54" t="s">
        <v>817</v>
      </c>
      <c r="L234" s="54" t="s">
        <v>818</v>
      </c>
      <c r="M234" s="54" t="s">
        <v>116</v>
      </c>
      <c r="N234" s="54">
        <v>5.05</v>
      </c>
      <c r="P234" s="54">
        <v>0.22</v>
      </c>
      <c r="R234" s="54">
        <v>8394.56</v>
      </c>
      <c r="S234" s="54">
        <v>3491</v>
      </c>
      <c r="T234" s="54">
        <v>484</v>
      </c>
      <c r="U234" s="54">
        <v>100</v>
      </c>
    </row>
    <row r="235" spans="5:21">
      <c r="E235" s="55">
        <v>16</v>
      </c>
      <c r="F235" s="55">
        <v>74</v>
      </c>
      <c r="H235" s="54" t="s">
        <v>819</v>
      </c>
      <c r="I235" s="55">
        <v>2</v>
      </c>
      <c r="J235" s="54" t="s">
        <v>820</v>
      </c>
      <c r="K235" s="54" t="s">
        <v>819</v>
      </c>
      <c r="L235" s="54" t="s">
        <v>309</v>
      </c>
      <c r="M235" s="54" t="s">
        <v>116</v>
      </c>
      <c r="N235" s="54">
        <v>5.05</v>
      </c>
      <c r="P235" s="54">
        <v>0.17</v>
      </c>
      <c r="R235" s="54">
        <v>6414.6</v>
      </c>
      <c r="U235" s="54">
        <v>0</v>
      </c>
    </row>
    <row r="236" spans="5:21">
      <c r="E236" s="55">
        <v>16</v>
      </c>
      <c r="F236" s="55">
        <v>77</v>
      </c>
      <c r="H236" s="54" t="s">
        <v>821</v>
      </c>
      <c r="I236" s="55">
        <v>2</v>
      </c>
      <c r="J236" s="54" t="s">
        <v>822</v>
      </c>
      <c r="K236" s="54" t="s">
        <v>821</v>
      </c>
      <c r="L236" s="54" t="s">
        <v>309</v>
      </c>
      <c r="M236" s="54" t="s">
        <v>116</v>
      </c>
      <c r="N236" s="54">
        <v>5.05</v>
      </c>
      <c r="P236" s="54">
        <v>0.17</v>
      </c>
      <c r="R236" s="54">
        <v>8589.5400000000009</v>
      </c>
      <c r="S236" s="54">
        <v>3372</v>
      </c>
      <c r="T236" s="54">
        <v>908</v>
      </c>
      <c r="U236" s="54">
        <v>265000</v>
      </c>
    </row>
    <row r="237" spans="5:21">
      <c r="E237" s="55">
        <v>16</v>
      </c>
      <c r="F237" s="55">
        <v>80</v>
      </c>
      <c r="H237" s="54" t="s">
        <v>823</v>
      </c>
      <c r="I237" s="55">
        <v>2</v>
      </c>
      <c r="J237" s="54" t="s">
        <v>824</v>
      </c>
      <c r="K237" s="54" t="s">
        <v>823</v>
      </c>
      <c r="L237" s="54" t="s">
        <v>309</v>
      </c>
      <c r="M237" s="54" t="s">
        <v>116</v>
      </c>
      <c r="N237" s="54">
        <v>5.05</v>
      </c>
      <c r="P237" s="54">
        <v>0.28000000000000003</v>
      </c>
      <c r="R237" s="54">
        <v>8837.69</v>
      </c>
      <c r="S237" s="54">
        <v>1932</v>
      </c>
      <c r="T237" s="54">
        <v>70</v>
      </c>
      <c r="U237" s="54">
        <v>100000</v>
      </c>
    </row>
    <row r="238" spans="5:21">
      <c r="E238" s="55">
        <v>16</v>
      </c>
      <c r="F238" s="55">
        <v>85</v>
      </c>
      <c r="H238" s="54" t="s">
        <v>261</v>
      </c>
      <c r="I238" s="55" t="s">
        <v>77</v>
      </c>
      <c r="J238" s="54" t="s">
        <v>85</v>
      </c>
      <c r="K238" s="54" t="s">
        <v>322</v>
      </c>
      <c r="L238" s="54" t="s">
        <v>309</v>
      </c>
      <c r="M238" s="54" t="s">
        <v>116</v>
      </c>
      <c r="N238" s="54">
        <v>5.05</v>
      </c>
      <c r="P238" s="54">
        <v>0.22</v>
      </c>
      <c r="Q238" s="54" t="s">
        <v>165</v>
      </c>
      <c r="R238" s="54">
        <v>0</v>
      </c>
      <c r="U238" s="54">
        <v>0</v>
      </c>
    </row>
    <row r="239" spans="5:21">
      <c r="E239" s="55">
        <v>16</v>
      </c>
      <c r="F239" s="55">
        <v>89</v>
      </c>
      <c r="H239" s="54" t="s">
        <v>825</v>
      </c>
      <c r="I239" s="55">
        <v>2</v>
      </c>
      <c r="J239" s="54" t="s">
        <v>826</v>
      </c>
      <c r="K239" s="54" t="s">
        <v>825</v>
      </c>
      <c r="L239" s="54" t="s">
        <v>309</v>
      </c>
      <c r="M239" s="54" t="s">
        <v>116</v>
      </c>
      <c r="N239" s="54">
        <v>5.05</v>
      </c>
      <c r="P239" s="54">
        <v>0.28000000000000003</v>
      </c>
      <c r="R239" s="54">
        <v>7547.31</v>
      </c>
      <c r="S239" s="54">
        <v>3357</v>
      </c>
      <c r="T239" s="54">
        <v>795</v>
      </c>
      <c r="U239" s="54">
        <v>1</v>
      </c>
    </row>
    <row r="240" spans="5:21">
      <c r="E240" s="55">
        <v>16</v>
      </c>
      <c r="F240" s="55">
        <v>93</v>
      </c>
      <c r="H240" s="54" t="s">
        <v>827</v>
      </c>
      <c r="I240" s="55">
        <v>2</v>
      </c>
      <c r="J240" s="54" t="s">
        <v>828</v>
      </c>
      <c r="K240" s="54" t="s">
        <v>827</v>
      </c>
      <c r="L240" s="54" t="s">
        <v>309</v>
      </c>
      <c r="M240" s="54" t="s">
        <v>116</v>
      </c>
      <c r="N240" s="54">
        <v>5.05</v>
      </c>
      <c r="P240" s="54">
        <v>0.24</v>
      </c>
      <c r="R240" s="54">
        <v>8422.92</v>
      </c>
      <c r="S240" s="54">
        <v>3319</v>
      </c>
      <c r="T240" s="54">
        <v>913</v>
      </c>
      <c r="U240" s="54">
        <v>250000</v>
      </c>
    </row>
    <row r="241" spans="5:21">
      <c r="E241" s="55">
        <v>16</v>
      </c>
      <c r="F241" s="55">
        <v>97</v>
      </c>
      <c r="H241" s="54" t="s">
        <v>829</v>
      </c>
      <c r="I241" s="55">
        <v>2</v>
      </c>
      <c r="J241" s="54" t="s">
        <v>830</v>
      </c>
      <c r="K241" s="54" t="s">
        <v>829</v>
      </c>
      <c r="L241" s="54" t="s">
        <v>309</v>
      </c>
      <c r="M241" s="54" t="s">
        <v>116</v>
      </c>
      <c r="N241" s="54">
        <v>5.05</v>
      </c>
      <c r="P241" s="54">
        <v>0.22</v>
      </c>
      <c r="R241" s="54">
        <v>7440.96</v>
      </c>
      <c r="S241" s="54">
        <v>3298</v>
      </c>
      <c r="T241" s="54">
        <v>860</v>
      </c>
      <c r="U241" s="54">
        <v>1</v>
      </c>
    </row>
    <row r="242" spans="5:21">
      <c r="E242" s="55">
        <v>16</v>
      </c>
      <c r="F242" s="55">
        <v>99</v>
      </c>
      <c r="H242" s="54" t="s">
        <v>831</v>
      </c>
      <c r="I242" s="55">
        <v>2</v>
      </c>
      <c r="J242" s="54" t="s">
        <v>832</v>
      </c>
      <c r="K242" s="54" t="s">
        <v>831</v>
      </c>
      <c r="L242" s="54" t="s">
        <v>309</v>
      </c>
      <c r="M242" s="54" t="s">
        <v>116</v>
      </c>
      <c r="N242" s="54">
        <v>5.05</v>
      </c>
      <c r="P242" s="54">
        <v>0.11</v>
      </c>
      <c r="R242" s="54">
        <v>6338.46</v>
      </c>
      <c r="U242" s="54">
        <v>0</v>
      </c>
    </row>
    <row r="243" spans="5:21">
      <c r="E243" s="55">
        <v>16</v>
      </c>
      <c r="F243" s="55">
        <v>101</v>
      </c>
      <c r="H243" s="54" t="s">
        <v>833</v>
      </c>
      <c r="I243" s="55">
        <v>2</v>
      </c>
      <c r="J243" s="54" t="s">
        <v>834</v>
      </c>
      <c r="K243" s="54" t="s">
        <v>833</v>
      </c>
      <c r="L243" s="54" t="s">
        <v>309</v>
      </c>
      <c r="M243" s="54" t="s">
        <v>116</v>
      </c>
      <c r="N243" s="54">
        <v>5.05</v>
      </c>
      <c r="P243" s="54">
        <v>0.45</v>
      </c>
      <c r="R243" s="54">
        <v>8883.77</v>
      </c>
      <c r="U243" s="54">
        <v>0</v>
      </c>
    </row>
    <row r="244" spans="5:21">
      <c r="E244" s="55">
        <v>16</v>
      </c>
      <c r="F244" s="55">
        <v>109</v>
      </c>
      <c r="H244" s="54" t="s">
        <v>835</v>
      </c>
      <c r="I244" s="55">
        <v>2</v>
      </c>
      <c r="J244" s="54" t="s">
        <v>836</v>
      </c>
      <c r="K244" s="54" t="s">
        <v>835</v>
      </c>
      <c r="L244" s="54" t="s">
        <v>309</v>
      </c>
      <c r="M244" s="54" t="s">
        <v>116</v>
      </c>
      <c r="N244" s="54">
        <v>5.05</v>
      </c>
      <c r="P244" s="54">
        <v>0.22</v>
      </c>
      <c r="R244" s="54">
        <v>7687.26</v>
      </c>
      <c r="S244" s="54">
        <v>3266</v>
      </c>
      <c r="T244" s="54">
        <v>405</v>
      </c>
      <c r="U244" s="54">
        <v>247000</v>
      </c>
    </row>
    <row r="245" spans="5:21">
      <c r="E245" s="55">
        <v>16</v>
      </c>
      <c r="F245" s="55">
        <v>113</v>
      </c>
      <c r="H245" s="54" t="s">
        <v>837</v>
      </c>
      <c r="I245" s="55">
        <v>2</v>
      </c>
      <c r="J245" s="54" t="s">
        <v>838</v>
      </c>
      <c r="K245" s="54" t="s">
        <v>837</v>
      </c>
      <c r="L245" s="54" t="s">
        <v>309</v>
      </c>
      <c r="M245" s="54" t="s">
        <v>116</v>
      </c>
      <c r="N245" s="54">
        <v>5.05</v>
      </c>
      <c r="P245" s="54">
        <v>0.17</v>
      </c>
      <c r="R245" s="54">
        <v>6575.98</v>
      </c>
      <c r="S245" s="54">
        <v>3467</v>
      </c>
      <c r="T245" s="54">
        <v>143</v>
      </c>
      <c r="U245" s="54">
        <v>132500</v>
      </c>
    </row>
    <row r="246" spans="5:21">
      <c r="E246" s="55">
        <v>16</v>
      </c>
      <c r="F246" s="55">
        <v>119</v>
      </c>
      <c r="H246" s="54" t="s">
        <v>841</v>
      </c>
      <c r="I246" s="55">
        <v>1</v>
      </c>
      <c r="J246" s="54" t="s">
        <v>842</v>
      </c>
      <c r="K246" s="54" t="s">
        <v>843</v>
      </c>
      <c r="L246" s="54" t="s">
        <v>844</v>
      </c>
      <c r="M246" s="54" t="s">
        <v>116</v>
      </c>
      <c r="N246" s="54">
        <v>5.05</v>
      </c>
      <c r="P246" s="54">
        <v>0.4</v>
      </c>
      <c r="R246" s="54">
        <v>1942.66</v>
      </c>
      <c r="U246" s="54">
        <v>0</v>
      </c>
    </row>
    <row r="247" spans="5:21">
      <c r="E247" s="55">
        <v>16</v>
      </c>
      <c r="F247" s="55">
        <v>123</v>
      </c>
      <c r="H247" s="54" t="s">
        <v>259</v>
      </c>
      <c r="I247" s="55" t="s">
        <v>77</v>
      </c>
      <c r="J247" s="54" t="s">
        <v>85</v>
      </c>
      <c r="K247" s="54" t="s">
        <v>322</v>
      </c>
      <c r="L247" s="54" t="s">
        <v>309</v>
      </c>
      <c r="M247" s="54" t="s">
        <v>116</v>
      </c>
      <c r="N247" s="54">
        <v>5.05</v>
      </c>
      <c r="P247" s="54">
        <v>0.11</v>
      </c>
      <c r="Q247" s="54" t="s">
        <v>118</v>
      </c>
      <c r="R247" s="54">
        <v>0</v>
      </c>
      <c r="U247" s="54">
        <v>0</v>
      </c>
    </row>
    <row r="248" spans="5:21">
      <c r="E248" s="55">
        <v>16</v>
      </c>
      <c r="F248" s="55">
        <v>125</v>
      </c>
      <c r="H248" s="54" t="s">
        <v>257</v>
      </c>
      <c r="I248" s="55" t="s">
        <v>77</v>
      </c>
      <c r="J248" s="54" t="s">
        <v>85</v>
      </c>
      <c r="K248" s="54" t="s">
        <v>322</v>
      </c>
      <c r="L248" s="54" t="s">
        <v>309</v>
      </c>
      <c r="M248" s="54" t="s">
        <v>116</v>
      </c>
      <c r="N248" s="54">
        <v>5.05</v>
      </c>
      <c r="P248" s="54">
        <v>0.1</v>
      </c>
      <c r="Q248" s="54" t="s">
        <v>118</v>
      </c>
      <c r="R248" s="54">
        <v>0</v>
      </c>
      <c r="U248" s="54">
        <v>0</v>
      </c>
    </row>
    <row r="249" spans="5:21">
      <c r="E249" s="55">
        <v>16</v>
      </c>
      <c r="F249" s="55">
        <v>534</v>
      </c>
      <c r="H249" s="54" t="s">
        <v>845</v>
      </c>
      <c r="I249" s="55">
        <v>2</v>
      </c>
      <c r="J249" s="54" t="s">
        <v>846</v>
      </c>
      <c r="K249" s="54" t="s">
        <v>845</v>
      </c>
      <c r="L249" s="54" t="s">
        <v>309</v>
      </c>
      <c r="M249" s="54" t="s">
        <v>116</v>
      </c>
      <c r="N249" s="54">
        <v>5.05</v>
      </c>
      <c r="P249" s="54">
        <v>0.17</v>
      </c>
      <c r="R249" s="54">
        <v>8238.58</v>
      </c>
      <c r="S249" s="54">
        <v>1946</v>
      </c>
      <c r="T249" s="54">
        <v>225</v>
      </c>
      <c r="U249" s="54">
        <v>145000</v>
      </c>
    </row>
    <row r="250" spans="5:21">
      <c r="E250" s="55">
        <v>17</v>
      </c>
      <c r="F250" s="55">
        <v>1</v>
      </c>
      <c r="H250" s="54" t="s">
        <v>847</v>
      </c>
      <c r="I250" s="55">
        <v>2</v>
      </c>
      <c r="J250" s="54" t="s">
        <v>848</v>
      </c>
      <c r="K250" s="54" t="s">
        <v>847</v>
      </c>
      <c r="L250" s="54" t="s">
        <v>309</v>
      </c>
      <c r="M250" s="54" t="s">
        <v>116</v>
      </c>
      <c r="N250" s="54">
        <v>5.04</v>
      </c>
      <c r="P250" s="54">
        <v>0.27</v>
      </c>
      <c r="R250" s="54">
        <v>8816.42</v>
      </c>
      <c r="S250" s="54">
        <v>3304</v>
      </c>
      <c r="T250" s="54">
        <v>606</v>
      </c>
      <c r="U250" s="54">
        <v>1000</v>
      </c>
    </row>
    <row r="251" spans="5:21">
      <c r="E251" s="55">
        <v>17</v>
      </c>
      <c r="F251" s="55">
        <v>5</v>
      </c>
      <c r="H251" s="54" t="s">
        <v>849</v>
      </c>
      <c r="I251" s="55">
        <v>2</v>
      </c>
      <c r="J251" s="54" t="s">
        <v>850</v>
      </c>
      <c r="K251" s="54" t="s">
        <v>849</v>
      </c>
      <c r="L251" s="54" t="s">
        <v>309</v>
      </c>
      <c r="M251" s="54" t="s">
        <v>116</v>
      </c>
      <c r="N251" s="54">
        <v>5.04</v>
      </c>
      <c r="P251" s="54">
        <v>0.22</v>
      </c>
      <c r="R251" s="54">
        <v>9415.52</v>
      </c>
      <c r="S251" s="54">
        <v>3413</v>
      </c>
      <c r="T251" s="54">
        <v>751</v>
      </c>
      <c r="U251" s="54">
        <v>48000</v>
      </c>
    </row>
    <row r="252" spans="5:21">
      <c r="E252" s="55">
        <v>17</v>
      </c>
      <c r="F252" s="55">
        <v>9</v>
      </c>
      <c r="H252" s="54" t="s">
        <v>852</v>
      </c>
      <c r="I252" s="55">
        <v>2</v>
      </c>
      <c r="J252" s="54" t="s">
        <v>853</v>
      </c>
      <c r="K252" s="54" t="s">
        <v>852</v>
      </c>
      <c r="L252" s="54" t="s">
        <v>309</v>
      </c>
      <c r="M252" s="54" t="s">
        <v>116</v>
      </c>
      <c r="N252" s="54">
        <v>5.04</v>
      </c>
      <c r="P252" s="54">
        <v>0.34</v>
      </c>
      <c r="R252" s="54">
        <v>8461.92</v>
      </c>
      <c r="S252" s="54">
        <v>3491</v>
      </c>
      <c r="T252" s="54">
        <v>686</v>
      </c>
      <c r="U252" s="54">
        <v>265000</v>
      </c>
    </row>
    <row r="253" spans="5:21">
      <c r="E253" s="55">
        <v>17</v>
      </c>
      <c r="F253" s="55">
        <v>15</v>
      </c>
      <c r="H253" s="54" t="s">
        <v>854</v>
      </c>
      <c r="I253" s="55">
        <v>1</v>
      </c>
      <c r="J253" s="54" t="s">
        <v>855</v>
      </c>
      <c r="K253" s="54" t="s">
        <v>856</v>
      </c>
      <c r="L253" s="54" t="s">
        <v>568</v>
      </c>
      <c r="M253" s="54" t="s">
        <v>116</v>
      </c>
      <c r="N253" s="54">
        <v>5.04</v>
      </c>
      <c r="P253" s="54">
        <v>0.22</v>
      </c>
      <c r="R253" s="54">
        <v>779.9</v>
      </c>
      <c r="S253" s="54">
        <v>3425</v>
      </c>
      <c r="T253" s="54">
        <v>939</v>
      </c>
      <c r="U253" s="54">
        <v>1</v>
      </c>
    </row>
    <row r="254" spans="5:21">
      <c r="E254" s="55">
        <v>17</v>
      </c>
      <c r="F254" s="55">
        <v>19</v>
      </c>
      <c r="H254" s="54" t="s">
        <v>858</v>
      </c>
      <c r="I254" s="55">
        <v>2</v>
      </c>
      <c r="J254" s="54" t="s">
        <v>859</v>
      </c>
      <c r="K254" s="54" t="s">
        <v>858</v>
      </c>
      <c r="L254" s="54" t="s">
        <v>309</v>
      </c>
      <c r="M254" s="54" t="s">
        <v>116</v>
      </c>
      <c r="N254" s="54">
        <v>5.04</v>
      </c>
      <c r="P254" s="54">
        <v>0.34</v>
      </c>
      <c r="R254" s="54">
        <v>9174.4599999999991</v>
      </c>
      <c r="U254" s="54">
        <v>0</v>
      </c>
    </row>
    <row r="255" spans="5:21">
      <c r="E255" s="55">
        <v>17</v>
      </c>
      <c r="F255" s="55">
        <v>25</v>
      </c>
      <c r="H255" s="54" t="s">
        <v>860</v>
      </c>
      <c r="I255" s="55">
        <v>2</v>
      </c>
      <c r="J255" s="54" t="s">
        <v>861</v>
      </c>
      <c r="K255" s="54" t="s">
        <v>860</v>
      </c>
      <c r="L255" s="54" t="s">
        <v>309</v>
      </c>
      <c r="M255" s="54" t="s">
        <v>116</v>
      </c>
      <c r="N255" s="54">
        <v>5.04</v>
      </c>
      <c r="P255" s="54">
        <v>0.22</v>
      </c>
      <c r="R255" s="54">
        <v>9170.92</v>
      </c>
      <c r="S255" s="54">
        <v>2254</v>
      </c>
      <c r="T255" s="54">
        <v>26</v>
      </c>
      <c r="U255" s="54">
        <v>175000</v>
      </c>
    </row>
    <row r="256" spans="5:21">
      <c r="E256" s="55">
        <v>17</v>
      </c>
      <c r="F256" s="55">
        <v>29</v>
      </c>
      <c r="H256" s="54" t="s">
        <v>862</v>
      </c>
      <c r="I256" s="55">
        <v>2</v>
      </c>
      <c r="J256" s="54" t="s">
        <v>863</v>
      </c>
      <c r="K256" s="54" t="s">
        <v>864</v>
      </c>
      <c r="L256" s="54" t="s">
        <v>818</v>
      </c>
      <c r="M256" s="54" t="s">
        <v>116</v>
      </c>
      <c r="N256" s="54">
        <v>5.04</v>
      </c>
      <c r="P256" s="54">
        <v>0.28000000000000003</v>
      </c>
      <c r="R256" s="54">
        <v>8550.5400000000009</v>
      </c>
      <c r="S256" s="54">
        <v>3505</v>
      </c>
      <c r="T256" s="54">
        <v>616</v>
      </c>
      <c r="U256" s="54">
        <v>1</v>
      </c>
    </row>
    <row r="257" spans="5:21">
      <c r="E257" s="55">
        <v>17</v>
      </c>
      <c r="F257" s="55">
        <v>30</v>
      </c>
      <c r="H257" s="54" t="s">
        <v>866</v>
      </c>
      <c r="I257" s="55">
        <v>2</v>
      </c>
      <c r="J257" s="54" t="s">
        <v>867</v>
      </c>
      <c r="K257" s="54" t="s">
        <v>866</v>
      </c>
      <c r="L257" s="54" t="s">
        <v>309</v>
      </c>
      <c r="M257" s="54" t="s">
        <v>116</v>
      </c>
      <c r="N257" s="54">
        <v>5.04</v>
      </c>
      <c r="P257" s="54">
        <v>0.28000000000000003</v>
      </c>
      <c r="R257" s="54">
        <v>7632.39</v>
      </c>
      <c r="U257" s="54">
        <v>0</v>
      </c>
    </row>
    <row r="258" spans="5:21">
      <c r="E258" s="55">
        <v>17</v>
      </c>
      <c r="F258" s="55">
        <v>35</v>
      </c>
      <c r="H258" s="54" t="s">
        <v>868</v>
      </c>
      <c r="I258" s="55">
        <v>2</v>
      </c>
      <c r="J258" s="54" t="s">
        <v>869</v>
      </c>
      <c r="K258" s="54" t="s">
        <v>868</v>
      </c>
      <c r="L258" s="54" t="s">
        <v>309</v>
      </c>
      <c r="M258" s="54" t="s">
        <v>116</v>
      </c>
      <c r="N258" s="54">
        <v>5.04</v>
      </c>
      <c r="P258" s="54">
        <v>0.22</v>
      </c>
      <c r="R258" s="54">
        <v>8266.94</v>
      </c>
      <c r="S258" s="54">
        <v>2723</v>
      </c>
      <c r="T258" s="54">
        <v>256</v>
      </c>
      <c r="U258" s="54">
        <v>243000</v>
      </c>
    </row>
    <row r="259" spans="5:21">
      <c r="E259" s="55">
        <v>17</v>
      </c>
      <c r="F259" s="55">
        <v>39</v>
      </c>
      <c r="H259" s="54" t="s">
        <v>256</v>
      </c>
      <c r="I259" s="55" t="s">
        <v>77</v>
      </c>
      <c r="J259" s="54" t="s">
        <v>85</v>
      </c>
      <c r="K259" s="54" t="s">
        <v>322</v>
      </c>
      <c r="L259" s="54" t="s">
        <v>309</v>
      </c>
      <c r="M259" s="54" t="s">
        <v>116</v>
      </c>
      <c r="N259" s="54">
        <v>5.04</v>
      </c>
      <c r="P259" s="54">
        <v>0.17</v>
      </c>
      <c r="Q259" s="54" t="s">
        <v>118</v>
      </c>
      <c r="R259" s="54">
        <v>0</v>
      </c>
      <c r="U259" s="54">
        <v>0</v>
      </c>
    </row>
    <row r="260" spans="5:21">
      <c r="E260" s="55">
        <v>17</v>
      </c>
      <c r="F260" s="55">
        <v>42</v>
      </c>
      <c r="H260" s="54" t="s">
        <v>255</v>
      </c>
      <c r="I260" s="55" t="s">
        <v>77</v>
      </c>
      <c r="J260" s="54" t="s">
        <v>85</v>
      </c>
      <c r="K260" s="54" t="s">
        <v>322</v>
      </c>
      <c r="L260" s="54" t="s">
        <v>309</v>
      </c>
      <c r="M260" s="54" t="s">
        <v>116</v>
      </c>
      <c r="N260" s="54">
        <v>5.04</v>
      </c>
      <c r="P260" s="54">
        <v>0.17</v>
      </c>
      <c r="Q260" s="54" t="s">
        <v>118</v>
      </c>
      <c r="R260" s="54">
        <v>0</v>
      </c>
      <c r="U260" s="54">
        <v>0</v>
      </c>
    </row>
    <row r="261" spans="5:21">
      <c r="E261" s="55">
        <v>17</v>
      </c>
      <c r="F261" s="55">
        <v>45</v>
      </c>
      <c r="H261" s="54" t="s">
        <v>254</v>
      </c>
      <c r="I261" s="55" t="s">
        <v>77</v>
      </c>
      <c r="J261" s="54" t="s">
        <v>85</v>
      </c>
      <c r="K261" s="54" t="s">
        <v>322</v>
      </c>
      <c r="L261" s="54" t="s">
        <v>309</v>
      </c>
      <c r="M261" s="54" t="s">
        <v>116</v>
      </c>
      <c r="N261" s="54">
        <v>5.04</v>
      </c>
      <c r="P261" s="54">
        <v>0.17</v>
      </c>
      <c r="Q261" s="54" t="s">
        <v>165</v>
      </c>
      <c r="R261" s="54">
        <v>0</v>
      </c>
      <c r="U261" s="54">
        <v>0</v>
      </c>
    </row>
    <row r="262" spans="5:21">
      <c r="E262" s="55">
        <v>17</v>
      </c>
      <c r="F262" s="55">
        <v>48</v>
      </c>
      <c r="H262" s="54" t="s">
        <v>870</v>
      </c>
      <c r="I262" s="55">
        <v>2</v>
      </c>
      <c r="J262" s="54" t="s">
        <v>871</v>
      </c>
      <c r="K262" s="54" t="s">
        <v>870</v>
      </c>
      <c r="L262" s="54" t="s">
        <v>309</v>
      </c>
      <c r="M262" s="54" t="s">
        <v>116</v>
      </c>
      <c r="N262" s="54">
        <v>5.04</v>
      </c>
      <c r="P262" s="54">
        <v>0.22</v>
      </c>
      <c r="R262" s="54">
        <v>6496.14</v>
      </c>
      <c r="U262" s="54">
        <v>0</v>
      </c>
    </row>
    <row r="263" spans="5:21">
      <c r="E263" s="55">
        <v>17</v>
      </c>
      <c r="F263" s="55">
        <v>481</v>
      </c>
      <c r="H263" s="54" t="s">
        <v>872</v>
      </c>
      <c r="I263" s="55">
        <v>2</v>
      </c>
      <c r="J263" s="54" t="s">
        <v>873</v>
      </c>
      <c r="K263" s="54" t="s">
        <v>872</v>
      </c>
      <c r="L263" s="54" t="s">
        <v>309</v>
      </c>
      <c r="M263" s="54" t="s">
        <v>116</v>
      </c>
      <c r="N263" s="54">
        <v>5.04</v>
      </c>
      <c r="P263" s="54">
        <v>0.27</v>
      </c>
      <c r="R263" s="54">
        <v>8702.98</v>
      </c>
      <c r="S263" s="54">
        <v>3070</v>
      </c>
      <c r="T263" s="54">
        <v>23</v>
      </c>
      <c r="U263" s="54">
        <v>365000</v>
      </c>
    </row>
    <row r="264" spans="5:21">
      <c r="E264" s="55">
        <v>17</v>
      </c>
      <c r="F264" s="55">
        <v>483</v>
      </c>
      <c r="H264" s="54" t="s">
        <v>874</v>
      </c>
      <c r="I264" s="55">
        <v>1</v>
      </c>
      <c r="J264" s="54" t="s">
        <v>875</v>
      </c>
      <c r="K264" s="54" t="s">
        <v>851</v>
      </c>
      <c r="L264" s="54" t="s">
        <v>512</v>
      </c>
      <c r="M264" s="54" t="s">
        <v>116</v>
      </c>
      <c r="N264" s="54">
        <v>5.04</v>
      </c>
      <c r="P264" s="54">
        <v>0.11</v>
      </c>
      <c r="R264" s="54">
        <v>389.95</v>
      </c>
      <c r="S264" s="54">
        <v>1994</v>
      </c>
      <c r="T264" s="54">
        <v>328</v>
      </c>
      <c r="U264" s="54">
        <v>1</v>
      </c>
    </row>
    <row r="265" spans="5:21">
      <c r="E265" s="55">
        <v>17</v>
      </c>
      <c r="F265" s="55">
        <v>485</v>
      </c>
      <c r="H265" s="54" t="s">
        <v>876</v>
      </c>
      <c r="I265" s="55">
        <v>2</v>
      </c>
      <c r="J265" s="54" t="s">
        <v>877</v>
      </c>
      <c r="K265" s="54" t="s">
        <v>876</v>
      </c>
      <c r="L265" s="54" t="s">
        <v>309</v>
      </c>
      <c r="M265" s="54" t="s">
        <v>116</v>
      </c>
      <c r="N265" s="54">
        <v>5.04</v>
      </c>
      <c r="P265" s="54">
        <v>0.22</v>
      </c>
      <c r="R265" s="54">
        <v>5944.97</v>
      </c>
      <c r="S265" s="54">
        <v>3471</v>
      </c>
      <c r="T265" s="54">
        <v>38</v>
      </c>
      <c r="U265" s="54">
        <v>150000</v>
      </c>
    </row>
    <row r="266" spans="5:21">
      <c r="E266" s="55">
        <v>17</v>
      </c>
      <c r="F266" s="55">
        <v>486</v>
      </c>
      <c r="H266" s="54" t="s">
        <v>878</v>
      </c>
      <c r="I266" s="55">
        <v>2</v>
      </c>
      <c r="J266" s="54" t="s">
        <v>879</v>
      </c>
      <c r="K266" s="54" t="s">
        <v>878</v>
      </c>
      <c r="L266" s="54" t="s">
        <v>309</v>
      </c>
      <c r="M266" s="54" t="s">
        <v>116</v>
      </c>
      <c r="N266" s="54">
        <v>5.04</v>
      </c>
      <c r="P266" s="54">
        <v>0.22</v>
      </c>
      <c r="R266" s="54">
        <v>10184.790000000001</v>
      </c>
      <c r="U266" s="54">
        <v>0</v>
      </c>
    </row>
    <row r="267" spans="5:21">
      <c r="E267" s="55">
        <v>17</v>
      </c>
      <c r="F267" s="55">
        <v>488</v>
      </c>
      <c r="H267" s="54" t="s">
        <v>880</v>
      </c>
      <c r="I267" s="55">
        <v>2</v>
      </c>
      <c r="J267" s="54" t="s">
        <v>881</v>
      </c>
      <c r="K267" s="54" t="s">
        <v>880</v>
      </c>
      <c r="L267" s="54" t="s">
        <v>309</v>
      </c>
      <c r="M267" s="54" t="s">
        <v>116</v>
      </c>
      <c r="N267" s="54">
        <v>5.04</v>
      </c>
      <c r="P267" s="54">
        <v>0.22</v>
      </c>
      <c r="R267" s="54">
        <v>9500.6</v>
      </c>
      <c r="S267" s="54">
        <v>2</v>
      </c>
      <c r="T267" s="54">
        <v>131</v>
      </c>
      <c r="U267" s="54">
        <v>210000</v>
      </c>
    </row>
    <row r="268" spans="5:21">
      <c r="E268" s="55">
        <v>17</v>
      </c>
      <c r="F268" s="55">
        <v>490</v>
      </c>
      <c r="H268" s="54" t="s">
        <v>882</v>
      </c>
      <c r="I268" s="55">
        <v>2</v>
      </c>
      <c r="J268" s="54" t="s">
        <v>883</v>
      </c>
      <c r="K268" s="54" t="s">
        <v>882</v>
      </c>
      <c r="L268" s="54" t="s">
        <v>309</v>
      </c>
      <c r="M268" s="54" t="s">
        <v>116</v>
      </c>
      <c r="N268" s="54">
        <v>5.04</v>
      </c>
      <c r="P268" s="54">
        <v>0.22</v>
      </c>
      <c r="R268" s="54">
        <v>7423.23</v>
      </c>
      <c r="S268" s="54">
        <v>3469</v>
      </c>
      <c r="T268" s="54">
        <v>541</v>
      </c>
      <c r="U268" s="54">
        <v>1</v>
      </c>
    </row>
    <row r="269" spans="5:21">
      <c r="E269" s="55">
        <v>17</v>
      </c>
      <c r="F269" s="55">
        <v>492</v>
      </c>
      <c r="H269" s="54" t="s">
        <v>884</v>
      </c>
      <c r="I269" s="55">
        <v>2</v>
      </c>
      <c r="J269" s="54" t="s">
        <v>885</v>
      </c>
      <c r="K269" s="54" t="s">
        <v>884</v>
      </c>
      <c r="L269" s="54" t="s">
        <v>309</v>
      </c>
      <c r="M269" s="54" t="s">
        <v>116</v>
      </c>
      <c r="N269" s="54">
        <v>5.04</v>
      </c>
      <c r="P269" s="54">
        <v>0.34</v>
      </c>
      <c r="R269" s="54">
        <v>7919.53</v>
      </c>
      <c r="S269" s="54">
        <v>3462</v>
      </c>
      <c r="T269" s="54">
        <v>435</v>
      </c>
      <c r="U269" s="54">
        <v>220000</v>
      </c>
    </row>
    <row r="270" spans="5:21">
      <c r="E270" s="55">
        <v>17</v>
      </c>
      <c r="F270" s="55">
        <v>518</v>
      </c>
      <c r="H270" s="54" t="s">
        <v>888</v>
      </c>
      <c r="I270" s="55">
        <v>2</v>
      </c>
      <c r="J270" s="54" t="s">
        <v>889</v>
      </c>
      <c r="K270" s="54" t="s">
        <v>888</v>
      </c>
      <c r="L270" s="54" t="s">
        <v>309</v>
      </c>
      <c r="M270" s="54" t="s">
        <v>116</v>
      </c>
      <c r="N270" s="54">
        <v>5.04</v>
      </c>
      <c r="P270" s="54">
        <v>0.22</v>
      </c>
      <c r="R270" s="54">
        <v>9369.44</v>
      </c>
      <c r="S270" s="54">
        <v>2299</v>
      </c>
      <c r="T270" s="54">
        <v>285</v>
      </c>
      <c r="U270" s="54">
        <v>155900</v>
      </c>
    </row>
    <row r="271" spans="5:21">
      <c r="E271" s="55">
        <v>17</v>
      </c>
      <c r="F271" s="55">
        <v>520</v>
      </c>
      <c r="H271" s="54" t="s">
        <v>857</v>
      </c>
      <c r="I271" s="55">
        <v>2</v>
      </c>
      <c r="J271" s="54" t="s">
        <v>890</v>
      </c>
      <c r="K271" s="54" t="s">
        <v>891</v>
      </c>
      <c r="L271" s="54" t="s">
        <v>568</v>
      </c>
      <c r="M271" s="54" t="s">
        <v>116</v>
      </c>
      <c r="N271" s="54">
        <v>5.04</v>
      </c>
      <c r="P271" s="54">
        <v>0.22</v>
      </c>
      <c r="R271" s="54">
        <v>7632.39</v>
      </c>
      <c r="S271" s="54">
        <v>3437</v>
      </c>
      <c r="T271" s="54">
        <v>497</v>
      </c>
      <c r="U271" s="54">
        <v>1</v>
      </c>
    </row>
    <row r="272" spans="5:21">
      <c r="E272" s="55">
        <v>17</v>
      </c>
      <c r="F272" s="55">
        <v>522</v>
      </c>
      <c r="H272" s="54" t="s">
        <v>892</v>
      </c>
      <c r="I272" s="55">
        <v>2</v>
      </c>
      <c r="J272" s="54" t="s">
        <v>893</v>
      </c>
      <c r="K272" s="54" t="s">
        <v>892</v>
      </c>
      <c r="L272" s="54" t="s">
        <v>309</v>
      </c>
      <c r="M272" s="54" t="s">
        <v>116</v>
      </c>
      <c r="N272" s="54">
        <v>5.04</v>
      </c>
      <c r="P272" s="54">
        <v>0.22</v>
      </c>
      <c r="R272" s="54">
        <v>8798.69</v>
      </c>
      <c r="S272" s="54">
        <v>1846</v>
      </c>
      <c r="T272" s="54">
        <v>231</v>
      </c>
      <c r="U272" s="54">
        <v>135000</v>
      </c>
    </row>
    <row r="273" spans="5:21">
      <c r="E273" s="55">
        <v>17</v>
      </c>
      <c r="F273" s="55">
        <v>524</v>
      </c>
      <c r="H273" s="54" t="s">
        <v>894</v>
      </c>
      <c r="I273" s="55">
        <v>2</v>
      </c>
      <c r="J273" s="54" t="s">
        <v>895</v>
      </c>
      <c r="K273" s="54" t="s">
        <v>894</v>
      </c>
      <c r="L273" s="54" t="s">
        <v>309</v>
      </c>
      <c r="M273" s="54" t="s">
        <v>116</v>
      </c>
      <c r="N273" s="54">
        <v>5.04</v>
      </c>
      <c r="P273" s="54">
        <v>0.22</v>
      </c>
      <c r="R273" s="54">
        <v>9195.73</v>
      </c>
      <c r="U273" s="54">
        <v>0</v>
      </c>
    </row>
    <row r="274" spans="5:21">
      <c r="E274" s="55">
        <v>17</v>
      </c>
      <c r="F274" s="55">
        <v>526</v>
      </c>
      <c r="H274" s="54" t="s">
        <v>896</v>
      </c>
      <c r="I274" s="55">
        <v>2</v>
      </c>
      <c r="J274" s="54" t="s">
        <v>897</v>
      </c>
      <c r="K274" s="54" t="s">
        <v>896</v>
      </c>
      <c r="L274" s="54" t="s">
        <v>309</v>
      </c>
      <c r="M274" s="54" t="s">
        <v>116</v>
      </c>
      <c r="N274" s="54">
        <v>5.04</v>
      </c>
      <c r="P274" s="54">
        <v>0.22</v>
      </c>
      <c r="R274" s="54">
        <v>8685.25</v>
      </c>
      <c r="U274" s="54">
        <v>0</v>
      </c>
    </row>
    <row r="275" spans="5:21">
      <c r="E275" s="55">
        <v>18</v>
      </c>
      <c r="F275" s="55">
        <v>386</v>
      </c>
      <c r="H275" s="54" t="s">
        <v>898</v>
      </c>
      <c r="I275" s="55">
        <v>1</v>
      </c>
      <c r="J275" s="54" t="s">
        <v>899</v>
      </c>
      <c r="K275" s="54" t="s">
        <v>900</v>
      </c>
      <c r="L275" s="54" t="s">
        <v>337</v>
      </c>
      <c r="M275" s="54" t="s">
        <v>901</v>
      </c>
      <c r="N275" s="54">
        <v>5.04</v>
      </c>
      <c r="P275" s="54">
        <v>1.41</v>
      </c>
      <c r="R275" s="54">
        <v>1251.3900000000001</v>
      </c>
      <c r="S275" s="54">
        <v>3374</v>
      </c>
      <c r="T275" s="54">
        <v>139</v>
      </c>
      <c r="U275" s="54">
        <v>10000</v>
      </c>
    </row>
    <row r="276" spans="5:21">
      <c r="E276" s="55">
        <v>18.010000000000002</v>
      </c>
      <c r="F276" s="55">
        <v>411.01</v>
      </c>
      <c r="H276" s="54" t="s">
        <v>902</v>
      </c>
      <c r="I276" s="55">
        <v>2</v>
      </c>
      <c r="J276" s="54" t="s">
        <v>903</v>
      </c>
      <c r="K276" s="54" t="s">
        <v>902</v>
      </c>
      <c r="L276" s="54" t="s">
        <v>309</v>
      </c>
      <c r="M276" s="54" t="s">
        <v>116</v>
      </c>
      <c r="N276" s="54">
        <v>5.05</v>
      </c>
      <c r="P276" s="54">
        <v>0.17</v>
      </c>
      <c r="R276" s="54">
        <v>5723.33</v>
      </c>
      <c r="U276" s="54">
        <v>0</v>
      </c>
    </row>
    <row r="277" spans="5:21">
      <c r="E277" s="55">
        <v>18.010000000000002</v>
      </c>
      <c r="F277" s="55">
        <v>411.02</v>
      </c>
      <c r="H277" s="54" t="s">
        <v>904</v>
      </c>
      <c r="I277" s="55">
        <v>2</v>
      </c>
      <c r="J277" s="54" t="s">
        <v>905</v>
      </c>
      <c r="K277" s="54" t="s">
        <v>904</v>
      </c>
      <c r="L277" s="54" t="s">
        <v>309</v>
      </c>
      <c r="M277" s="54" t="s">
        <v>116</v>
      </c>
      <c r="N277" s="54">
        <v>5.05</v>
      </c>
      <c r="P277" s="54">
        <v>0.17</v>
      </c>
      <c r="R277" s="54">
        <v>7504.77</v>
      </c>
      <c r="U277" s="54">
        <v>0</v>
      </c>
    </row>
    <row r="278" spans="5:21">
      <c r="E278" s="55">
        <v>18.02</v>
      </c>
      <c r="F278" s="55">
        <v>388</v>
      </c>
      <c r="H278" s="54" t="s">
        <v>906</v>
      </c>
      <c r="I278" s="55" t="s">
        <v>321</v>
      </c>
      <c r="J278" s="54" t="s">
        <v>907</v>
      </c>
      <c r="K278" s="54" t="s">
        <v>908</v>
      </c>
      <c r="L278" s="54" t="s">
        <v>309</v>
      </c>
      <c r="M278" s="54" t="s">
        <v>245</v>
      </c>
      <c r="N278" s="54">
        <v>5.04</v>
      </c>
      <c r="P278" s="54">
        <v>1.85</v>
      </c>
      <c r="R278" s="54">
        <v>32259.5</v>
      </c>
      <c r="U278" s="54">
        <v>0</v>
      </c>
    </row>
    <row r="279" spans="5:21">
      <c r="E279" s="55">
        <v>18.02</v>
      </c>
      <c r="F279" s="55">
        <v>416</v>
      </c>
      <c r="H279" s="54" t="s">
        <v>334</v>
      </c>
      <c r="I279" s="55">
        <v>1</v>
      </c>
      <c r="J279" s="54" t="s">
        <v>909</v>
      </c>
      <c r="K279" s="54" t="s">
        <v>910</v>
      </c>
      <c r="L279" s="54" t="s">
        <v>911</v>
      </c>
      <c r="M279" s="54" t="s">
        <v>245</v>
      </c>
      <c r="N279" s="54">
        <v>5.04</v>
      </c>
      <c r="P279" s="54">
        <v>0.34</v>
      </c>
      <c r="R279" s="54">
        <v>453.76</v>
      </c>
      <c r="U279" s="54">
        <v>0</v>
      </c>
    </row>
    <row r="280" spans="5:21">
      <c r="E280" s="55">
        <v>19</v>
      </c>
      <c r="F280" s="55">
        <v>421</v>
      </c>
      <c r="H280" s="54" t="s">
        <v>912</v>
      </c>
      <c r="I280" s="55">
        <v>2</v>
      </c>
      <c r="J280" s="54" t="s">
        <v>913</v>
      </c>
      <c r="K280" s="54" t="s">
        <v>912</v>
      </c>
      <c r="L280" s="54" t="s">
        <v>309</v>
      </c>
      <c r="M280" s="54" t="s">
        <v>116</v>
      </c>
      <c r="N280" s="54">
        <v>5.04</v>
      </c>
      <c r="P280" s="54">
        <v>0.17</v>
      </c>
      <c r="R280" s="54">
        <v>6168.3</v>
      </c>
      <c r="S280" s="54">
        <v>2236</v>
      </c>
      <c r="T280" s="54">
        <v>94</v>
      </c>
      <c r="U280" s="54">
        <v>121500</v>
      </c>
    </row>
    <row r="281" spans="5:21">
      <c r="E281" s="55">
        <v>19</v>
      </c>
      <c r="F281" s="55">
        <v>423</v>
      </c>
      <c r="H281" s="54" t="s">
        <v>914</v>
      </c>
      <c r="I281" s="55">
        <v>2</v>
      </c>
      <c r="J281" s="54" t="s">
        <v>915</v>
      </c>
      <c r="K281" s="54" t="s">
        <v>914</v>
      </c>
      <c r="L281" s="54" t="s">
        <v>309</v>
      </c>
      <c r="M281" s="54" t="s">
        <v>116</v>
      </c>
      <c r="N281" s="54">
        <v>5.04</v>
      </c>
      <c r="P281" s="54">
        <v>0.22</v>
      </c>
      <c r="R281" s="54">
        <v>7171.54</v>
      </c>
      <c r="S281" s="54">
        <v>2153</v>
      </c>
      <c r="T281" s="54">
        <v>45</v>
      </c>
      <c r="U281" s="54">
        <v>128000</v>
      </c>
    </row>
    <row r="282" spans="5:21">
      <c r="E282" s="55">
        <v>19</v>
      </c>
      <c r="F282" s="55">
        <v>425</v>
      </c>
      <c r="H282" s="54" t="s">
        <v>916</v>
      </c>
      <c r="I282" s="55">
        <v>2</v>
      </c>
      <c r="J282" s="54" t="s">
        <v>917</v>
      </c>
      <c r="K282" s="54" t="s">
        <v>916</v>
      </c>
      <c r="L282" s="54" t="s">
        <v>309</v>
      </c>
      <c r="M282" s="54" t="s">
        <v>116</v>
      </c>
      <c r="N282" s="54">
        <v>5.04</v>
      </c>
      <c r="P282" s="54">
        <v>0.22</v>
      </c>
      <c r="R282" s="54">
        <v>7760.01</v>
      </c>
      <c r="S282" s="54">
        <v>2147</v>
      </c>
      <c r="T282" s="54">
        <v>150</v>
      </c>
      <c r="U282" s="54">
        <v>148000</v>
      </c>
    </row>
    <row r="283" spans="5:21">
      <c r="E283" s="55">
        <v>19</v>
      </c>
      <c r="F283" s="55">
        <v>427</v>
      </c>
      <c r="H283" s="54" t="s">
        <v>918</v>
      </c>
      <c r="I283" s="55">
        <v>2</v>
      </c>
      <c r="J283" s="54" t="s">
        <v>919</v>
      </c>
      <c r="K283" s="54" t="s">
        <v>918</v>
      </c>
      <c r="L283" s="54" t="s">
        <v>309</v>
      </c>
      <c r="M283" s="54" t="s">
        <v>116</v>
      </c>
      <c r="N283" s="54">
        <v>5.04</v>
      </c>
      <c r="P283" s="54">
        <v>0.11</v>
      </c>
      <c r="R283" s="54">
        <v>6381</v>
      </c>
      <c r="S283" s="54">
        <v>3151</v>
      </c>
      <c r="T283" s="54">
        <v>300</v>
      </c>
      <c r="U283" s="54">
        <v>265000</v>
      </c>
    </row>
    <row r="284" spans="5:21">
      <c r="E284" s="55">
        <v>19</v>
      </c>
      <c r="F284" s="55">
        <v>428</v>
      </c>
      <c r="H284" s="54" t="s">
        <v>920</v>
      </c>
      <c r="I284" s="55">
        <v>2</v>
      </c>
      <c r="J284" s="54" t="s">
        <v>921</v>
      </c>
      <c r="K284" s="54" t="s">
        <v>920</v>
      </c>
      <c r="L284" s="54" t="s">
        <v>309</v>
      </c>
      <c r="M284" s="54" t="s">
        <v>116</v>
      </c>
      <c r="N284" s="54">
        <v>5.04</v>
      </c>
      <c r="P284" s="54">
        <v>0.22</v>
      </c>
      <c r="R284" s="54">
        <v>7752.92</v>
      </c>
      <c r="U284" s="54">
        <v>0</v>
      </c>
    </row>
    <row r="285" spans="5:21">
      <c r="E285" s="55">
        <v>19</v>
      </c>
      <c r="F285" s="55">
        <v>430</v>
      </c>
      <c r="H285" s="54" t="s">
        <v>922</v>
      </c>
      <c r="I285" s="55">
        <v>2</v>
      </c>
      <c r="J285" s="54" t="s">
        <v>923</v>
      </c>
      <c r="K285" s="54" t="s">
        <v>922</v>
      </c>
      <c r="L285" s="54" t="s">
        <v>309</v>
      </c>
      <c r="M285" s="54" t="s">
        <v>116</v>
      </c>
      <c r="N285" s="54">
        <v>5.04</v>
      </c>
      <c r="P285" s="54">
        <v>0.11</v>
      </c>
      <c r="R285" s="54">
        <v>6962.38</v>
      </c>
      <c r="S285" s="54">
        <v>2312</v>
      </c>
      <c r="T285" s="54">
        <v>196</v>
      </c>
      <c r="U285" s="54">
        <v>125000</v>
      </c>
    </row>
    <row r="286" spans="5:21">
      <c r="E286" s="55">
        <v>19</v>
      </c>
      <c r="F286" s="55">
        <v>431</v>
      </c>
      <c r="H286" s="54" t="s">
        <v>924</v>
      </c>
      <c r="I286" s="55">
        <v>2</v>
      </c>
      <c r="J286" s="54" t="s">
        <v>925</v>
      </c>
      <c r="K286" s="54" t="s">
        <v>924</v>
      </c>
      <c r="L286" s="54" t="s">
        <v>309</v>
      </c>
      <c r="M286" s="54" t="s">
        <v>116</v>
      </c>
      <c r="N286" s="54">
        <v>5.04</v>
      </c>
      <c r="P286" s="54">
        <v>0.34399999999999997</v>
      </c>
      <c r="R286" s="54">
        <v>8477.7900000000009</v>
      </c>
      <c r="U286" s="54">
        <v>0</v>
      </c>
    </row>
    <row r="287" spans="5:21">
      <c r="E287" s="55">
        <v>19</v>
      </c>
      <c r="F287" s="55">
        <v>433</v>
      </c>
      <c r="H287" s="54" t="s">
        <v>926</v>
      </c>
      <c r="I287" s="55">
        <v>2</v>
      </c>
      <c r="J287" s="54" t="s">
        <v>927</v>
      </c>
      <c r="K287" s="54" t="s">
        <v>928</v>
      </c>
      <c r="L287" s="54" t="s">
        <v>309</v>
      </c>
      <c r="M287" s="54" t="s">
        <v>116</v>
      </c>
      <c r="N287" s="54">
        <v>5.04</v>
      </c>
      <c r="P287" s="54">
        <v>0.22</v>
      </c>
      <c r="R287" s="54">
        <v>8011.7</v>
      </c>
      <c r="S287" s="54">
        <v>3380</v>
      </c>
      <c r="T287" s="54">
        <v>824</v>
      </c>
      <c r="U287" s="54">
        <v>10</v>
      </c>
    </row>
    <row r="288" spans="5:21">
      <c r="E288" s="55">
        <v>19</v>
      </c>
      <c r="F288" s="55">
        <v>435</v>
      </c>
      <c r="H288" s="54" t="s">
        <v>929</v>
      </c>
      <c r="I288" s="55">
        <v>2</v>
      </c>
      <c r="J288" s="54" t="s">
        <v>930</v>
      </c>
      <c r="K288" s="54" t="s">
        <v>929</v>
      </c>
      <c r="L288" s="54" t="s">
        <v>309</v>
      </c>
      <c r="M288" s="54" t="s">
        <v>116</v>
      </c>
      <c r="N288" s="54">
        <v>5.04</v>
      </c>
      <c r="P288" s="54">
        <v>0.11</v>
      </c>
      <c r="R288" s="54">
        <v>7458.68</v>
      </c>
      <c r="S288" s="54">
        <v>2455</v>
      </c>
      <c r="T288" s="54">
        <v>328</v>
      </c>
      <c r="U288" s="54">
        <v>125700</v>
      </c>
    </row>
    <row r="289" spans="5:21">
      <c r="E289" s="55">
        <v>19</v>
      </c>
      <c r="F289" s="55">
        <v>436</v>
      </c>
      <c r="H289" s="54" t="s">
        <v>931</v>
      </c>
      <c r="I289" s="55">
        <v>2</v>
      </c>
      <c r="J289" s="54" t="s">
        <v>932</v>
      </c>
      <c r="K289" s="54" t="s">
        <v>931</v>
      </c>
      <c r="L289" s="54" t="s">
        <v>309</v>
      </c>
      <c r="M289" s="54" t="s">
        <v>116</v>
      </c>
      <c r="N289" s="54">
        <v>5.04</v>
      </c>
      <c r="P289" s="54">
        <v>0.11</v>
      </c>
      <c r="R289" s="54">
        <v>6930.48</v>
      </c>
      <c r="S289" s="54">
        <v>2749</v>
      </c>
      <c r="T289" s="54">
        <v>326</v>
      </c>
      <c r="U289" s="54">
        <v>165500</v>
      </c>
    </row>
    <row r="290" spans="5:21">
      <c r="E290" s="55">
        <v>19</v>
      </c>
      <c r="F290" s="55">
        <v>437</v>
      </c>
      <c r="H290" s="54" t="s">
        <v>933</v>
      </c>
      <c r="I290" s="55">
        <v>2</v>
      </c>
      <c r="J290" s="54" t="s">
        <v>934</v>
      </c>
      <c r="K290" s="54" t="s">
        <v>933</v>
      </c>
      <c r="L290" s="54" t="s">
        <v>309</v>
      </c>
      <c r="M290" s="54" t="s">
        <v>116</v>
      </c>
      <c r="N290" s="54">
        <v>5.04</v>
      </c>
      <c r="P290" s="54">
        <v>0.22</v>
      </c>
      <c r="R290" s="54">
        <v>7756.46</v>
      </c>
      <c r="U290" s="54">
        <v>0</v>
      </c>
    </row>
    <row r="291" spans="5:21">
      <c r="E291" s="55">
        <v>19</v>
      </c>
      <c r="F291" s="55">
        <v>439</v>
      </c>
      <c r="H291" s="54" t="s">
        <v>935</v>
      </c>
      <c r="I291" s="55">
        <v>2</v>
      </c>
      <c r="J291" s="54" t="s">
        <v>936</v>
      </c>
      <c r="K291" s="54" t="s">
        <v>935</v>
      </c>
      <c r="L291" s="54" t="s">
        <v>309</v>
      </c>
      <c r="M291" s="54" t="s">
        <v>116</v>
      </c>
      <c r="N291" s="54">
        <v>5.04</v>
      </c>
      <c r="P291" s="54">
        <v>0.11</v>
      </c>
      <c r="R291" s="54">
        <v>6097.4</v>
      </c>
      <c r="S291" s="54">
        <v>1914</v>
      </c>
      <c r="T291" s="54">
        <v>336</v>
      </c>
      <c r="U291" s="54">
        <v>107000</v>
      </c>
    </row>
    <row r="292" spans="5:21">
      <c r="E292" s="55">
        <v>19</v>
      </c>
      <c r="F292" s="55">
        <v>440</v>
      </c>
      <c r="H292" s="54" t="s">
        <v>937</v>
      </c>
      <c r="I292" s="55">
        <v>2</v>
      </c>
      <c r="J292" s="54" t="s">
        <v>938</v>
      </c>
      <c r="K292" s="54" t="s">
        <v>937</v>
      </c>
      <c r="L292" s="54" t="s">
        <v>309</v>
      </c>
      <c r="M292" s="54" t="s">
        <v>116</v>
      </c>
      <c r="N292" s="54">
        <v>5.04</v>
      </c>
      <c r="P292" s="54">
        <v>0.11</v>
      </c>
      <c r="R292" s="54">
        <v>6731.96</v>
      </c>
      <c r="U292" s="54">
        <v>0</v>
      </c>
    </row>
    <row r="293" spans="5:21">
      <c r="E293" s="55">
        <v>19</v>
      </c>
      <c r="F293" s="55">
        <v>441</v>
      </c>
      <c r="H293" s="54" t="s">
        <v>939</v>
      </c>
      <c r="I293" s="55">
        <v>2</v>
      </c>
      <c r="J293" s="54" t="s">
        <v>940</v>
      </c>
      <c r="K293" s="54" t="s">
        <v>939</v>
      </c>
      <c r="L293" s="54" t="s">
        <v>309</v>
      </c>
      <c r="M293" s="54" t="s">
        <v>116</v>
      </c>
      <c r="N293" s="54">
        <v>5.04</v>
      </c>
      <c r="P293" s="54">
        <v>0.34</v>
      </c>
      <c r="R293" s="54">
        <v>8454.83</v>
      </c>
      <c r="U293" s="54">
        <v>0</v>
      </c>
    </row>
    <row r="294" spans="5:21">
      <c r="E294" s="55">
        <v>19</v>
      </c>
      <c r="F294" s="55">
        <v>444</v>
      </c>
      <c r="H294" s="54" t="s">
        <v>941</v>
      </c>
      <c r="I294" s="55">
        <v>2</v>
      </c>
      <c r="J294" s="54" t="s">
        <v>942</v>
      </c>
      <c r="K294" s="54" t="s">
        <v>941</v>
      </c>
      <c r="L294" s="54" t="s">
        <v>309</v>
      </c>
      <c r="M294" s="54" t="s">
        <v>116</v>
      </c>
      <c r="N294" s="54">
        <v>5.04</v>
      </c>
      <c r="P294" s="54">
        <v>0.22</v>
      </c>
      <c r="R294" s="54">
        <v>8589.5400000000009</v>
      </c>
      <c r="S294" s="54">
        <v>2491</v>
      </c>
      <c r="T294" s="54">
        <v>56</v>
      </c>
      <c r="U294" s="54">
        <v>134000</v>
      </c>
    </row>
    <row r="295" spans="5:21">
      <c r="E295" s="55">
        <v>19</v>
      </c>
      <c r="F295" s="55">
        <v>446</v>
      </c>
      <c r="H295" s="54" t="s">
        <v>943</v>
      </c>
      <c r="I295" s="55">
        <v>2</v>
      </c>
      <c r="J295" s="54" t="s">
        <v>944</v>
      </c>
      <c r="K295" s="54" t="s">
        <v>943</v>
      </c>
      <c r="L295" s="54" t="s">
        <v>309</v>
      </c>
      <c r="M295" s="54" t="s">
        <v>116</v>
      </c>
      <c r="N295" s="54">
        <v>5.04</v>
      </c>
      <c r="P295" s="54">
        <v>0.11</v>
      </c>
      <c r="R295" s="54">
        <v>6783.28</v>
      </c>
      <c r="S295" s="54">
        <v>3214</v>
      </c>
      <c r="T295" s="54">
        <v>803</v>
      </c>
      <c r="U295" s="54">
        <v>1</v>
      </c>
    </row>
    <row r="296" spans="5:21">
      <c r="E296" s="55">
        <v>19</v>
      </c>
      <c r="F296" s="55">
        <v>447</v>
      </c>
      <c r="H296" s="54" t="s">
        <v>945</v>
      </c>
      <c r="I296" s="55">
        <v>2</v>
      </c>
      <c r="J296" s="54" t="s">
        <v>946</v>
      </c>
      <c r="K296" s="54" t="s">
        <v>945</v>
      </c>
      <c r="L296" s="54" t="s">
        <v>309</v>
      </c>
      <c r="M296" s="54" t="s">
        <v>116</v>
      </c>
      <c r="N296" s="54">
        <v>5.04</v>
      </c>
      <c r="P296" s="54">
        <v>0.22</v>
      </c>
      <c r="R296" s="54">
        <v>9032.66</v>
      </c>
      <c r="S296" s="54">
        <v>2402</v>
      </c>
      <c r="T296" s="54">
        <v>1</v>
      </c>
      <c r="U296" s="54">
        <v>1600000</v>
      </c>
    </row>
    <row r="297" spans="5:21">
      <c r="E297" s="55">
        <v>19</v>
      </c>
      <c r="F297" s="55">
        <v>449</v>
      </c>
      <c r="H297" s="54" t="s">
        <v>947</v>
      </c>
      <c r="I297" s="55">
        <v>2</v>
      </c>
      <c r="J297" s="54" t="s">
        <v>948</v>
      </c>
      <c r="K297" s="54" t="s">
        <v>947</v>
      </c>
      <c r="L297" s="54" t="s">
        <v>309</v>
      </c>
      <c r="M297" s="54" t="s">
        <v>116</v>
      </c>
      <c r="N297" s="54">
        <v>5.04</v>
      </c>
      <c r="P297" s="54">
        <v>0.22</v>
      </c>
      <c r="R297" s="54">
        <v>6813.49</v>
      </c>
      <c r="U297" s="54">
        <v>0</v>
      </c>
    </row>
    <row r="298" spans="5:21">
      <c r="E298" s="55">
        <v>19</v>
      </c>
      <c r="F298" s="55">
        <v>451</v>
      </c>
      <c r="H298" s="54" t="s">
        <v>949</v>
      </c>
      <c r="I298" s="55">
        <v>2</v>
      </c>
      <c r="J298" s="54" t="s">
        <v>950</v>
      </c>
      <c r="K298" s="54" t="s">
        <v>949</v>
      </c>
      <c r="L298" s="54" t="s">
        <v>309</v>
      </c>
      <c r="M298" s="54" t="s">
        <v>116</v>
      </c>
      <c r="N298" s="54">
        <v>5.04</v>
      </c>
      <c r="P298" s="54">
        <v>0.11</v>
      </c>
      <c r="R298" s="54">
        <v>6707.14</v>
      </c>
      <c r="U298" s="54">
        <v>0</v>
      </c>
    </row>
    <row r="299" spans="5:21">
      <c r="E299" s="55">
        <v>19</v>
      </c>
      <c r="F299" s="55">
        <v>452</v>
      </c>
      <c r="H299" s="54" t="s">
        <v>951</v>
      </c>
      <c r="I299" s="55">
        <v>2</v>
      </c>
      <c r="J299" s="54" t="s">
        <v>952</v>
      </c>
      <c r="K299" s="54" t="s">
        <v>951</v>
      </c>
      <c r="L299" s="54" t="s">
        <v>309</v>
      </c>
      <c r="M299" s="54" t="s">
        <v>116</v>
      </c>
      <c r="N299" s="54">
        <v>5.04</v>
      </c>
      <c r="P299" s="54">
        <v>0.11</v>
      </c>
      <c r="R299" s="54">
        <v>7189.26</v>
      </c>
      <c r="S299" s="54">
        <v>2466</v>
      </c>
      <c r="T299" s="54">
        <v>23</v>
      </c>
      <c r="U299" s="54">
        <v>150000</v>
      </c>
    </row>
    <row r="300" spans="5:21">
      <c r="E300" s="55">
        <v>19</v>
      </c>
      <c r="F300" s="55">
        <v>453</v>
      </c>
      <c r="H300" s="54" t="s">
        <v>953</v>
      </c>
      <c r="I300" s="55">
        <v>2</v>
      </c>
      <c r="J300" s="54" t="s">
        <v>954</v>
      </c>
      <c r="K300" s="54" t="s">
        <v>953</v>
      </c>
      <c r="L300" s="54" t="s">
        <v>309</v>
      </c>
      <c r="M300" s="54" t="s">
        <v>116</v>
      </c>
      <c r="N300" s="54">
        <v>5.04</v>
      </c>
      <c r="P300" s="54">
        <v>0.22</v>
      </c>
      <c r="R300" s="54">
        <v>8089.69</v>
      </c>
      <c r="U300" s="54">
        <v>0</v>
      </c>
    </row>
    <row r="301" spans="5:21">
      <c r="E301" s="55">
        <v>19</v>
      </c>
      <c r="F301" s="55">
        <v>455</v>
      </c>
      <c r="H301" s="54" t="s">
        <v>955</v>
      </c>
      <c r="I301" s="55">
        <v>2</v>
      </c>
      <c r="J301" s="54" t="s">
        <v>956</v>
      </c>
      <c r="K301" s="54" t="s">
        <v>955</v>
      </c>
      <c r="L301" s="54" t="s">
        <v>309</v>
      </c>
      <c r="M301" s="54" t="s">
        <v>116</v>
      </c>
      <c r="N301" s="54">
        <v>5.04</v>
      </c>
      <c r="P301" s="54">
        <v>0.22</v>
      </c>
      <c r="R301" s="54">
        <v>7947.89</v>
      </c>
      <c r="S301" s="54">
        <v>3196</v>
      </c>
      <c r="T301" s="54">
        <v>947</v>
      </c>
      <c r="U301" s="54">
        <v>255000</v>
      </c>
    </row>
    <row r="302" spans="5:21">
      <c r="E302" s="55">
        <v>19</v>
      </c>
      <c r="F302" s="55">
        <v>457</v>
      </c>
      <c r="H302" s="54" t="s">
        <v>957</v>
      </c>
      <c r="I302" s="55">
        <v>1</v>
      </c>
      <c r="J302" s="54" t="s">
        <v>958</v>
      </c>
      <c r="K302" s="54" t="s">
        <v>959</v>
      </c>
      <c r="L302" s="54" t="s">
        <v>960</v>
      </c>
      <c r="M302" s="54" t="s">
        <v>116</v>
      </c>
      <c r="N302" s="54">
        <v>5.04</v>
      </c>
      <c r="P302" s="54">
        <v>0.11</v>
      </c>
      <c r="R302" s="54">
        <v>389.95</v>
      </c>
      <c r="U302" s="54">
        <v>0</v>
      </c>
    </row>
    <row r="303" spans="5:21">
      <c r="E303" s="55">
        <v>19</v>
      </c>
      <c r="F303" s="55">
        <v>459</v>
      </c>
      <c r="H303" s="54" t="s">
        <v>961</v>
      </c>
      <c r="I303" s="55">
        <v>2</v>
      </c>
      <c r="J303" s="54" t="s">
        <v>962</v>
      </c>
      <c r="K303" s="54" t="s">
        <v>961</v>
      </c>
      <c r="L303" s="54" t="s">
        <v>309</v>
      </c>
      <c r="M303" s="54" t="s">
        <v>116</v>
      </c>
      <c r="N303" s="54">
        <v>5.04</v>
      </c>
      <c r="P303" s="54">
        <v>0.23</v>
      </c>
      <c r="R303" s="54">
        <v>7767.1</v>
      </c>
      <c r="S303" s="54">
        <v>2582</v>
      </c>
      <c r="T303" s="54">
        <v>226</v>
      </c>
      <c r="U303" s="54">
        <v>190000</v>
      </c>
    </row>
    <row r="304" spans="5:21">
      <c r="E304" s="55">
        <v>19</v>
      </c>
      <c r="F304" s="55">
        <v>460</v>
      </c>
      <c r="H304" s="54" t="s">
        <v>963</v>
      </c>
      <c r="I304" s="55">
        <v>2</v>
      </c>
      <c r="J304" s="54" t="s">
        <v>964</v>
      </c>
      <c r="K304" s="54" t="s">
        <v>963</v>
      </c>
      <c r="L304" s="54" t="s">
        <v>309</v>
      </c>
      <c r="M304" s="54" t="s">
        <v>116</v>
      </c>
      <c r="N304" s="54">
        <v>5.04</v>
      </c>
      <c r="P304" s="54">
        <v>0.22</v>
      </c>
      <c r="R304" s="54">
        <v>8004.61</v>
      </c>
      <c r="S304" s="54">
        <v>1867</v>
      </c>
      <c r="T304" s="54">
        <v>95</v>
      </c>
      <c r="U304" s="54">
        <v>128000</v>
      </c>
    </row>
    <row r="305" spans="5:21">
      <c r="E305" s="55">
        <v>19</v>
      </c>
      <c r="F305" s="55">
        <v>462</v>
      </c>
      <c r="H305" s="54" t="s">
        <v>965</v>
      </c>
      <c r="I305" s="55">
        <v>2</v>
      </c>
      <c r="J305" s="54" t="s">
        <v>966</v>
      </c>
      <c r="K305" s="54" t="s">
        <v>965</v>
      </c>
      <c r="L305" s="54" t="s">
        <v>309</v>
      </c>
      <c r="M305" s="54" t="s">
        <v>116</v>
      </c>
      <c r="N305" s="54">
        <v>5.04</v>
      </c>
      <c r="P305" s="54">
        <v>0.22</v>
      </c>
      <c r="R305" s="54">
        <v>8050.7</v>
      </c>
      <c r="U305" s="54">
        <v>0</v>
      </c>
    </row>
    <row r="306" spans="5:21">
      <c r="E306" s="55">
        <v>19</v>
      </c>
      <c r="F306" s="55">
        <v>464</v>
      </c>
      <c r="H306" s="54" t="s">
        <v>967</v>
      </c>
      <c r="I306" s="55">
        <v>2</v>
      </c>
      <c r="J306" s="54" t="s">
        <v>968</v>
      </c>
      <c r="K306" s="54" t="s">
        <v>967</v>
      </c>
      <c r="L306" s="54" t="s">
        <v>309</v>
      </c>
      <c r="M306" s="54" t="s">
        <v>116</v>
      </c>
      <c r="N306" s="54">
        <v>5.04</v>
      </c>
      <c r="P306" s="54">
        <v>0.22</v>
      </c>
      <c r="R306" s="54">
        <v>8118.05</v>
      </c>
      <c r="S306" s="54">
        <v>3400</v>
      </c>
      <c r="T306" s="54">
        <v>579</v>
      </c>
      <c r="U306" s="54">
        <v>279500</v>
      </c>
    </row>
    <row r="307" spans="5:21">
      <c r="E307" s="55">
        <v>19</v>
      </c>
      <c r="F307" s="55">
        <v>466</v>
      </c>
      <c r="H307" s="54" t="s">
        <v>969</v>
      </c>
      <c r="I307" s="55">
        <v>2</v>
      </c>
      <c r="J307" s="54" t="s">
        <v>970</v>
      </c>
      <c r="K307" s="54" t="s">
        <v>969</v>
      </c>
      <c r="L307" s="54" t="s">
        <v>309</v>
      </c>
      <c r="M307" s="54" t="s">
        <v>116</v>
      </c>
      <c r="N307" s="54">
        <v>5.04</v>
      </c>
      <c r="P307" s="54">
        <v>0.22</v>
      </c>
      <c r="R307" s="54">
        <v>6650.42</v>
      </c>
      <c r="U307" s="54">
        <v>0</v>
      </c>
    </row>
    <row r="308" spans="5:21">
      <c r="E308" s="55">
        <v>19</v>
      </c>
      <c r="F308" s="55">
        <v>468</v>
      </c>
      <c r="H308" s="54" t="s">
        <v>971</v>
      </c>
      <c r="I308" s="55">
        <v>2</v>
      </c>
      <c r="J308" s="54" t="s">
        <v>972</v>
      </c>
      <c r="K308" s="54" t="s">
        <v>971</v>
      </c>
      <c r="L308" s="54" t="s">
        <v>309</v>
      </c>
      <c r="M308" s="54" t="s">
        <v>116</v>
      </c>
      <c r="N308" s="54">
        <v>5.04</v>
      </c>
      <c r="P308" s="54">
        <v>0.22</v>
      </c>
      <c r="R308" s="54">
        <v>9628.2199999999993</v>
      </c>
      <c r="S308" s="54">
        <v>3168</v>
      </c>
      <c r="T308" s="54">
        <v>281</v>
      </c>
      <c r="U308" s="54">
        <v>333000</v>
      </c>
    </row>
    <row r="309" spans="5:21">
      <c r="E309" s="55">
        <v>19</v>
      </c>
      <c r="F309" s="55">
        <v>471</v>
      </c>
      <c r="H309" s="54" t="s">
        <v>973</v>
      </c>
      <c r="I309" s="55">
        <v>2</v>
      </c>
      <c r="J309" s="54" t="s">
        <v>974</v>
      </c>
      <c r="K309" s="54" t="s">
        <v>973</v>
      </c>
      <c r="L309" s="54" t="s">
        <v>309</v>
      </c>
      <c r="M309" s="54" t="s">
        <v>116</v>
      </c>
      <c r="N309" s="54">
        <v>5.04</v>
      </c>
      <c r="P309" s="54">
        <v>0.22</v>
      </c>
      <c r="R309" s="54">
        <v>8061.33</v>
      </c>
      <c r="U309" s="54">
        <v>0</v>
      </c>
    </row>
    <row r="310" spans="5:21">
      <c r="E310" s="55">
        <v>19</v>
      </c>
      <c r="F310" s="55">
        <v>473</v>
      </c>
      <c r="H310" s="54" t="s">
        <v>975</v>
      </c>
      <c r="I310" s="55">
        <v>2</v>
      </c>
      <c r="J310" s="54" t="s">
        <v>976</v>
      </c>
      <c r="K310" s="54" t="s">
        <v>975</v>
      </c>
      <c r="L310" s="54" t="s">
        <v>309</v>
      </c>
      <c r="M310" s="54" t="s">
        <v>116</v>
      </c>
      <c r="N310" s="54">
        <v>5.04</v>
      </c>
      <c r="P310" s="54">
        <v>0.22</v>
      </c>
      <c r="R310" s="54">
        <v>8795.15</v>
      </c>
      <c r="S310" s="54">
        <v>1896</v>
      </c>
      <c r="T310" s="54">
        <v>262</v>
      </c>
      <c r="U310" s="54">
        <v>130500</v>
      </c>
    </row>
    <row r="311" spans="5:21">
      <c r="E311" s="55">
        <v>19</v>
      </c>
      <c r="F311" s="55">
        <v>476</v>
      </c>
      <c r="H311" s="54" t="s">
        <v>977</v>
      </c>
      <c r="I311" s="55">
        <v>2</v>
      </c>
      <c r="J311" s="54" t="s">
        <v>978</v>
      </c>
      <c r="K311" s="54" t="s">
        <v>977</v>
      </c>
      <c r="L311" s="54" t="s">
        <v>309</v>
      </c>
      <c r="M311" s="54" t="s">
        <v>116</v>
      </c>
      <c r="N311" s="54">
        <v>5.04</v>
      </c>
      <c r="P311" s="54">
        <v>0.22</v>
      </c>
      <c r="R311" s="54">
        <v>8075.51</v>
      </c>
      <c r="U311" s="54">
        <v>0</v>
      </c>
    </row>
    <row r="312" spans="5:21">
      <c r="E312" s="55">
        <v>19</v>
      </c>
      <c r="F312" s="55">
        <v>478</v>
      </c>
      <c r="H312" s="54" t="s">
        <v>979</v>
      </c>
      <c r="I312" s="55">
        <v>2</v>
      </c>
      <c r="J312" s="54" t="s">
        <v>980</v>
      </c>
      <c r="K312" s="54" t="s">
        <v>979</v>
      </c>
      <c r="L312" s="54" t="s">
        <v>309</v>
      </c>
      <c r="M312" s="54" t="s">
        <v>116</v>
      </c>
      <c r="N312" s="54">
        <v>5.04</v>
      </c>
      <c r="P312" s="54">
        <v>0.32</v>
      </c>
      <c r="R312" s="54">
        <v>8426.4699999999993</v>
      </c>
      <c r="S312" s="54">
        <v>2752</v>
      </c>
      <c r="T312" s="54">
        <v>326</v>
      </c>
      <c r="U312" s="54">
        <v>255000</v>
      </c>
    </row>
    <row r="313" spans="5:21">
      <c r="E313" s="55">
        <v>20</v>
      </c>
      <c r="F313" s="55">
        <v>272</v>
      </c>
      <c r="H313" s="54" t="s">
        <v>981</v>
      </c>
      <c r="I313" s="55">
        <v>2</v>
      </c>
      <c r="J313" s="54" t="s">
        <v>982</v>
      </c>
      <c r="K313" s="54" t="s">
        <v>981</v>
      </c>
      <c r="L313" s="54" t="s">
        <v>309</v>
      </c>
      <c r="M313" s="54" t="s">
        <v>116</v>
      </c>
      <c r="N313" s="54">
        <v>5.03</v>
      </c>
      <c r="P313" s="54">
        <v>0.19</v>
      </c>
      <c r="R313" s="54">
        <v>7118.21</v>
      </c>
      <c r="U313" s="54">
        <v>0</v>
      </c>
    </row>
    <row r="314" spans="5:21">
      <c r="E314" s="55">
        <v>20</v>
      </c>
      <c r="F314" s="55">
        <v>275</v>
      </c>
      <c r="H314" s="54" t="s">
        <v>983</v>
      </c>
      <c r="I314" s="55">
        <v>2</v>
      </c>
      <c r="J314" s="54" t="s">
        <v>984</v>
      </c>
      <c r="K314" s="54" t="s">
        <v>983</v>
      </c>
      <c r="L314" s="54" t="s">
        <v>309</v>
      </c>
      <c r="M314" s="54" t="s">
        <v>116</v>
      </c>
      <c r="N314" s="54">
        <v>5.03</v>
      </c>
      <c r="P314" s="54">
        <v>0.14000000000000001</v>
      </c>
      <c r="R314" s="54">
        <v>8015.25</v>
      </c>
      <c r="S314" s="54">
        <v>2299</v>
      </c>
      <c r="T314" s="54">
        <v>274</v>
      </c>
      <c r="U314" s="54">
        <v>140000</v>
      </c>
    </row>
    <row r="315" spans="5:21">
      <c r="E315" s="55">
        <v>20</v>
      </c>
      <c r="F315" s="55">
        <v>277</v>
      </c>
      <c r="H315" s="54" t="s">
        <v>985</v>
      </c>
      <c r="I315" s="55">
        <v>2</v>
      </c>
      <c r="J315" s="54" t="s">
        <v>986</v>
      </c>
      <c r="K315" s="54" t="s">
        <v>985</v>
      </c>
      <c r="L315" s="54" t="s">
        <v>309</v>
      </c>
      <c r="M315" s="54" t="s">
        <v>116</v>
      </c>
      <c r="N315" s="54">
        <v>5.03</v>
      </c>
      <c r="P315" s="54">
        <v>0.23</v>
      </c>
      <c r="R315" s="54">
        <v>8213.77</v>
      </c>
      <c r="S315" s="54">
        <v>3231</v>
      </c>
      <c r="T315" s="54">
        <v>77</v>
      </c>
      <c r="U315" s="54">
        <v>250000</v>
      </c>
    </row>
    <row r="316" spans="5:21">
      <c r="E316" s="55">
        <v>20</v>
      </c>
      <c r="F316" s="55">
        <v>280</v>
      </c>
      <c r="H316" s="54" t="s">
        <v>987</v>
      </c>
      <c r="I316" s="55">
        <v>2</v>
      </c>
      <c r="J316" s="54" t="s">
        <v>988</v>
      </c>
      <c r="K316" s="54" t="s">
        <v>987</v>
      </c>
      <c r="L316" s="54" t="s">
        <v>309</v>
      </c>
      <c r="M316" s="54" t="s">
        <v>116</v>
      </c>
      <c r="N316" s="54">
        <v>5.03</v>
      </c>
      <c r="P316" s="54">
        <v>0.34</v>
      </c>
      <c r="R316" s="54">
        <v>8759.7000000000007</v>
      </c>
      <c r="U316" s="54">
        <v>0</v>
      </c>
    </row>
    <row r="317" spans="5:21">
      <c r="E317" s="55">
        <v>20</v>
      </c>
      <c r="F317" s="55">
        <v>281.02</v>
      </c>
      <c r="H317" s="54" t="s">
        <v>989</v>
      </c>
      <c r="I317" s="55">
        <v>2</v>
      </c>
      <c r="J317" s="54" t="s">
        <v>990</v>
      </c>
      <c r="K317" s="54" t="s">
        <v>989</v>
      </c>
      <c r="L317" s="54" t="s">
        <v>309</v>
      </c>
      <c r="M317" s="54" t="s">
        <v>116</v>
      </c>
      <c r="N317" s="54">
        <v>5.03</v>
      </c>
      <c r="P317" s="54">
        <v>0.22</v>
      </c>
      <c r="R317" s="54">
        <v>8146.41</v>
      </c>
      <c r="S317" s="54">
        <v>2817</v>
      </c>
      <c r="T317" s="54">
        <v>96</v>
      </c>
      <c r="U317" s="54">
        <v>1</v>
      </c>
    </row>
    <row r="318" spans="5:21">
      <c r="E318" s="55">
        <v>20</v>
      </c>
      <c r="F318" s="55">
        <v>284</v>
      </c>
      <c r="H318" s="54" t="s">
        <v>991</v>
      </c>
      <c r="I318" s="55">
        <v>2</v>
      </c>
      <c r="J318" s="54" t="s">
        <v>992</v>
      </c>
      <c r="K318" s="54" t="s">
        <v>991</v>
      </c>
      <c r="L318" s="54" t="s">
        <v>309</v>
      </c>
      <c r="M318" s="54" t="s">
        <v>215</v>
      </c>
      <c r="N318" s="54">
        <v>5.03</v>
      </c>
      <c r="P318" s="54">
        <v>0.17</v>
      </c>
      <c r="R318" s="54">
        <v>5742.9</v>
      </c>
      <c r="S318" s="54">
        <v>2925</v>
      </c>
      <c r="T318" s="54">
        <v>63</v>
      </c>
      <c r="U318" s="54">
        <v>216000</v>
      </c>
    </row>
    <row r="319" spans="5:21">
      <c r="E319" s="55">
        <v>20</v>
      </c>
      <c r="F319" s="55">
        <v>287</v>
      </c>
      <c r="H319" s="54" t="s">
        <v>993</v>
      </c>
      <c r="I319" s="55">
        <v>1</v>
      </c>
      <c r="J319" s="54" t="s">
        <v>994</v>
      </c>
      <c r="K319" s="54" t="s">
        <v>995</v>
      </c>
      <c r="L319" s="54" t="s">
        <v>996</v>
      </c>
      <c r="M319" s="54" t="s">
        <v>215</v>
      </c>
      <c r="N319" s="54">
        <v>5.03</v>
      </c>
      <c r="P319" s="54">
        <v>0.11</v>
      </c>
      <c r="R319" s="54">
        <v>389.95</v>
      </c>
      <c r="U319" s="54">
        <v>0</v>
      </c>
    </row>
    <row r="320" spans="5:21">
      <c r="E320" s="55">
        <v>20</v>
      </c>
      <c r="F320" s="55">
        <v>289</v>
      </c>
      <c r="H320" s="54" t="s">
        <v>993</v>
      </c>
      <c r="I320" s="55">
        <v>1</v>
      </c>
      <c r="J320" s="54" t="s">
        <v>994</v>
      </c>
      <c r="K320" s="54" t="s">
        <v>995</v>
      </c>
      <c r="L320" s="54" t="s">
        <v>996</v>
      </c>
      <c r="M320" s="54" t="s">
        <v>215</v>
      </c>
      <c r="N320" s="54">
        <v>5.03</v>
      </c>
      <c r="P320" s="54">
        <v>0.09</v>
      </c>
      <c r="R320" s="54">
        <v>319.05</v>
      </c>
      <c r="S320" s="54">
        <v>2078</v>
      </c>
      <c r="T320" s="54">
        <v>156</v>
      </c>
      <c r="U320" s="54">
        <v>1</v>
      </c>
    </row>
    <row r="321" spans="5:21">
      <c r="E321" s="55">
        <v>20</v>
      </c>
      <c r="F321" s="55">
        <v>642.01</v>
      </c>
      <c r="H321" s="54" t="s">
        <v>253</v>
      </c>
      <c r="I321" s="55">
        <v>2</v>
      </c>
      <c r="J321" s="54" t="s">
        <v>997</v>
      </c>
      <c r="K321" s="54" t="s">
        <v>253</v>
      </c>
      <c r="L321" s="54" t="s">
        <v>309</v>
      </c>
      <c r="M321" s="54" t="s">
        <v>116</v>
      </c>
      <c r="N321" s="54">
        <v>5.03</v>
      </c>
      <c r="P321" s="54">
        <v>0.22</v>
      </c>
      <c r="R321" s="54">
        <v>10021.719999999999</v>
      </c>
      <c r="U321" s="54">
        <v>0</v>
      </c>
    </row>
    <row r="322" spans="5:21">
      <c r="E322" s="55">
        <v>20</v>
      </c>
      <c r="F322" s="55">
        <v>642.02</v>
      </c>
      <c r="H322" s="54" t="s">
        <v>253</v>
      </c>
      <c r="I322" s="55" t="s">
        <v>77</v>
      </c>
      <c r="J322" s="54" t="s">
        <v>85</v>
      </c>
      <c r="K322" s="54" t="s">
        <v>322</v>
      </c>
      <c r="L322" s="54" t="s">
        <v>309</v>
      </c>
      <c r="M322" s="54" t="s">
        <v>116</v>
      </c>
      <c r="N322" s="54">
        <v>5.03</v>
      </c>
      <c r="P322" s="54">
        <v>0.08</v>
      </c>
      <c r="Q322" s="54" t="s">
        <v>86</v>
      </c>
      <c r="R322" s="54">
        <v>0</v>
      </c>
      <c r="U322" s="54">
        <v>0</v>
      </c>
    </row>
    <row r="323" spans="5:21">
      <c r="E323" s="55">
        <v>21</v>
      </c>
      <c r="F323" s="55">
        <v>1</v>
      </c>
      <c r="H323" s="54" t="s">
        <v>998</v>
      </c>
      <c r="I323" s="55">
        <v>2</v>
      </c>
      <c r="J323" s="54" t="s">
        <v>999</v>
      </c>
      <c r="K323" s="54" t="s">
        <v>998</v>
      </c>
      <c r="L323" s="54" t="s">
        <v>309</v>
      </c>
      <c r="M323" s="54" t="s">
        <v>215</v>
      </c>
      <c r="N323" s="54">
        <v>5.03</v>
      </c>
      <c r="P323" s="54">
        <v>0.47</v>
      </c>
      <c r="R323" s="54">
        <v>13439.1</v>
      </c>
      <c r="U323" s="54">
        <v>0</v>
      </c>
    </row>
    <row r="324" spans="5:21">
      <c r="E324" s="55">
        <v>21</v>
      </c>
      <c r="F324" s="55">
        <v>2</v>
      </c>
      <c r="H324" s="54" t="s">
        <v>1000</v>
      </c>
      <c r="I324" s="55">
        <v>2</v>
      </c>
      <c r="J324" s="54" t="s">
        <v>1001</v>
      </c>
      <c r="K324" s="54" t="s">
        <v>1000</v>
      </c>
      <c r="L324" s="54" t="s">
        <v>309</v>
      </c>
      <c r="M324" s="54" t="s">
        <v>215</v>
      </c>
      <c r="N324" s="54">
        <v>5.03</v>
      </c>
      <c r="P324" s="54">
        <v>0.45</v>
      </c>
      <c r="R324" s="54">
        <v>13669.52</v>
      </c>
      <c r="S324" s="54">
        <v>3295</v>
      </c>
      <c r="T324" s="54">
        <v>21</v>
      </c>
      <c r="U324" s="54">
        <v>367500</v>
      </c>
    </row>
    <row r="325" spans="5:21">
      <c r="E325" s="55">
        <v>21</v>
      </c>
      <c r="F325" s="55">
        <v>3</v>
      </c>
      <c r="H325" s="54" t="s">
        <v>1002</v>
      </c>
      <c r="I325" s="55">
        <v>2</v>
      </c>
      <c r="J325" s="54" t="s">
        <v>1003</v>
      </c>
      <c r="K325" s="54" t="s">
        <v>1002</v>
      </c>
      <c r="L325" s="54" t="s">
        <v>309</v>
      </c>
      <c r="M325" s="54" t="s">
        <v>215</v>
      </c>
      <c r="N325" s="54">
        <v>5.03</v>
      </c>
      <c r="P325" s="54">
        <v>0.45</v>
      </c>
      <c r="R325" s="54">
        <v>13619.89</v>
      </c>
      <c r="S325" s="54">
        <v>3436</v>
      </c>
      <c r="T325" s="54">
        <v>76</v>
      </c>
      <c r="U325" s="54">
        <v>410000</v>
      </c>
    </row>
    <row r="326" spans="5:21">
      <c r="E326" s="55">
        <v>21</v>
      </c>
      <c r="F326" s="55">
        <v>4</v>
      </c>
      <c r="H326" s="54" t="s">
        <v>1004</v>
      </c>
      <c r="I326" s="55">
        <v>2</v>
      </c>
      <c r="J326" s="54" t="s">
        <v>1005</v>
      </c>
      <c r="K326" s="54" t="s">
        <v>1004</v>
      </c>
      <c r="L326" s="54" t="s">
        <v>309</v>
      </c>
      <c r="M326" s="54" t="s">
        <v>215</v>
      </c>
      <c r="N326" s="54">
        <v>5.03</v>
      </c>
      <c r="P326" s="54">
        <v>0.45</v>
      </c>
      <c r="R326" s="54">
        <v>13096.93</v>
      </c>
      <c r="U326" s="54">
        <v>0</v>
      </c>
    </row>
    <row r="327" spans="5:21">
      <c r="E327" s="55">
        <v>21</v>
      </c>
      <c r="F327" s="55">
        <v>5</v>
      </c>
      <c r="H327" s="54" t="s">
        <v>1006</v>
      </c>
      <c r="I327" s="55">
        <v>2</v>
      </c>
      <c r="J327" s="54" t="s">
        <v>1007</v>
      </c>
      <c r="K327" s="54" t="s">
        <v>1006</v>
      </c>
      <c r="L327" s="54" t="s">
        <v>309</v>
      </c>
      <c r="M327" s="54" t="s">
        <v>215</v>
      </c>
      <c r="N327" s="54">
        <v>5.03</v>
      </c>
      <c r="P327" s="54">
        <v>0.45</v>
      </c>
      <c r="R327" s="54">
        <v>12336.6</v>
      </c>
      <c r="S327" s="54">
        <v>2796</v>
      </c>
      <c r="T327" s="54">
        <v>205</v>
      </c>
      <c r="U327" s="54">
        <v>400000</v>
      </c>
    </row>
    <row r="328" spans="5:21">
      <c r="E328" s="55">
        <v>21</v>
      </c>
      <c r="F328" s="55">
        <v>6</v>
      </c>
      <c r="H328" s="54" t="s">
        <v>1008</v>
      </c>
      <c r="I328" s="55">
        <v>2</v>
      </c>
      <c r="J328" s="54" t="s">
        <v>1009</v>
      </c>
      <c r="K328" s="54" t="s">
        <v>1008</v>
      </c>
      <c r="L328" s="54" t="s">
        <v>309</v>
      </c>
      <c r="M328" s="54" t="s">
        <v>215</v>
      </c>
      <c r="N328" s="54">
        <v>5.03</v>
      </c>
      <c r="P328" s="54">
        <v>0.45</v>
      </c>
      <c r="R328" s="54">
        <v>12645.02</v>
      </c>
      <c r="S328" s="54">
        <v>2768</v>
      </c>
      <c r="T328" s="54">
        <v>321</v>
      </c>
      <c r="U328" s="54">
        <v>100000</v>
      </c>
    </row>
    <row r="329" spans="5:21">
      <c r="E329" s="55">
        <v>21</v>
      </c>
      <c r="F329" s="55">
        <v>7</v>
      </c>
      <c r="H329" s="54" t="s">
        <v>1010</v>
      </c>
      <c r="I329" s="55">
        <v>2</v>
      </c>
      <c r="J329" s="54" t="s">
        <v>1011</v>
      </c>
      <c r="K329" s="54" t="s">
        <v>1010</v>
      </c>
      <c r="L329" s="54" t="s">
        <v>309</v>
      </c>
      <c r="M329" s="54" t="s">
        <v>215</v>
      </c>
      <c r="N329" s="54">
        <v>5.03</v>
      </c>
      <c r="P329" s="54">
        <v>0.45</v>
      </c>
      <c r="R329" s="54">
        <v>11854.48</v>
      </c>
      <c r="S329" s="54">
        <v>3445</v>
      </c>
      <c r="T329" s="54">
        <v>322</v>
      </c>
      <c r="U329" s="54">
        <v>1</v>
      </c>
    </row>
    <row r="330" spans="5:21">
      <c r="E330" s="55">
        <v>21</v>
      </c>
      <c r="F330" s="55">
        <v>8</v>
      </c>
      <c r="H330" s="54" t="s">
        <v>1012</v>
      </c>
      <c r="I330" s="55">
        <v>2</v>
      </c>
      <c r="J330" s="54" t="s">
        <v>1013</v>
      </c>
      <c r="K330" s="54" t="s">
        <v>1012</v>
      </c>
      <c r="L330" s="54" t="s">
        <v>309</v>
      </c>
      <c r="M330" s="54" t="s">
        <v>215</v>
      </c>
      <c r="N330" s="54">
        <v>5.03</v>
      </c>
      <c r="P330" s="54">
        <v>1.5</v>
      </c>
      <c r="R330" s="54">
        <v>13105.87</v>
      </c>
      <c r="U330" s="54">
        <v>0</v>
      </c>
    </row>
    <row r="331" spans="5:21">
      <c r="E331" s="55">
        <v>21</v>
      </c>
      <c r="F331" s="55">
        <v>9</v>
      </c>
      <c r="H331" s="54" t="s">
        <v>1014</v>
      </c>
      <c r="I331" s="55">
        <v>2</v>
      </c>
      <c r="J331" s="54" t="s">
        <v>1015</v>
      </c>
      <c r="K331" s="54" t="s">
        <v>1014</v>
      </c>
      <c r="L331" s="54" t="s">
        <v>309</v>
      </c>
      <c r="M331" s="54" t="s">
        <v>215</v>
      </c>
      <c r="N331" s="54">
        <v>5.03</v>
      </c>
      <c r="P331" s="54">
        <v>1.59</v>
      </c>
      <c r="R331" s="54">
        <v>11702.05</v>
      </c>
      <c r="S331" s="54">
        <v>2483</v>
      </c>
      <c r="T331" s="54">
        <v>282</v>
      </c>
      <c r="U331" s="54">
        <v>259900</v>
      </c>
    </row>
    <row r="332" spans="5:21">
      <c r="E332" s="55">
        <v>21</v>
      </c>
      <c r="F332" s="55">
        <v>10</v>
      </c>
      <c r="H332" s="54" t="s">
        <v>1016</v>
      </c>
      <c r="I332" s="55">
        <v>2</v>
      </c>
      <c r="J332" s="54" t="s">
        <v>1017</v>
      </c>
      <c r="K332" s="54" t="s">
        <v>1016</v>
      </c>
      <c r="L332" s="54" t="s">
        <v>309</v>
      </c>
      <c r="M332" s="54" t="s">
        <v>116</v>
      </c>
      <c r="N332" s="54">
        <v>5.03</v>
      </c>
      <c r="P332" s="54">
        <v>0.31</v>
      </c>
      <c r="R332" s="54">
        <v>11811.94</v>
      </c>
      <c r="S332" s="54">
        <v>3491</v>
      </c>
      <c r="T332" s="54">
        <v>113</v>
      </c>
      <c r="U332" s="54">
        <v>415000</v>
      </c>
    </row>
    <row r="333" spans="5:21">
      <c r="E333" s="55">
        <v>21</v>
      </c>
      <c r="F333" s="55">
        <v>11</v>
      </c>
      <c r="H333" s="54" t="s">
        <v>1018</v>
      </c>
      <c r="I333" s="55">
        <v>2</v>
      </c>
      <c r="J333" s="54" t="s">
        <v>1019</v>
      </c>
      <c r="K333" s="54" t="s">
        <v>1018</v>
      </c>
      <c r="L333" s="54" t="s">
        <v>309</v>
      </c>
      <c r="M333" s="54" t="s">
        <v>116</v>
      </c>
      <c r="N333" s="54">
        <v>5.03</v>
      </c>
      <c r="P333" s="54">
        <v>0.23</v>
      </c>
      <c r="R333" s="54">
        <v>9879.92</v>
      </c>
      <c r="S333" s="54">
        <v>3386</v>
      </c>
      <c r="T333" s="54">
        <v>644</v>
      </c>
      <c r="U333" s="54">
        <v>275000</v>
      </c>
    </row>
    <row r="334" spans="5:21">
      <c r="E334" s="55">
        <v>21</v>
      </c>
      <c r="F334" s="55">
        <v>12</v>
      </c>
      <c r="H334" s="54" t="s">
        <v>1021</v>
      </c>
      <c r="I334" s="55">
        <v>2</v>
      </c>
      <c r="J334" s="54" t="s">
        <v>1022</v>
      </c>
      <c r="K334" s="54" t="s">
        <v>1021</v>
      </c>
      <c r="L334" s="54" t="s">
        <v>309</v>
      </c>
      <c r="M334" s="54" t="s">
        <v>116</v>
      </c>
      <c r="N334" s="54">
        <v>5.03</v>
      </c>
      <c r="P334" s="54">
        <v>0.23</v>
      </c>
      <c r="R334" s="54">
        <v>11017.86</v>
      </c>
      <c r="S334" s="54">
        <v>2957</v>
      </c>
      <c r="T334" s="54">
        <v>269</v>
      </c>
      <c r="U334" s="54">
        <v>425000</v>
      </c>
    </row>
    <row r="335" spans="5:21">
      <c r="E335" s="55">
        <v>21</v>
      </c>
      <c r="F335" s="55">
        <v>13</v>
      </c>
      <c r="H335" s="54" t="s">
        <v>1023</v>
      </c>
      <c r="I335" s="55">
        <v>2</v>
      </c>
      <c r="J335" s="54" t="s">
        <v>1024</v>
      </c>
      <c r="K335" s="54" t="s">
        <v>1023</v>
      </c>
      <c r="L335" s="54" t="s">
        <v>309</v>
      </c>
      <c r="M335" s="54" t="s">
        <v>116</v>
      </c>
      <c r="N335" s="54">
        <v>5.03</v>
      </c>
      <c r="P335" s="54">
        <v>0.23</v>
      </c>
      <c r="R335" s="54">
        <v>9202.82</v>
      </c>
      <c r="S335" s="54">
        <v>3453</v>
      </c>
      <c r="T335" s="54">
        <v>677</v>
      </c>
      <c r="U335" s="54">
        <v>285000</v>
      </c>
    </row>
    <row r="336" spans="5:21">
      <c r="E336" s="55">
        <v>21</v>
      </c>
      <c r="F336" s="55">
        <v>220</v>
      </c>
      <c r="H336" s="54" t="s">
        <v>1025</v>
      </c>
      <c r="I336" s="55">
        <v>2</v>
      </c>
      <c r="J336" s="54" t="s">
        <v>1026</v>
      </c>
      <c r="K336" s="54" t="s">
        <v>1025</v>
      </c>
      <c r="L336" s="54" t="s">
        <v>309</v>
      </c>
      <c r="M336" s="54" t="s">
        <v>215</v>
      </c>
      <c r="N336" s="54">
        <v>5.03</v>
      </c>
      <c r="P336" s="54">
        <v>0.49</v>
      </c>
      <c r="R336" s="54">
        <v>10018.17</v>
      </c>
      <c r="S336" s="54">
        <v>2977</v>
      </c>
      <c r="T336" s="54">
        <v>208</v>
      </c>
      <c r="U336" s="54">
        <v>310000</v>
      </c>
    </row>
    <row r="337" spans="5:21">
      <c r="E337" s="55">
        <v>21</v>
      </c>
      <c r="F337" s="55">
        <v>221</v>
      </c>
      <c r="H337" s="54" t="s">
        <v>1027</v>
      </c>
      <c r="I337" s="55">
        <v>2</v>
      </c>
      <c r="J337" s="54" t="s">
        <v>1028</v>
      </c>
      <c r="K337" s="54" t="s">
        <v>1027</v>
      </c>
      <c r="L337" s="54" t="s">
        <v>309</v>
      </c>
      <c r="M337" s="54" t="s">
        <v>215</v>
      </c>
      <c r="N337" s="54">
        <v>5.03</v>
      </c>
      <c r="P337" s="54">
        <v>0.51</v>
      </c>
      <c r="R337" s="54">
        <v>9727.48</v>
      </c>
      <c r="S337" s="54">
        <v>3462</v>
      </c>
      <c r="T337" s="54">
        <v>47</v>
      </c>
      <c r="U337" s="54">
        <v>285000</v>
      </c>
    </row>
    <row r="338" spans="5:21">
      <c r="E338" s="55">
        <v>21</v>
      </c>
      <c r="F338" s="55">
        <v>222</v>
      </c>
      <c r="H338" s="54" t="s">
        <v>1029</v>
      </c>
      <c r="I338" s="55">
        <v>2</v>
      </c>
      <c r="J338" s="54" t="s">
        <v>1030</v>
      </c>
      <c r="K338" s="54" t="s">
        <v>1029</v>
      </c>
      <c r="L338" s="54" t="s">
        <v>309</v>
      </c>
      <c r="M338" s="54" t="s">
        <v>215</v>
      </c>
      <c r="N338" s="54">
        <v>5.03</v>
      </c>
      <c r="P338" s="54">
        <v>0.5</v>
      </c>
      <c r="R338" s="54">
        <v>9078.75</v>
      </c>
      <c r="S338" s="54">
        <v>2373</v>
      </c>
      <c r="T338" s="54">
        <v>287</v>
      </c>
      <c r="U338" s="54">
        <v>201500</v>
      </c>
    </row>
    <row r="339" spans="5:21">
      <c r="E339" s="55">
        <v>21</v>
      </c>
      <c r="F339" s="55">
        <v>236</v>
      </c>
      <c r="H339" s="54" t="s">
        <v>1031</v>
      </c>
      <c r="I339" s="55">
        <v>2</v>
      </c>
      <c r="J339" s="54" t="s">
        <v>1032</v>
      </c>
      <c r="K339" s="54" t="s">
        <v>1031</v>
      </c>
      <c r="L339" s="54" t="s">
        <v>309</v>
      </c>
      <c r="M339" s="54" t="s">
        <v>215</v>
      </c>
      <c r="N339" s="54">
        <v>5.03</v>
      </c>
      <c r="P339" s="54">
        <v>0.34</v>
      </c>
      <c r="R339" s="54">
        <v>10486.11</v>
      </c>
      <c r="S339" s="54">
        <v>3505</v>
      </c>
      <c r="T339" s="54">
        <v>329</v>
      </c>
      <c r="U339" s="54">
        <v>310000</v>
      </c>
    </row>
    <row r="340" spans="5:21">
      <c r="E340" s="55">
        <v>21</v>
      </c>
      <c r="F340" s="55">
        <v>236.01</v>
      </c>
      <c r="H340" s="54" t="s">
        <v>1033</v>
      </c>
      <c r="I340" s="55">
        <v>2</v>
      </c>
      <c r="J340" s="54" t="s">
        <v>1034</v>
      </c>
      <c r="K340" s="54" t="s">
        <v>1033</v>
      </c>
      <c r="L340" s="54" t="s">
        <v>309</v>
      </c>
      <c r="M340" s="54" t="s">
        <v>215</v>
      </c>
      <c r="N340" s="54">
        <v>5.03</v>
      </c>
      <c r="P340" s="54">
        <v>0.34</v>
      </c>
      <c r="R340" s="54">
        <v>9153.19</v>
      </c>
      <c r="S340" s="54">
        <v>3280</v>
      </c>
      <c r="T340" s="54">
        <v>954</v>
      </c>
      <c r="U340" s="54">
        <v>1</v>
      </c>
    </row>
    <row r="341" spans="5:21">
      <c r="E341" s="55">
        <v>21</v>
      </c>
      <c r="F341" s="55">
        <v>237.01</v>
      </c>
      <c r="H341" s="54" t="s">
        <v>1035</v>
      </c>
      <c r="I341" s="55">
        <v>2</v>
      </c>
      <c r="J341" s="54" t="s">
        <v>1036</v>
      </c>
      <c r="K341" s="54" t="s">
        <v>1035</v>
      </c>
      <c r="L341" s="54" t="s">
        <v>1037</v>
      </c>
      <c r="M341" s="54" t="s">
        <v>215</v>
      </c>
      <c r="N341" s="54">
        <v>5.03</v>
      </c>
      <c r="P341" s="54">
        <v>0.22</v>
      </c>
      <c r="R341" s="54">
        <v>8532.82</v>
      </c>
      <c r="S341" s="54">
        <v>3436</v>
      </c>
      <c r="T341" s="54">
        <v>312</v>
      </c>
      <c r="U341" s="54">
        <v>230000</v>
      </c>
    </row>
    <row r="342" spans="5:21">
      <c r="E342" s="55">
        <v>21</v>
      </c>
      <c r="F342" s="55">
        <v>238</v>
      </c>
      <c r="H342" s="54" t="s">
        <v>1038</v>
      </c>
      <c r="I342" s="55">
        <v>2</v>
      </c>
      <c r="J342" s="54" t="s">
        <v>1039</v>
      </c>
      <c r="K342" s="54" t="s">
        <v>1038</v>
      </c>
      <c r="L342" s="54" t="s">
        <v>309</v>
      </c>
      <c r="M342" s="54" t="s">
        <v>215</v>
      </c>
      <c r="N342" s="54">
        <v>5.03</v>
      </c>
      <c r="P342" s="54">
        <v>0.45</v>
      </c>
      <c r="R342" s="54">
        <v>9053.93</v>
      </c>
      <c r="U342" s="54">
        <v>0</v>
      </c>
    </row>
    <row r="343" spans="5:21">
      <c r="E343" s="55">
        <v>21</v>
      </c>
      <c r="F343" s="55">
        <v>239.01</v>
      </c>
      <c r="H343" s="54" t="s">
        <v>1040</v>
      </c>
      <c r="I343" s="55">
        <v>2</v>
      </c>
      <c r="J343" s="54" t="s">
        <v>1041</v>
      </c>
      <c r="K343" s="54" t="s">
        <v>1040</v>
      </c>
      <c r="L343" s="54" t="s">
        <v>309</v>
      </c>
      <c r="M343" s="54" t="s">
        <v>215</v>
      </c>
      <c r="N343" s="54">
        <v>5.03</v>
      </c>
      <c r="P343" s="54">
        <v>0.34</v>
      </c>
      <c r="R343" s="54">
        <v>7795.46</v>
      </c>
      <c r="U343" s="54">
        <v>0</v>
      </c>
    </row>
    <row r="344" spans="5:21">
      <c r="E344" s="55">
        <v>21</v>
      </c>
      <c r="F344" s="55">
        <v>239.02</v>
      </c>
      <c r="H344" s="54" t="s">
        <v>1042</v>
      </c>
      <c r="I344" s="55">
        <v>2</v>
      </c>
      <c r="J344" s="54" t="s">
        <v>1043</v>
      </c>
      <c r="K344" s="54" t="s">
        <v>1042</v>
      </c>
      <c r="L344" s="54" t="s">
        <v>309</v>
      </c>
      <c r="M344" s="54" t="s">
        <v>215</v>
      </c>
      <c r="N344" s="54">
        <v>5.03</v>
      </c>
      <c r="P344" s="54">
        <v>0.22</v>
      </c>
      <c r="R344" s="54">
        <v>7323.97</v>
      </c>
      <c r="S344" s="54">
        <v>3339</v>
      </c>
      <c r="T344" s="54">
        <v>892</v>
      </c>
      <c r="U344" s="54">
        <v>67000</v>
      </c>
    </row>
    <row r="345" spans="5:21">
      <c r="E345" s="55">
        <v>21</v>
      </c>
      <c r="F345" s="55">
        <v>240.01</v>
      </c>
      <c r="H345" s="54" t="s">
        <v>1044</v>
      </c>
      <c r="I345" s="55">
        <v>2</v>
      </c>
      <c r="J345" s="54" t="s">
        <v>1045</v>
      </c>
      <c r="K345" s="54" t="s">
        <v>1044</v>
      </c>
      <c r="L345" s="54" t="s">
        <v>309</v>
      </c>
      <c r="M345" s="54" t="s">
        <v>215</v>
      </c>
      <c r="N345" s="54">
        <v>5.03</v>
      </c>
      <c r="P345" s="54">
        <v>0.34</v>
      </c>
      <c r="R345" s="54">
        <v>9369.44</v>
      </c>
      <c r="U345" s="54">
        <v>0</v>
      </c>
    </row>
    <row r="346" spans="5:21">
      <c r="E346" s="55">
        <v>21</v>
      </c>
      <c r="F346" s="55">
        <v>241</v>
      </c>
      <c r="H346" s="54" t="s">
        <v>1046</v>
      </c>
      <c r="I346" s="55">
        <v>2</v>
      </c>
      <c r="J346" s="54" t="s">
        <v>1047</v>
      </c>
      <c r="K346" s="54" t="s">
        <v>1048</v>
      </c>
      <c r="L346" s="54" t="s">
        <v>1049</v>
      </c>
      <c r="M346" s="54" t="s">
        <v>215</v>
      </c>
      <c r="N346" s="54">
        <v>5.03</v>
      </c>
      <c r="P346" s="54">
        <v>0.45</v>
      </c>
      <c r="R346" s="54">
        <v>7876.99</v>
      </c>
      <c r="U346" s="54">
        <v>0</v>
      </c>
    </row>
    <row r="347" spans="5:21">
      <c r="E347" s="55">
        <v>21</v>
      </c>
      <c r="F347" s="55">
        <v>242</v>
      </c>
      <c r="H347" s="54" t="s">
        <v>1050</v>
      </c>
      <c r="I347" s="55">
        <v>2</v>
      </c>
      <c r="J347" s="54" t="s">
        <v>1051</v>
      </c>
      <c r="K347" s="54" t="s">
        <v>1050</v>
      </c>
      <c r="L347" s="54" t="s">
        <v>309</v>
      </c>
      <c r="M347" s="54" t="s">
        <v>215</v>
      </c>
      <c r="N347" s="54">
        <v>5.03</v>
      </c>
      <c r="P347" s="54">
        <v>0.45</v>
      </c>
      <c r="R347" s="54">
        <v>9677.85</v>
      </c>
      <c r="S347" s="54">
        <v>3095</v>
      </c>
      <c r="T347" s="54">
        <v>217</v>
      </c>
      <c r="U347" s="54">
        <v>1</v>
      </c>
    </row>
    <row r="348" spans="5:21">
      <c r="E348" s="55">
        <v>21</v>
      </c>
      <c r="F348" s="55">
        <v>243</v>
      </c>
      <c r="H348" s="54" t="s">
        <v>1052</v>
      </c>
      <c r="I348" s="55">
        <v>2</v>
      </c>
      <c r="J348" s="54" t="s">
        <v>1053</v>
      </c>
      <c r="K348" s="54" t="s">
        <v>1052</v>
      </c>
      <c r="L348" s="54" t="s">
        <v>309</v>
      </c>
      <c r="M348" s="54" t="s">
        <v>215</v>
      </c>
      <c r="N348" s="54">
        <v>5.03</v>
      </c>
      <c r="P348" s="54">
        <v>0.45</v>
      </c>
      <c r="R348" s="54">
        <v>10050.08</v>
      </c>
      <c r="S348" s="54">
        <v>3228</v>
      </c>
      <c r="T348" s="54">
        <v>317</v>
      </c>
      <c r="U348" s="54">
        <v>288400</v>
      </c>
    </row>
    <row r="349" spans="5:21">
      <c r="E349" s="55">
        <v>21</v>
      </c>
      <c r="F349" s="55">
        <v>244</v>
      </c>
      <c r="H349" s="54" t="s">
        <v>1054</v>
      </c>
      <c r="I349" s="55">
        <v>2</v>
      </c>
      <c r="J349" s="54" t="s">
        <v>1055</v>
      </c>
      <c r="K349" s="54" t="s">
        <v>1054</v>
      </c>
      <c r="L349" s="54" t="s">
        <v>309</v>
      </c>
      <c r="M349" s="54" t="s">
        <v>215</v>
      </c>
      <c r="N349" s="54">
        <v>5.03</v>
      </c>
      <c r="P349" s="54">
        <v>0.45</v>
      </c>
      <c r="R349" s="54">
        <v>5888.25</v>
      </c>
      <c r="S349" s="54">
        <v>1957</v>
      </c>
      <c r="T349" s="54">
        <v>309</v>
      </c>
      <c r="U349" s="54">
        <v>110000</v>
      </c>
    </row>
    <row r="350" spans="5:21">
      <c r="E350" s="55">
        <v>21</v>
      </c>
      <c r="F350" s="55">
        <v>245</v>
      </c>
      <c r="H350" s="54" t="s">
        <v>1056</v>
      </c>
      <c r="I350" s="55">
        <v>2</v>
      </c>
      <c r="J350" s="54" t="s">
        <v>1057</v>
      </c>
      <c r="K350" s="54" t="s">
        <v>1056</v>
      </c>
      <c r="L350" s="54" t="s">
        <v>309</v>
      </c>
      <c r="M350" s="54" t="s">
        <v>215</v>
      </c>
      <c r="N350" s="54">
        <v>5.03</v>
      </c>
      <c r="P350" s="54">
        <v>0.91</v>
      </c>
      <c r="R350" s="54">
        <v>8894.41</v>
      </c>
      <c r="U350" s="54">
        <v>0</v>
      </c>
    </row>
    <row r="351" spans="5:21">
      <c r="E351" s="55">
        <v>21</v>
      </c>
      <c r="F351" s="55">
        <v>247</v>
      </c>
      <c r="H351" s="54" t="s">
        <v>1058</v>
      </c>
      <c r="I351" s="55">
        <v>1</v>
      </c>
      <c r="J351" s="54" t="s">
        <v>313</v>
      </c>
      <c r="K351" s="54" t="s">
        <v>314</v>
      </c>
      <c r="L351" s="54" t="s">
        <v>309</v>
      </c>
      <c r="M351" s="54" t="s">
        <v>215</v>
      </c>
      <c r="N351" s="54">
        <v>5.03</v>
      </c>
      <c r="P351" s="54">
        <v>0.63</v>
      </c>
      <c r="R351" s="54">
        <v>2063.19</v>
      </c>
      <c r="U351" s="54">
        <v>0</v>
      </c>
    </row>
    <row r="352" spans="5:21">
      <c r="E352" s="55">
        <v>21</v>
      </c>
      <c r="F352" s="55">
        <v>736</v>
      </c>
      <c r="H352" s="54" t="s">
        <v>1059</v>
      </c>
      <c r="I352" s="55">
        <v>2</v>
      </c>
      <c r="J352" s="54" t="s">
        <v>1060</v>
      </c>
      <c r="K352" s="54" t="s">
        <v>1059</v>
      </c>
      <c r="L352" s="54" t="s">
        <v>309</v>
      </c>
      <c r="M352" s="54" t="s">
        <v>215</v>
      </c>
      <c r="N352" s="54">
        <v>5.03</v>
      </c>
      <c r="P352" s="54">
        <v>0.45</v>
      </c>
      <c r="R352" s="54">
        <v>8600.17</v>
      </c>
      <c r="S352" s="54">
        <v>2911</v>
      </c>
      <c r="T352" s="54">
        <v>243</v>
      </c>
      <c r="U352" s="54">
        <v>100</v>
      </c>
    </row>
    <row r="353" spans="2:21">
      <c r="E353" s="55">
        <v>21</v>
      </c>
      <c r="F353" s="55">
        <v>737</v>
      </c>
      <c r="H353" s="54" t="s">
        <v>1062</v>
      </c>
      <c r="I353" s="55">
        <v>2</v>
      </c>
      <c r="J353" s="54" t="s">
        <v>1063</v>
      </c>
      <c r="K353" s="54" t="s">
        <v>1064</v>
      </c>
      <c r="L353" s="54" t="s">
        <v>436</v>
      </c>
      <c r="M353" s="54" t="s">
        <v>215</v>
      </c>
      <c r="N353" s="54">
        <v>5.03</v>
      </c>
      <c r="P353" s="54">
        <v>0.45</v>
      </c>
      <c r="R353" s="54">
        <v>9156.74</v>
      </c>
      <c r="S353" s="54">
        <v>1758</v>
      </c>
      <c r="T353" s="54">
        <v>54</v>
      </c>
      <c r="U353" s="54">
        <v>1</v>
      </c>
    </row>
    <row r="354" spans="2:21">
      <c r="E354" s="55">
        <v>21</v>
      </c>
      <c r="F354" s="55">
        <v>738</v>
      </c>
      <c r="H354" s="54" t="s">
        <v>1065</v>
      </c>
      <c r="I354" s="55">
        <v>2</v>
      </c>
      <c r="J354" s="54" t="s">
        <v>1066</v>
      </c>
      <c r="K354" s="54" t="s">
        <v>1065</v>
      </c>
      <c r="L354" s="54" t="s">
        <v>309</v>
      </c>
      <c r="M354" s="54" t="s">
        <v>215</v>
      </c>
      <c r="N354" s="54">
        <v>5.03</v>
      </c>
      <c r="P354" s="54">
        <v>0.45</v>
      </c>
      <c r="R354" s="54">
        <v>7986.9</v>
      </c>
      <c r="S354" s="54">
        <v>3046</v>
      </c>
      <c r="T354" s="54">
        <v>250</v>
      </c>
      <c r="U354" s="54">
        <v>378500</v>
      </c>
    </row>
    <row r="355" spans="2:21">
      <c r="E355" s="55">
        <v>21</v>
      </c>
      <c r="F355" s="55">
        <v>739</v>
      </c>
      <c r="H355" s="54" t="s">
        <v>1067</v>
      </c>
      <c r="I355" s="55">
        <v>2</v>
      </c>
      <c r="J355" s="54" t="s">
        <v>1068</v>
      </c>
      <c r="K355" s="54" t="s">
        <v>1067</v>
      </c>
      <c r="L355" s="54" t="s">
        <v>309</v>
      </c>
      <c r="M355" s="54" t="s">
        <v>215</v>
      </c>
      <c r="N355" s="54">
        <v>5.03</v>
      </c>
      <c r="P355" s="54">
        <v>0.28999999999999998</v>
      </c>
      <c r="R355" s="54">
        <v>8848.32</v>
      </c>
      <c r="U355" s="54">
        <v>0</v>
      </c>
    </row>
    <row r="356" spans="2:21">
      <c r="B356" s="55">
        <v>6</v>
      </c>
      <c r="E356" s="55">
        <v>22</v>
      </c>
      <c r="F356" s="55">
        <v>223</v>
      </c>
      <c r="H356" s="54" t="s">
        <v>1069</v>
      </c>
      <c r="I356" s="55" t="s">
        <v>77</v>
      </c>
      <c r="J356" s="54" t="s">
        <v>1070</v>
      </c>
      <c r="K356" s="54" t="s">
        <v>1071</v>
      </c>
      <c r="L356" s="54" t="s">
        <v>658</v>
      </c>
      <c r="M356" s="54" t="s">
        <v>88</v>
      </c>
      <c r="N356" s="54">
        <v>5.03</v>
      </c>
      <c r="P356" s="54">
        <v>2.661</v>
      </c>
      <c r="Q356" s="54" t="s">
        <v>113</v>
      </c>
      <c r="R356" s="54">
        <v>0</v>
      </c>
      <c r="U356" s="54">
        <v>0</v>
      </c>
    </row>
    <row r="357" spans="2:21">
      <c r="E357" s="55">
        <v>22</v>
      </c>
      <c r="F357" s="55">
        <v>227.01</v>
      </c>
      <c r="H357" s="54" t="s">
        <v>1072</v>
      </c>
      <c r="I357" s="55">
        <v>2</v>
      </c>
      <c r="J357" s="54" t="s">
        <v>1073</v>
      </c>
      <c r="K357" s="54" t="s">
        <v>1072</v>
      </c>
      <c r="L357" s="54" t="s">
        <v>309</v>
      </c>
      <c r="M357" s="54" t="s">
        <v>215</v>
      </c>
      <c r="N357" s="54">
        <v>5.03</v>
      </c>
      <c r="P357" s="54">
        <v>0.22</v>
      </c>
      <c r="R357" s="54">
        <v>7440.96</v>
      </c>
      <c r="S357" s="54">
        <v>3220</v>
      </c>
      <c r="T357" s="54">
        <v>561</v>
      </c>
      <c r="U357" s="54">
        <v>1</v>
      </c>
    </row>
    <row r="358" spans="2:21">
      <c r="E358" s="55">
        <v>22</v>
      </c>
      <c r="F358" s="55">
        <v>227.02</v>
      </c>
      <c r="H358" s="54" t="s">
        <v>1074</v>
      </c>
      <c r="I358" s="55">
        <v>2</v>
      </c>
      <c r="J358" s="54" t="s">
        <v>1075</v>
      </c>
      <c r="K358" s="54" t="s">
        <v>1074</v>
      </c>
      <c r="L358" s="54" t="s">
        <v>309</v>
      </c>
      <c r="M358" s="54" t="s">
        <v>215</v>
      </c>
      <c r="N358" s="54">
        <v>5.03</v>
      </c>
      <c r="P358" s="54">
        <v>0.12</v>
      </c>
      <c r="R358" s="54">
        <v>6692.96</v>
      </c>
      <c r="S358" s="54">
        <v>3382</v>
      </c>
      <c r="T358" s="54">
        <v>109</v>
      </c>
      <c r="U358" s="54">
        <v>145500</v>
      </c>
    </row>
    <row r="359" spans="2:21">
      <c r="E359" s="55">
        <v>22</v>
      </c>
      <c r="F359" s="55">
        <v>228.01</v>
      </c>
      <c r="H359" s="54" t="s">
        <v>1076</v>
      </c>
      <c r="I359" s="55">
        <v>2</v>
      </c>
      <c r="J359" s="54" t="s">
        <v>1077</v>
      </c>
      <c r="K359" s="54" t="s">
        <v>1076</v>
      </c>
      <c r="L359" s="54" t="s">
        <v>309</v>
      </c>
      <c r="M359" s="54" t="s">
        <v>215</v>
      </c>
      <c r="N359" s="54">
        <v>5.03</v>
      </c>
      <c r="P359" s="54">
        <v>0.24</v>
      </c>
      <c r="R359" s="54">
        <v>7678.47</v>
      </c>
      <c r="S359" s="54">
        <v>2952</v>
      </c>
      <c r="T359" s="54">
        <v>216</v>
      </c>
      <c r="U359" s="54">
        <v>321000</v>
      </c>
    </row>
    <row r="360" spans="2:21">
      <c r="E360" s="55">
        <v>22</v>
      </c>
      <c r="F360" s="55">
        <v>228.02</v>
      </c>
      <c r="H360" s="54" t="s">
        <v>1078</v>
      </c>
      <c r="I360" s="55">
        <v>2</v>
      </c>
      <c r="J360" s="54" t="s">
        <v>1079</v>
      </c>
      <c r="K360" s="54" t="s">
        <v>1078</v>
      </c>
      <c r="L360" s="54" t="s">
        <v>309</v>
      </c>
      <c r="M360" s="54" t="s">
        <v>215</v>
      </c>
      <c r="N360" s="54">
        <v>5.03</v>
      </c>
      <c r="P360" s="54">
        <v>0.11</v>
      </c>
      <c r="R360" s="54">
        <v>7635.93</v>
      </c>
      <c r="S360" s="54">
        <v>2224</v>
      </c>
      <c r="T360" s="54">
        <v>95</v>
      </c>
      <c r="U360" s="54">
        <v>127500</v>
      </c>
    </row>
    <row r="361" spans="2:21">
      <c r="E361" s="55">
        <v>22</v>
      </c>
      <c r="F361" s="55">
        <v>229.01</v>
      </c>
      <c r="H361" s="54" t="s">
        <v>1080</v>
      </c>
      <c r="I361" s="55">
        <v>2</v>
      </c>
      <c r="J361" s="54" t="s">
        <v>1081</v>
      </c>
      <c r="K361" s="54" t="s">
        <v>1080</v>
      </c>
      <c r="L361" s="54" t="s">
        <v>309</v>
      </c>
      <c r="M361" s="54" t="s">
        <v>215</v>
      </c>
      <c r="N361" s="54">
        <v>5.03</v>
      </c>
      <c r="P361" s="54">
        <v>0.12</v>
      </c>
      <c r="R361" s="54">
        <v>7887.63</v>
      </c>
      <c r="S361" s="54">
        <v>3370</v>
      </c>
      <c r="T361" s="54">
        <v>945</v>
      </c>
      <c r="U361" s="54">
        <v>235000</v>
      </c>
    </row>
    <row r="362" spans="2:21">
      <c r="E362" s="55">
        <v>22</v>
      </c>
      <c r="F362" s="55">
        <v>230.01</v>
      </c>
      <c r="H362" s="54" t="s">
        <v>1082</v>
      </c>
      <c r="I362" s="55">
        <v>2</v>
      </c>
      <c r="J362" s="54" t="s">
        <v>1083</v>
      </c>
      <c r="K362" s="54" t="s">
        <v>1084</v>
      </c>
      <c r="L362" s="54" t="s">
        <v>309</v>
      </c>
      <c r="M362" s="54" t="s">
        <v>215</v>
      </c>
      <c r="N362" s="54">
        <v>5.03</v>
      </c>
      <c r="P362" s="54">
        <v>0.21</v>
      </c>
      <c r="R362" s="54">
        <v>11290.83</v>
      </c>
      <c r="S362" s="54">
        <v>3359</v>
      </c>
      <c r="T362" s="54">
        <v>472</v>
      </c>
      <c r="U362" s="54">
        <v>353000</v>
      </c>
    </row>
    <row r="363" spans="2:21">
      <c r="E363" s="55">
        <v>22</v>
      </c>
      <c r="F363" s="55">
        <v>230.02</v>
      </c>
      <c r="H363" s="54" t="s">
        <v>1085</v>
      </c>
      <c r="I363" s="55">
        <v>2</v>
      </c>
      <c r="J363" s="54" t="s">
        <v>1086</v>
      </c>
      <c r="K363" s="54" t="s">
        <v>1085</v>
      </c>
      <c r="L363" s="54" t="s">
        <v>309</v>
      </c>
      <c r="M363" s="54" t="s">
        <v>215</v>
      </c>
      <c r="N363" s="54">
        <v>5.03</v>
      </c>
      <c r="P363" s="54">
        <v>0.26</v>
      </c>
      <c r="Q363" s="54" t="s">
        <v>113</v>
      </c>
      <c r="R363" s="54">
        <v>10674</v>
      </c>
      <c r="S363" s="54">
        <v>3445</v>
      </c>
      <c r="T363" s="54">
        <v>556</v>
      </c>
      <c r="U363" s="54">
        <v>169900</v>
      </c>
    </row>
    <row r="364" spans="2:21">
      <c r="E364" s="55">
        <v>22</v>
      </c>
      <c r="F364" s="55">
        <v>231.02</v>
      </c>
      <c r="H364" s="54" t="s">
        <v>1087</v>
      </c>
      <c r="I364" s="55">
        <v>2</v>
      </c>
      <c r="J364" s="54" t="s">
        <v>431</v>
      </c>
      <c r="K364" s="54" t="s">
        <v>1088</v>
      </c>
      <c r="L364" s="54" t="s">
        <v>432</v>
      </c>
      <c r="M364" s="54" t="s">
        <v>215</v>
      </c>
      <c r="N364" s="54">
        <v>5.03</v>
      </c>
      <c r="P364" s="54">
        <v>0.21</v>
      </c>
      <c r="Q364" s="54" t="s">
        <v>113</v>
      </c>
      <c r="R364" s="54">
        <v>10241.51</v>
      </c>
      <c r="S364" s="54">
        <v>3445</v>
      </c>
      <c r="T364" s="54">
        <v>975</v>
      </c>
      <c r="U364" s="54">
        <v>100</v>
      </c>
    </row>
    <row r="365" spans="2:21">
      <c r="E365" s="55">
        <v>22</v>
      </c>
      <c r="F365" s="55">
        <v>232.02</v>
      </c>
      <c r="H365" s="54" t="s">
        <v>1089</v>
      </c>
      <c r="I365" s="55">
        <v>2</v>
      </c>
      <c r="J365" s="54" t="s">
        <v>1090</v>
      </c>
      <c r="K365" s="54" t="s">
        <v>1089</v>
      </c>
      <c r="L365" s="54" t="s">
        <v>309</v>
      </c>
      <c r="M365" s="54" t="s">
        <v>215</v>
      </c>
      <c r="N365" s="54">
        <v>5.03</v>
      </c>
      <c r="P365" s="54">
        <v>0.76</v>
      </c>
      <c r="R365" s="54">
        <v>11310.25</v>
      </c>
      <c r="U365" s="54">
        <v>0</v>
      </c>
    </row>
    <row r="366" spans="2:21">
      <c r="E366" s="55">
        <v>22</v>
      </c>
      <c r="F366" s="55">
        <v>234.02</v>
      </c>
      <c r="H366" s="54" t="s">
        <v>1091</v>
      </c>
      <c r="I366" s="55">
        <v>2</v>
      </c>
      <c r="J366" s="54" t="s">
        <v>1092</v>
      </c>
      <c r="K366" s="54" t="s">
        <v>1091</v>
      </c>
      <c r="L366" s="54" t="s">
        <v>309</v>
      </c>
      <c r="M366" s="54" t="s">
        <v>215</v>
      </c>
      <c r="N366" s="54">
        <v>5.03</v>
      </c>
      <c r="P366" s="54">
        <v>0.53</v>
      </c>
      <c r="R366" s="54">
        <v>10720.08</v>
      </c>
      <c r="S366" s="54">
        <v>2183</v>
      </c>
      <c r="T366" s="54">
        <v>24</v>
      </c>
      <c r="U366" s="54">
        <v>170000</v>
      </c>
    </row>
    <row r="367" spans="2:21">
      <c r="E367" s="55">
        <v>22</v>
      </c>
      <c r="F367" s="55">
        <v>235</v>
      </c>
      <c r="H367" s="54" t="s">
        <v>1093</v>
      </c>
      <c r="I367" s="55">
        <v>2</v>
      </c>
      <c r="J367" s="54" t="s">
        <v>1094</v>
      </c>
      <c r="K367" s="54" t="s">
        <v>1093</v>
      </c>
      <c r="L367" s="54" t="s">
        <v>309</v>
      </c>
      <c r="M367" s="54" t="s">
        <v>215</v>
      </c>
      <c r="N367" s="54">
        <v>5.03</v>
      </c>
      <c r="P367" s="54">
        <v>0.43</v>
      </c>
      <c r="Q367" s="54" t="s">
        <v>113</v>
      </c>
      <c r="R367" s="54">
        <v>12070.73</v>
      </c>
      <c r="S367" s="54">
        <v>1998</v>
      </c>
      <c r="T367" s="54">
        <v>98</v>
      </c>
      <c r="U367" s="54">
        <v>235000</v>
      </c>
    </row>
    <row r="368" spans="2:21">
      <c r="E368" s="55">
        <v>22</v>
      </c>
      <c r="F368" s="55">
        <v>955</v>
      </c>
      <c r="H368" s="54" t="s">
        <v>1095</v>
      </c>
      <c r="I368" s="55">
        <v>2</v>
      </c>
      <c r="J368" s="54" t="s">
        <v>1096</v>
      </c>
      <c r="K368" s="54" t="s">
        <v>1095</v>
      </c>
      <c r="L368" s="54" t="s">
        <v>309</v>
      </c>
      <c r="M368" s="54" t="s">
        <v>215</v>
      </c>
      <c r="N368" s="54">
        <v>5.03</v>
      </c>
      <c r="P368" s="54">
        <v>0.66</v>
      </c>
      <c r="R368" s="54">
        <v>10606.64</v>
      </c>
      <c r="S368" s="54">
        <v>3451</v>
      </c>
      <c r="T368" s="54">
        <v>409</v>
      </c>
      <c r="U368" s="54">
        <v>17500</v>
      </c>
    </row>
    <row r="369" spans="5:21">
      <c r="E369" s="55">
        <v>22.01</v>
      </c>
      <c r="F369" s="55">
        <v>1</v>
      </c>
      <c r="H369" s="54" t="s">
        <v>394</v>
      </c>
      <c r="I369" s="55" t="s">
        <v>77</v>
      </c>
      <c r="J369" s="54" t="s">
        <v>1070</v>
      </c>
      <c r="K369" s="54" t="s">
        <v>1098</v>
      </c>
      <c r="L369" s="54" t="s">
        <v>658</v>
      </c>
      <c r="M369" s="54" t="s">
        <v>88</v>
      </c>
      <c r="N369" s="54">
        <v>5.03</v>
      </c>
      <c r="P369" s="54">
        <v>3.8</v>
      </c>
      <c r="Q369" s="54" t="s">
        <v>113</v>
      </c>
      <c r="R369" s="54">
        <v>0</v>
      </c>
      <c r="U369" s="54">
        <v>0</v>
      </c>
    </row>
    <row r="370" spans="5:21">
      <c r="E370" s="55">
        <v>23</v>
      </c>
      <c r="F370" s="55">
        <v>3</v>
      </c>
      <c r="H370" s="54" t="s">
        <v>1099</v>
      </c>
      <c r="I370" s="55">
        <v>2</v>
      </c>
      <c r="J370" s="54" t="s">
        <v>1100</v>
      </c>
      <c r="K370" s="54" t="s">
        <v>1099</v>
      </c>
      <c r="L370" s="54" t="s">
        <v>309</v>
      </c>
      <c r="M370" s="54" t="s">
        <v>116</v>
      </c>
      <c r="N370" s="54">
        <v>5.03</v>
      </c>
      <c r="P370" s="54">
        <v>0.28000000000000003</v>
      </c>
      <c r="R370" s="54">
        <v>9497.06</v>
      </c>
      <c r="U370" s="54">
        <v>0</v>
      </c>
    </row>
    <row r="371" spans="5:21">
      <c r="E371" s="55">
        <v>23</v>
      </c>
      <c r="F371" s="55">
        <v>4</v>
      </c>
      <c r="H371" s="54" t="s">
        <v>1101</v>
      </c>
      <c r="I371" s="55">
        <v>2</v>
      </c>
      <c r="J371" s="54" t="s">
        <v>1102</v>
      </c>
      <c r="K371" s="54" t="s">
        <v>1101</v>
      </c>
      <c r="L371" s="54" t="s">
        <v>309</v>
      </c>
      <c r="M371" s="54" t="s">
        <v>215</v>
      </c>
      <c r="N371" s="54">
        <v>5.03</v>
      </c>
      <c r="P371" s="54">
        <v>0.32</v>
      </c>
      <c r="R371" s="54">
        <v>11755.22</v>
      </c>
      <c r="S371" s="54">
        <v>3004</v>
      </c>
      <c r="T371" s="54">
        <v>196</v>
      </c>
      <c r="U371" s="54">
        <v>430000</v>
      </c>
    </row>
    <row r="372" spans="5:21">
      <c r="E372" s="55">
        <v>23</v>
      </c>
      <c r="F372" s="55">
        <v>5</v>
      </c>
      <c r="H372" s="54" t="s">
        <v>1103</v>
      </c>
      <c r="I372" s="55">
        <v>2</v>
      </c>
      <c r="J372" s="54" t="s">
        <v>1104</v>
      </c>
      <c r="K372" s="54" t="s">
        <v>1103</v>
      </c>
      <c r="L372" s="54" t="s">
        <v>309</v>
      </c>
      <c r="M372" s="54" t="s">
        <v>116</v>
      </c>
      <c r="N372" s="54">
        <v>5.03</v>
      </c>
      <c r="P372" s="54">
        <v>0.34</v>
      </c>
      <c r="R372" s="54">
        <v>8050.7</v>
      </c>
      <c r="S372" s="54">
        <v>2383</v>
      </c>
      <c r="T372" s="54">
        <v>124</v>
      </c>
      <c r="U372" s="54">
        <v>134500</v>
      </c>
    </row>
    <row r="373" spans="5:21">
      <c r="E373" s="55">
        <v>23</v>
      </c>
      <c r="F373" s="55">
        <v>6</v>
      </c>
      <c r="H373" s="54" t="s">
        <v>1105</v>
      </c>
      <c r="I373" s="55">
        <v>2</v>
      </c>
      <c r="J373" s="54" t="s">
        <v>1106</v>
      </c>
      <c r="K373" s="54" t="s">
        <v>1105</v>
      </c>
      <c r="L373" s="54" t="s">
        <v>309</v>
      </c>
      <c r="M373" s="54" t="s">
        <v>116</v>
      </c>
      <c r="N373" s="54">
        <v>5.03</v>
      </c>
      <c r="P373" s="54">
        <v>0.24</v>
      </c>
      <c r="R373" s="54">
        <v>8646.26</v>
      </c>
      <c r="S373" s="54">
        <v>2458</v>
      </c>
      <c r="T373" s="54">
        <v>25</v>
      </c>
      <c r="U373" s="54">
        <v>210000</v>
      </c>
    </row>
    <row r="374" spans="5:21">
      <c r="E374" s="55">
        <v>23</v>
      </c>
      <c r="F374" s="55">
        <v>7</v>
      </c>
      <c r="H374" s="54" t="s">
        <v>1107</v>
      </c>
      <c r="I374" s="55">
        <v>2</v>
      </c>
      <c r="J374" s="54" t="s">
        <v>1108</v>
      </c>
      <c r="K374" s="54" t="s">
        <v>1107</v>
      </c>
      <c r="L374" s="54" t="s">
        <v>309</v>
      </c>
      <c r="M374" s="54" t="s">
        <v>116</v>
      </c>
      <c r="N374" s="54">
        <v>5.03</v>
      </c>
      <c r="P374" s="54">
        <v>0.22</v>
      </c>
      <c r="R374" s="54">
        <v>8756.15</v>
      </c>
      <c r="S374" s="54">
        <v>3417</v>
      </c>
      <c r="T374" s="54">
        <v>920</v>
      </c>
      <c r="U374" s="54">
        <v>225000</v>
      </c>
    </row>
    <row r="375" spans="5:21">
      <c r="E375" s="55">
        <v>23</v>
      </c>
      <c r="F375" s="55">
        <v>8</v>
      </c>
      <c r="H375" s="54" t="s">
        <v>1109</v>
      </c>
      <c r="I375" s="55">
        <v>2</v>
      </c>
      <c r="J375" s="54" t="s">
        <v>1110</v>
      </c>
      <c r="K375" s="54" t="s">
        <v>1109</v>
      </c>
      <c r="L375" s="54" t="s">
        <v>368</v>
      </c>
      <c r="M375" s="54" t="s">
        <v>116</v>
      </c>
      <c r="N375" s="54">
        <v>5.03</v>
      </c>
      <c r="P375" s="54">
        <v>0.24</v>
      </c>
      <c r="R375" s="54">
        <v>12311.79</v>
      </c>
      <c r="S375" s="54">
        <v>3331</v>
      </c>
      <c r="T375" s="54">
        <v>736</v>
      </c>
      <c r="U375" s="54">
        <v>347000</v>
      </c>
    </row>
    <row r="376" spans="5:21">
      <c r="E376" s="55">
        <v>23</v>
      </c>
      <c r="F376" s="55">
        <v>9</v>
      </c>
      <c r="H376" s="54" t="s">
        <v>1111</v>
      </c>
      <c r="I376" s="55">
        <v>2</v>
      </c>
      <c r="J376" s="54" t="s">
        <v>1112</v>
      </c>
      <c r="K376" s="54" t="s">
        <v>1111</v>
      </c>
      <c r="L376" s="54" t="s">
        <v>309</v>
      </c>
      <c r="M376" s="54" t="s">
        <v>116</v>
      </c>
      <c r="N376" s="54">
        <v>5.03</v>
      </c>
      <c r="P376" s="54">
        <v>0.31</v>
      </c>
      <c r="R376" s="54">
        <v>9826.74</v>
      </c>
      <c r="S376" s="54">
        <v>3257</v>
      </c>
      <c r="T376" s="54">
        <v>436</v>
      </c>
      <c r="U376" s="54">
        <v>325000</v>
      </c>
    </row>
    <row r="377" spans="5:21">
      <c r="E377" s="55">
        <v>23</v>
      </c>
      <c r="F377" s="55">
        <v>10</v>
      </c>
      <c r="H377" s="54" t="s">
        <v>1113</v>
      </c>
      <c r="I377" s="55">
        <v>2</v>
      </c>
      <c r="J377" s="54" t="s">
        <v>1114</v>
      </c>
      <c r="K377" s="54" t="s">
        <v>1113</v>
      </c>
      <c r="L377" s="54" t="s">
        <v>309</v>
      </c>
      <c r="M377" s="54" t="s">
        <v>116</v>
      </c>
      <c r="N377" s="54">
        <v>5.03</v>
      </c>
      <c r="P377" s="54">
        <v>0.23</v>
      </c>
      <c r="R377" s="54">
        <v>10401.030000000001</v>
      </c>
      <c r="S377" s="54">
        <v>3342</v>
      </c>
      <c r="T377" s="54">
        <v>19</v>
      </c>
      <c r="U377" s="54">
        <v>302500</v>
      </c>
    </row>
    <row r="378" spans="5:21">
      <c r="E378" s="55">
        <v>23</v>
      </c>
      <c r="F378" s="55">
        <v>11</v>
      </c>
      <c r="H378" s="54" t="s">
        <v>1115</v>
      </c>
      <c r="I378" s="55">
        <v>2</v>
      </c>
      <c r="J378" s="54" t="s">
        <v>1116</v>
      </c>
      <c r="K378" s="54" t="s">
        <v>1115</v>
      </c>
      <c r="L378" s="54" t="s">
        <v>309</v>
      </c>
      <c r="M378" s="54" t="s">
        <v>116</v>
      </c>
      <c r="N378" s="54">
        <v>5.03</v>
      </c>
      <c r="P378" s="54">
        <v>0.22</v>
      </c>
      <c r="R378" s="54">
        <v>8341.39</v>
      </c>
      <c r="U378" s="54">
        <v>0</v>
      </c>
    </row>
    <row r="379" spans="5:21">
      <c r="E379" s="55">
        <v>23</v>
      </c>
      <c r="F379" s="55">
        <v>12</v>
      </c>
      <c r="H379" s="54" t="s">
        <v>1117</v>
      </c>
      <c r="I379" s="55">
        <v>2</v>
      </c>
      <c r="J379" s="54" t="s">
        <v>1118</v>
      </c>
      <c r="K379" s="54" t="s">
        <v>1117</v>
      </c>
      <c r="L379" s="54" t="s">
        <v>309</v>
      </c>
      <c r="M379" s="54" t="s">
        <v>116</v>
      </c>
      <c r="N379" s="54">
        <v>5.03</v>
      </c>
      <c r="P379" s="54">
        <v>0.22</v>
      </c>
      <c r="R379" s="54">
        <v>9459.76</v>
      </c>
      <c r="S379" s="54">
        <v>2047</v>
      </c>
      <c r="T379" s="54">
        <v>358</v>
      </c>
      <c r="U379" s="54">
        <v>164900</v>
      </c>
    </row>
    <row r="380" spans="5:21">
      <c r="E380" s="55">
        <v>23</v>
      </c>
      <c r="F380" s="55">
        <v>13</v>
      </c>
      <c r="H380" s="54" t="s">
        <v>1119</v>
      </c>
      <c r="I380" s="55">
        <v>2</v>
      </c>
      <c r="J380" s="54" t="s">
        <v>1120</v>
      </c>
      <c r="K380" s="54" t="s">
        <v>1119</v>
      </c>
      <c r="L380" s="54" t="s">
        <v>309</v>
      </c>
      <c r="M380" s="54" t="s">
        <v>116</v>
      </c>
      <c r="N380" s="54">
        <v>5.03</v>
      </c>
      <c r="P380" s="54">
        <v>0.22</v>
      </c>
      <c r="R380" s="54">
        <v>10461.299999999999</v>
      </c>
      <c r="S380" s="54">
        <v>2393</v>
      </c>
      <c r="T380" s="54">
        <v>113</v>
      </c>
      <c r="U380" s="54">
        <v>172000</v>
      </c>
    </row>
    <row r="381" spans="5:21">
      <c r="E381" s="55">
        <v>23</v>
      </c>
      <c r="F381" s="55">
        <v>13.01</v>
      </c>
      <c r="H381" s="54" t="s">
        <v>252</v>
      </c>
      <c r="I381" s="55" t="s">
        <v>77</v>
      </c>
      <c r="J381" s="54" t="s">
        <v>85</v>
      </c>
      <c r="K381" s="54" t="s">
        <v>322</v>
      </c>
      <c r="L381" s="54" t="s">
        <v>309</v>
      </c>
      <c r="M381" s="54" t="s">
        <v>116</v>
      </c>
      <c r="N381" s="54">
        <v>5.03</v>
      </c>
      <c r="P381" s="54">
        <v>0.24</v>
      </c>
      <c r="Q381" s="54" t="s">
        <v>86</v>
      </c>
      <c r="R381" s="54">
        <v>0</v>
      </c>
      <c r="U381" s="54">
        <v>0</v>
      </c>
    </row>
    <row r="382" spans="5:21">
      <c r="E382" s="55">
        <v>25</v>
      </c>
      <c r="F382" s="55">
        <v>14</v>
      </c>
      <c r="H382" s="54" t="s">
        <v>1121</v>
      </c>
      <c r="I382" s="55">
        <v>2</v>
      </c>
      <c r="J382" s="54" t="s">
        <v>1122</v>
      </c>
      <c r="K382" s="54" t="s">
        <v>1121</v>
      </c>
      <c r="L382" s="54" t="s">
        <v>309</v>
      </c>
      <c r="M382" s="54" t="s">
        <v>215</v>
      </c>
      <c r="N382" s="54">
        <v>5.03</v>
      </c>
      <c r="P382" s="54">
        <v>0.45</v>
      </c>
      <c r="R382" s="54">
        <v>12871.9</v>
      </c>
      <c r="S382" s="54">
        <v>2565</v>
      </c>
      <c r="T382" s="54">
        <v>229</v>
      </c>
      <c r="U382" s="54">
        <v>295000</v>
      </c>
    </row>
    <row r="383" spans="5:21">
      <c r="E383" s="55">
        <v>25</v>
      </c>
      <c r="F383" s="55">
        <v>15</v>
      </c>
      <c r="H383" s="54" t="s">
        <v>1123</v>
      </c>
      <c r="I383" s="55">
        <v>2</v>
      </c>
      <c r="J383" s="54" t="s">
        <v>1124</v>
      </c>
      <c r="K383" s="54" t="s">
        <v>1123</v>
      </c>
      <c r="L383" s="54" t="s">
        <v>309</v>
      </c>
      <c r="M383" s="54" t="s">
        <v>215</v>
      </c>
      <c r="N383" s="54">
        <v>5.03</v>
      </c>
      <c r="P383" s="54">
        <v>0.5</v>
      </c>
      <c r="R383" s="54">
        <v>12451.74</v>
      </c>
      <c r="S383" s="54">
        <v>3495</v>
      </c>
      <c r="T383" s="54">
        <v>661</v>
      </c>
      <c r="U383" s="54">
        <v>405000</v>
      </c>
    </row>
    <row r="384" spans="5:21">
      <c r="E384" s="55">
        <v>25</v>
      </c>
      <c r="F384" s="55">
        <v>217</v>
      </c>
      <c r="H384" s="54" t="s">
        <v>1125</v>
      </c>
      <c r="I384" s="55" t="s">
        <v>1126</v>
      </c>
      <c r="J384" s="54" t="s">
        <v>1127</v>
      </c>
      <c r="K384" s="54" t="s">
        <v>1128</v>
      </c>
      <c r="L384" s="54" t="s">
        <v>309</v>
      </c>
      <c r="M384" s="54" t="s">
        <v>215</v>
      </c>
      <c r="N384" s="54">
        <v>5.03</v>
      </c>
      <c r="P384" s="54">
        <v>0.45</v>
      </c>
      <c r="R384" s="54">
        <v>16175.84</v>
      </c>
      <c r="U384" s="54">
        <v>0</v>
      </c>
    </row>
    <row r="385" spans="5:21">
      <c r="E385" s="55">
        <v>25</v>
      </c>
      <c r="F385" s="55">
        <v>218</v>
      </c>
      <c r="H385" s="54" t="s">
        <v>1129</v>
      </c>
      <c r="I385" s="55">
        <v>2</v>
      </c>
      <c r="J385" s="54" t="s">
        <v>1130</v>
      </c>
      <c r="K385" s="54" t="s">
        <v>1129</v>
      </c>
      <c r="L385" s="54" t="s">
        <v>309</v>
      </c>
      <c r="M385" s="54" t="s">
        <v>215</v>
      </c>
      <c r="N385" s="54">
        <v>5.03</v>
      </c>
      <c r="P385" s="54">
        <v>0.45</v>
      </c>
      <c r="R385" s="54">
        <v>9209.91</v>
      </c>
      <c r="S385" s="54">
        <v>3314</v>
      </c>
      <c r="T385" s="54">
        <v>161</v>
      </c>
      <c r="U385" s="54">
        <v>270000</v>
      </c>
    </row>
    <row r="386" spans="5:21">
      <c r="E386" s="55">
        <v>25</v>
      </c>
      <c r="F386" s="55">
        <v>219</v>
      </c>
      <c r="H386" s="54" t="s">
        <v>1131</v>
      </c>
      <c r="I386" s="55">
        <v>2</v>
      </c>
      <c r="J386" s="54" t="s">
        <v>1132</v>
      </c>
      <c r="K386" s="54" t="s">
        <v>1131</v>
      </c>
      <c r="L386" s="54" t="s">
        <v>309</v>
      </c>
      <c r="M386" s="54" t="s">
        <v>215</v>
      </c>
      <c r="N386" s="54">
        <v>5.03</v>
      </c>
      <c r="P386" s="54">
        <v>0.46</v>
      </c>
      <c r="R386" s="54">
        <v>9684.94</v>
      </c>
      <c r="S386" s="54">
        <v>3402</v>
      </c>
      <c r="T386" s="54">
        <v>511</v>
      </c>
      <c r="U386" s="54">
        <v>164900</v>
      </c>
    </row>
    <row r="387" spans="5:21">
      <c r="E387" s="55">
        <v>25</v>
      </c>
      <c r="F387" s="55">
        <v>267</v>
      </c>
      <c r="H387" s="54" t="s">
        <v>1134</v>
      </c>
      <c r="I387" s="55">
        <v>2</v>
      </c>
      <c r="J387" s="54" t="s">
        <v>1135</v>
      </c>
      <c r="K387" s="54" t="s">
        <v>1134</v>
      </c>
      <c r="L387" s="54" t="s">
        <v>309</v>
      </c>
      <c r="M387" s="54" t="s">
        <v>215</v>
      </c>
      <c r="N387" s="54">
        <v>5.03</v>
      </c>
      <c r="P387" s="54">
        <v>0.45</v>
      </c>
      <c r="R387" s="54">
        <v>12216.07</v>
      </c>
      <c r="S387" s="54">
        <v>2888</v>
      </c>
      <c r="T387" s="54">
        <v>286</v>
      </c>
      <c r="U387" s="54">
        <v>490000</v>
      </c>
    </row>
    <row r="388" spans="5:21">
      <c r="E388" s="55">
        <v>25</v>
      </c>
      <c r="F388" s="55">
        <v>269</v>
      </c>
      <c r="H388" s="54" t="s">
        <v>1128</v>
      </c>
      <c r="I388" s="55">
        <v>2</v>
      </c>
      <c r="J388" s="54" t="s">
        <v>1136</v>
      </c>
      <c r="K388" s="54" t="s">
        <v>1128</v>
      </c>
      <c r="L388" s="54" t="s">
        <v>309</v>
      </c>
      <c r="M388" s="54" t="s">
        <v>215</v>
      </c>
      <c r="N388" s="54">
        <v>5.03</v>
      </c>
      <c r="P388" s="54">
        <v>0.45</v>
      </c>
      <c r="R388" s="54">
        <v>11333.37</v>
      </c>
      <c r="U388" s="54">
        <v>0</v>
      </c>
    </row>
    <row r="389" spans="5:21">
      <c r="E389" s="55">
        <v>25</v>
      </c>
      <c r="F389" s="55">
        <v>271.01</v>
      </c>
      <c r="H389" s="54" t="s">
        <v>1137</v>
      </c>
      <c r="I389" s="55">
        <v>2</v>
      </c>
      <c r="J389" s="54" t="s">
        <v>1138</v>
      </c>
      <c r="K389" s="54" t="s">
        <v>1137</v>
      </c>
      <c r="L389" s="54" t="s">
        <v>309</v>
      </c>
      <c r="M389" s="54" t="s">
        <v>215</v>
      </c>
      <c r="N389" s="54">
        <v>5.03</v>
      </c>
      <c r="P389" s="54">
        <v>0.22</v>
      </c>
      <c r="R389" s="54">
        <v>7742.28</v>
      </c>
      <c r="U389" s="54">
        <v>0</v>
      </c>
    </row>
    <row r="390" spans="5:21">
      <c r="E390" s="55">
        <v>25</v>
      </c>
      <c r="F390" s="55">
        <v>271.02</v>
      </c>
      <c r="H390" s="54" t="s">
        <v>1139</v>
      </c>
      <c r="I390" s="55">
        <v>2</v>
      </c>
      <c r="J390" s="54" t="s">
        <v>1140</v>
      </c>
      <c r="K390" s="54" t="s">
        <v>1139</v>
      </c>
      <c r="L390" s="54" t="s">
        <v>1141</v>
      </c>
      <c r="M390" s="54" t="s">
        <v>215</v>
      </c>
      <c r="N390" s="54">
        <v>5.03</v>
      </c>
      <c r="P390" s="54">
        <v>0.22</v>
      </c>
      <c r="R390" s="54">
        <v>6434.18</v>
      </c>
      <c r="S390" s="54">
        <v>3335</v>
      </c>
      <c r="T390" s="54">
        <v>102</v>
      </c>
      <c r="U390" s="54">
        <v>172500</v>
      </c>
    </row>
    <row r="391" spans="5:21">
      <c r="E391" s="55">
        <v>25</v>
      </c>
      <c r="F391" s="55">
        <v>271.02999999999997</v>
      </c>
      <c r="H391" s="54" t="s">
        <v>1142</v>
      </c>
      <c r="I391" s="55">
        <v>2</v>
      </c>
      <c r="J391" s="54" t="s">
        <v>1143</v>
      </c>
      <c r="K391" s="54" t="s">
        <v>1142</v>
      </c>
      <c r="L391" s="54" t="s">
        <v>309</v>
      </c>
      <c r="M391" s="54" t="s">
        <v>215</v>
      </c>
      <c r="N391" s="54">
        <v>5.03</v>
      </c>
      <c r="P391" s="54">
        <v>0.22</v>
      </c>
      <c r="R391" s="54">
        <v>8547</v>
      </c>
      <c r="U391" s="54">
        <v>0</v>
      </c>
    </row>
    <row r="392" spans="5:21">
      <c r="E392" s="55">
        <v>25</v>
      </c>
      <c r="F392" s="55">
        <v>272.02</v>
      </c>
      <c r="H392" s="54" t="s">
        <v>1144</v>
      </c>
      <c r="I392" s="55">
        <v>2</v>
      </c>
      <c r="J392" s="54" t="s">
        <v>1145</v>
      </c>
      <c r="K392" s="54" t="s">
        <v>1144</v>
      </c>
      <c r="L392" s="54" t="s">
        <v>309</v>
      </c>
      <c r="M392" s="54" t="s">
        <v>215</v>
      </c>
      <c r="N392" s="54">
        <v>5.03</v>
      </c>
      <c r="P392" s="54">
        <v>0.34</v>
      </c>
      <c r="R392" s="54">
        <v>7416.14</v>
      </c>
      <c r="S392" s="54">
        <v>2553</v>
      </c>
      <c r="T392" s="54">
        <v>125</v>
      </c>
      <c r="U392" s="54">
        <v>183000</v>
      </c>
    </row>
    <row r="393" spans="5:21">
      <c r="E393" s="55">
        <v>25</v>
      </c>
      <c r="F393" s="55">
        <v>273</v>
      </c>
      <c r="H393" s="54" t="s">
        <v>1146</v>
      </c>
      <c r="I393" s="55">
        <v>2</v>
      </c>
      <c r="J393" s="54" t="s">
        <v>1147</v>
      </c>
      <c r="K393" s="54" t="s">
        <v>1146</v>
      </c>
      <c r="L393" s="54" t="s">
        <v>309</v>
      </c>
      <c r="M393" s="54" t="s">
        <v>215</v>
      </c>
      <c r="N393" s="54">
        <v>5.03</v>
      </c>
      <c r="P393" s="54">
        <v>0.45</v>
      </c>
      <c r="R393" s="54">
        <v>8252.76</v>
      </c>
      <c r="S393" s="54">
        <v>3402</v>
      </c>
      <c r="T393" s="54">
        <v>661</v>
      </c>
      <c r="U393" s="54">
        <v>235000</v>
      </c>
    </row>
    <row r="394" spans="5:21">
      <c r="E394" s="55">
        <v>25</v>
      </c>
      <c r="F394" s="55">
        <v>274</v>
      </c>
      <c r="H394" s="54" t="s">
        <v>1148</v>
      </c>
      <c r="I394" s="55">
        <v>2</v>
      </c>
      <c r="J394" s="54" t="s">
        <v>1149</v>
      </c>
      <c r="K394" s="54" t="s">
        <v>1148</v>
      </c>
      <c r="L394" s="54" t="s">
        <v>309</v>
      </c>
      <c r="M394" s="54" t="s">
        <v>215</v>
      </c>
      <c r="N394" s="54">
        <v>5.03</v>
      </c>
      <c r="P394" s="54">
        <v>1.1399999999999999</v>
      </c>
      <c r="R394" s="54">
        <v>8990.1200000000008</v>
      </c>
      <c r="S394" s="54">
        <v>3347</v>
      </c>
      <c r="T394" s="54">
        <v>554</v>
      </c>
      <c r="U394" s="54">
        <v>268000</v>
      </c>
    </row>
    <row r="395" spans="5:21">
      <c r="E395" s="55">
        <v>26</v>
      </c>
      <c r="F395" s="55">
        <v>339</v>
      </c>
      <c r="H395" s="54" t="s">
        <v>1150</v>
      </c>
      <c r="I395" s="55">
        <v>2</v>
      </c>
      <c r="J395" s="54" t="s">
        <v>1151</v>
      </c>
      <c r="K395" s="54" t="s">
        <v>1150</v>
      </c>
      <c r="L395" s="54" t="s">
        <v>309</v>
      </c>
      <c r="M395" s="54" t="s">
        <v>215</v>
      </c>
      <c r="N395" s="54">
        <v>5.04</v>
      </c>
      <c r="P395" s="54">
        <v>0.34</v>
      </c>
      <c r="R395" s="54">
        <v>9358.7999999999993</v>
      </c>
      <c r="U395" s="54">
        <v>0</v>
      </c>
    </row>
    <row r="396" spans="5:21">
      <c r="E396" s="55">
        <v>26</v>
      </c>
      <c r="F396" s="55">
        <v>340</v>
      </c>
      <c r="H396" s="54" t="s">
        <v>1152</v>
      </c>
      <c r="I396" s="55">
        <v>2</v>
      </c>
      <c r="J396" s="54" t="s">
        <v>1153</v>
      </c>
      <c r="K396" s="54" t="s">
        <v>1152</v>
      </c>
      <c r="L396" s="54" t="s">
        <v>309</v>
      </c>
      <c r="M396" s="54" t="s">
        <v>215</v>
      </c>
      <c r="N396" s="54">
        <v>5.04</v>
      </c>
      <c r="P396" s="54">
        <v>0.45</v>
      </c>
      <c r="R396" s="54">
        <v>8103.87</v>
      </c>
      <c r="S396" s="54">
        <v>2263</v>
      </c>
      <c r="T396" s="54">
        <v>82</v>
      </c>
      <c r="U396" s="54">
        <v>165500</v>
      </c>
    </row>
    <row r="397" spans="5:21">
      <c r="E397" s="55">
        <v>26</v>
      </c>
      <c r="F397" s="55">
        <v>341.01</v>
      </c>
      <c r="H397" s="54" t="s">
        <v>1154</v>
      </c>
      <c r="I397" s="55">
        <v>2</v>
      </c>
      <c r="J397" s="54" t="s">
        <v>1155</v>
      </c>
      <c r="K397" s="54" t="s">
        <v>1156</v>
      </c>
      <c r="L397" s="54" t="s">
        <v>1157</v>
      </c>
      <c r="M397" s="54" t="s">
        <v>104</v>
      </c>
      <c r="N397" s="54">
        <v>5.04</v>
      </c>
      <c r="P397" s="54">
        <v>0.22</v>
      </c>
      <c r="R397" s="54">
        <v>7019.1</v>
      </c>
      <c r="S397" s="54">
        <v>3486</v>
      </c>
      <c r="T397" s="54">
        <v>174</v>
      </c>
      <c r="U397" s="54">
        <v>100</v>
      </c>
    </row>
    <row r="398" spans="5:21">
      <c r="E398" s="55">
        <v>26</v>
      </c>
      <c r="F398" s="55">
        <v>341.02</v>
      </c>
      <c r="H398" s="54" t="s">
        <v>1158</v>
      </c>
      <c r="I398" s="55">
        <v>2</v>
      </c>
      <c r="J398" s="54" t="s">
        <v>1159</v>
      </c>
      <c r="K398" s="54" t="s">
        <v>1158</v>
      </c>
      <c r="L398" s="54" t="s">
        <v>309</v>
      </c>
      <c r="M398" s="54" t="s">
        <v>215</v>
      </c>
      <c r="N398" s="54">
        <v>5.04</v>
      </c>
      <c r="P398" s="54">
        <v>0.22</v>
      </c>
      <c r="R398" s="54">
        <v>9787.75</v>
      </c>
      <c r="S398" s="54">
        <v>3285</v>
      </c>
      <c r="T398" s="54">
        <v>286</v>
      </c>
      <c r="U398" s="54">
        <v>211500</v>
      </c>
    </row>
    <row r="399" spans="5:21">
      <c r="E399" s="55">
        <v>26</v>
      </c>
      <c r="F399" s="55">
        <v>342</v>
      </c>
      <c r="H399" s="54" t="s">
        <v>1160</v>
      </c>
      <c r="I399" s="55">
        <v>2</v>
      </c>
      <c r="J399" s="54" t="s">
        <v>1161</v>
      </c>
      <c r="K399" s="54" t="s">
        <v>1160</v>
      </c>
      <c r="L399" s="54" t="s">
        <v>309</v>
      </c>
      <c r="M399" s="54" t="s">
        <v>215</v>
      </c>
      <c r="N399" s="54">
        <v>5.04</v>
      </c>
      <c r="P399" s="54">
        <v>0.45</v>
      </c>
      <c r="R399" s="54">
        <v>9486.42</v>
      </c>
      <c r="S399" s="54">
        <v>3329</v>
      </c>
      <c r="T399" s="54">
        <v>155</v>
      </c>
      <c r="U399" s="54">
        <v>256000</v>
      </c>
    </row>
    <row r="400" spans="5:21">
      <c r="E400" s="55">
        <v>26</v>
      </c>
      <c r="F400" s="55">
        <v>343</v>
      </c>
      <c r="H400" s="54" t="s">
        <v>1162</v>
      </c>
      <c r="I400" s="55">
        <v>2</v>
      </c>
      <c r="J400" s="54" t="s">
        <v>1163</v>
      </c>
      <c r="K400" s="54" t="s">
        <v>1162</v>
      </c>
      <c r="L400" s="54" t="s">
        <v>309</v>
      </c>
      <c r="M400" s="54" t="s">
        <v>215</v>
      </c>
      <c r="N400" s="54">
        <v>5.04</v>
      </c>
      <c r="P400" s="54">
        <v>0.45</v>
      </c>
      <c r="R400" s="54">
        <v>9972.09</v>
      </c>
      <c r="S400" s="54">
        <v>3464</v>
      </c>
      <c r="T400" s="54">
        <v>920</v>
      </c>
      <c r="U400" s="54">
        <v>290000</v>
      </c>
    </row>
    <row r="401" spans="5:21">
      <c r="E401" s="55">
        <v>26</v>
      </c>
      <c r="F401" s="55">
        <v>344</v>
      </c>
      <c r="H401" s="54" t="s">
        <v>1164</v>
      </c>
      <c r="I401" s="55">
        <v>2</v>
      </c>
      <c r="J401" s="54" t="s">
        <v>1165</v>
      </c>
      <c r="K401" s="54" t="s">
        <v>1164</v>
      </c>
      <c r="L401" s="54" t="s">
        <v>309</v>
      </c>
      <c r="M401" s="54" t="s">
        <v>215</v>
      </c>
      <c r="N401" s="54">
        <v>5.04</v>
      </c>
      <c r="P401" s="54">
        <v>0.45</v>
      </c>
      <c r="R401" s="54">
        <v>9887.01</v>
      </c>
      <c r="S401" s="54">
        <v>3236</v>
      </c>
      <c r="T401" s="54">
        <v>797</v>
      </c>
      <c r="U401" s="54">
        <v>319900</v>
      </c>
    </row>
    <row r="402" spans="5:21">
      <c r="E402" s="55">
        <v>26</v>
      </c>
      <c r="F402" s="55">
        <v>345.01</v>
      </c>
      <c r="H402" s="54" t="s">
        <v>1166</v>
      </c>
      <c r="I402" s="55">
        <v>2</v>
      </c>
      <c r="J402" s="54" t="s">
        <v>1167</v>
      </c>
      <c r="K402" s="54" t="s">
        <v>1166</v>
      </c>
      <c r="L402" s="54" t="s">
        <v>309</v>
      </c>
      <c r="M402" s="54" t="s">
        <v>215</v>
      </c>
      <c r="N402" s="54">
        <v>5.04</v>
      </c>
      <c r="P402" s="54">
        <v>0.22</v>
      </c>
      <c r="R402" s="54">
        <v>10179.39</v>
      </c>
      <c r="U402" s="54">
        <v>0</v>
      </c>
    </row>
    <row r="403" spans="5:21">
      <c r="E403" s="55">
        <v>26</v>
      </c>
      <c r="F403" s="55">
        <v>345.02</v>
      </c>
      <c r="H403" s="54" t="s">
        <v>1168</v>
      </c>
      <c r="I403" s="55">
        <v>2</v>
      </c>
      <c r="J403" s="54" t="s">
        <v>1169</v>
      </c>
      <c r="K403" s="54" t="s">
        <v>1170</v>
      </c>
      <c r="L403" s="54" t="s">
        <v>1171</v>
      </c>
      <c r="M403" s="54" t="s">
        <v>215</v>
      </c>
      <c r="N403" s="54">
        <v>5.04</v>
      </c>
      <c r="P403" s="54">
        <v>0.22</v>
      </c>
      <c r="R403" s="54">
        <v>5540.84</v>
      </c>
      <c r="S403" s="54">
        <v>3486</v>
      </c>
      <c r="T403" s="54">
        <v>211</v>
      </c>
      <c r="U403" s="54">
        <v>51000</v>
      </c>
    </row>
    <row r="404" spans="5:21">
      <c r="E404" s="55">
        <v>26</v>
      </c>
      <c r="F404" s="55">
        <v>346</v>
      </c>
      <c r="H404" s="54" t="s">
        <v>1172</v>
      </c>
      <c r="I404" s="55">
        <v>2</v>
      </c>
      <c r="J404" s="54" t="s">
        <v>1173</v>
      </c>
      <c r="K404" s="54" t="s">
        <v>1172</v>
      </c>
      <c r="L404" s="54" t="s">
        <v>309</v>
      </c>
      <c r="M404" s="54" t="s">
        <v>215</v>
      </c>
      <c r="N404" s="54">
        <v>5.04</v>
      </c>
      <c r="P404" s="54">
        <v>0.45</v>
      </c>
      <c r="R404" s="54">
        <v>8536.36</v>
      </c>
      <c r="S404" s="54">
        <v>2514</v>
      </c>
      <c r="T404" s="54">
        <v>200</v>
      </c>
      <c r="U404" s="54">
        <v>161000</v>
      </c>
    </row>
    <row r="405" spans="5:21">
      <c r="E405" s="55">
        <v>26</v>
      </c>
      <c r="F405" s="55">
        <v>347</v>
      </c>
      <c r="H405" s="54" t="s">
        <v>1174</v>
      </c>
      <c r="I405" s="55">
        <v>2</v>
      </c>
      <c r="J405" s="54" t="s">
        <v>1175</v>
      </c>
      <c r="K405" s="54" t="s">
        <v>1174</v>
      </c>
      <c r="L405" s="54" t="s">
        <v>309</v>
      </c>
      <c r="M405" s="54" t="s">
        <v>215</v>
      </c>
      <c r="N405" s="54">
        <v>5.04</v>
      </c>
      <c r="P405" s="54">
        <v>0.45</v>
      </c>
      <c r="R405" s="54">
        <v>7540.22</v>
      </c>
      <c r="U405" s="54">
        <v>0</v>
      </c>
    </row>
    <row r="406" spans="5:21">
      <c r="E406" s="55">
        <v>26</v>
      </c>
      <c r="F406" s="55">
        <v>348</v>
      </c>
      <c r="H406" s="54" t="s">
        <v>1176</v>
      </c>
      <c r="I406" s="55">
        <v>2</v>
      </c>
      <c r="J406" s="54" t="s">
        <v>1177</v>
      </c>
      <c r="K406" s="54" t="s">
        <v>1176</v>
      </c>
      <c r="L406" s="54" t="s">
        <v>309</v>
      </c>
      <c r="M406" s="54" t="s">
        <v>215</v>
      </c>
      <c r="N406" s="54">
        <v>5.04</v>
      </c>
      <c r="P406" s="54">
        <v>0.45</v>
      </c>
      <c r="R406" s="54">
        <v>7937.26</v>
      </c>
      <c r="S406" s="54">
        <v>2748</v>
      </c>
      <c r="T406" s="54">
        <v>92</v>
      </c>
      <c r="U406" s="54">
        <v>283000</v>
      </c>
    </row>
    <row r="407" spans="5:21">
      <c r="E407" s="55">
        <v>26</v>
      </c>
      <c r="F407" s="55">
        <v>349</v>
      </c>
      <c r="H407" s="54" t="s">
        <v>1178</v>
      </c>
      <c r="I407" s="55">
        <v>2</v>
      </c>
      <c r="J407" s="54" t="s">
        <v>1179</v>
      </c>
      <c r="K407" s="54" t="s">
        <v>1178</v>
      </c>
      <c r="L407" s="54" t="s">
        <v>309</v>
      </c>
      <c r="M407" s="54" t="s">
        <v>215</v>
      </c>
      <c r="N407" s="54">
        <v>5.04</v>
      </c>
      <c r="P407" s="54">
        <v>0.45</v>
      </c>
      <c r="R407" s="54">
        <v>7584.45</v>
      </c>
      <c r="U407" s="54">
        <v>0</v>
      </c>
    </row>
    <row r="408" spans="5:21">
      <c r="E408" s="55">
        <v>26</v>
      </c>
      <c r="F408" s="55">
        <v>350</v>
      </c>
      <c r="H408" s="54" t="s">
        <v>1180</v>
      </c>
      <c r="I408" s="55">
        <v>2</v>
      </c>
      <c r="J408" s="54" t="s">
        <v>1181</v>
      </c>
      <c r="K408" s="54" t="s">
        <v>1180</v>
      </c>
      <c r="L408" s="54" t="s">
        <v>309</v>
      </c>
      <c r="M408" s="54" t="s">
        <v>215</v>
      </c>
      <c r="N408" s="54">
        <v>5.04</v>
      </c>
      <c r="P408" s="54">
        <v>0.45</v>
      </c>
      <c r="R408" s="54">
        <v>8520.33</v>
      </c>
      <c r="U408" s="54">
        <v>0</v>
      </c>
    </row>
    <row r="409" spans="5:21">
      <c r="E409" s="55">
        <v>26</v>
      </c>
      <c r="F409" s="55">
        <v>351.01</v>
      </c>
      <c r="H409" s="54" t="s">
        <v>1182</v>
      </c>
      <c r="I409" s="55">
        <v>2</v>
      </c>
      <c r="J409" s="54" t="s">
        <v>1183</v>
      </c>
      <c r="K409" s="54" t="s">
        <v>1182</v>
      </c>
      <c r="L409" s="54" t="s">
        <v>309</v>
      </c>
      <c r="M409" s="54" t="s">
        <v>215</v>
      </c>
      <c r="N409" s="54">
        <v>5.04</v>
      </c>
      <c r="P409" s="54">
        <v>0.22</v>
      </c>
      <c r="R409" s="54">
        <v>7784.82</v>
      </c>
      <c r="S409" s="54">
        <v>3282</v>
      </c>
      <c r="T409" s="54">
        <v>984</v>
      </c>
      <c r="U409" s="54">
        <v>230000</v>
      </c>
    </row>
    <row r="410" spans="5:21">
      <c r="E410" s="55">
        <v>26</v>
      </c>
      <c r="F410" s="55">
        <v>351.02</v>
      </c>
      <c r="H410" s="54" t="s">
        <v>1184</v>
      </c>
      <c r="I410" s="55">
        <v>2</v>
      </c>
      <c r="J410" s="54" t="s">
        <v>1185</v>
      </c>
      <c r="K410" s="54" t="s">
        <v>1184</v>
      </c>
      <c r="L410" s="54" t="s">
        <v>309</v>
      </c>
      <c r="M410" s="54" t="s">
        <v>215</v>
      </c>
      <c r="N410" s="54">
        <v>5.04</v>
      </c>
      <c r="P410" s="54">
        <v>0.22</v>
      </c>
      <c r="R410" s="54">
        <v>7880.54</v>
      </c>
      <c r="U410" s="54">
        <v>0</v>
      </c>
    </row>
    <row r="411" spans="5:21">
      <c r="E411" s="55">
        <v>26</v>
      </c>
      <c r="F411" s="55">
        <v>352.01</v>
      </c>
      <c r="H411" s="54" t="s">
        <v>1186</v>
      </c>
      <c r="I411" s="55">
        <v>2</v>
      </c>
      <c r="J411" s="54" t="s">
        <v>1187</v>
      </c>
      <c r="K411" s="54" t="s">
        <v>1186</v>
      </c>
      <c r="L411" s="54" t="s">
        <v>309</v>
      </c>
      <c r="M411" s="54" t="s">
        <v>215</v>
      </c>
      <c r="N411" s="54">
        <v>5.04</v>
      </c>
      <c r="P411" s="54">
        <v>0.22</v>
      </c>
      <c r="R411" s="54">
        <v>7972.71</v>
      </c>
      <c r="S411" s="54">
        <v>3461</v>
      </c>
      <c r="T411" s="54">
        <v>329</v>
      </c>
      <c r="U411" s="54">
        <v>219900</v>
      </c>
    </row>
    <row r="412" spans="5:21">
      <c r="E412" s="55">
        <v>26</v>
      </c>
      <c r="F412" s="55">
        <v>352.02</v>
      </c>
      <c r="H412" s="54" t="s">
        <v>1189</v>
      </c>
      <c r="I412" s="55">
        <v>2</v>
      </c>
      <c r="J412" s="54" t="s">
        <v>1190</v>
      </c>
      <c r="K412" s="54" t="s">
        <v>1189</v>
      </c>
      <c r="L412" s="54" t="s">
        <v>309</v>
      </c>
      <c r="M412" s="54" t="s">
        <v>215</v>
      </c>
      <c r="N412" s="54">
        <v>5.04</v>
      </c>
      <c r="P412" s="54">
        <v>0.22</v>
      </c>
      <c r="R412" s="54">
        <v>8008.16</v>
      </c>
      <c r="S412" s="54">
        <v>1862</v>
      </c>
      <c r="T412" s="54">
        <v>281</v>
      </c>
      <c r="U412" s="54">
        <v>130000</v>
      </c>
    </row>
    <row r="413" spans="5:21">
      <c r="E413" s="55">
        <v>26</v>
      </c>
      <c r="F413" s="55">
        <v>353.01</v>
      </c>
      <c r="H413" s="54" t="s">
        <v>1191</v>
      </c>
      <c r="I413" s="55">
        <v>2</v>
      </c>
      <c r="J413" s="54" t="s">
        <v>1192</v>
      </c>
      <c r="K413" s="54" t="s">
        <v>1191</v>
      </c>
      <c r="L413" s="54" t="s">
        <v>309</v>
      </c>
      <c r="M413" s="54" t="s">
        <v>215</v>
      </c>
      <c r="N413" s="54">
        <v>5.04</v>
      </c>
      <c r="P413" s="54">
        <v>0.34</v>
      </c>
      <c r="R413" s="54">
        <v>8229.64</v>
      </c>
      <c r="U413" s="54">
        <v>0</v>
      </c>
    </row>
    <row r="414" spans="5:21">
      <c r="E414" s="55">
        <v>26</v>
      </c>
      <c r="F414" s="55">
        <v>353.02</v>
      </c>
      <c r="H414" s="54" t="s">
        <v>1193</v>
      </c>
      <c r="I414" s="55">
        <v>2</v>
      </c>
      <c r="J414" s="54" t="s">
        <v>1194</v>
      </c>
      <c r="K414" s="54" t="s">
        <v>1193</v>
      </c>
      <c r="L414" s="54" t="s">
        <v>309</v>
      </c>
      <c r="M414" s="54" t="s">
        <v>215</v>
      </c>
      <c r="N414" s="54">
        <v>5.04</v>
      </c>
      <c r="P414" s="54">
        <v>0.34</v>
      </c>
      <c r="R414" s="54">
        <v>7894.72</v>
      </c>
      <c r="S414" s="54">
        <v>3394</v>
      </c>
      <c r="T414" s="54">
        <v>976</v>
      </c>
      <c r="U414" s="54">
        <v>280000</v>
      </c>
    </row>
    <row r="415" spans="5:21">
      <c r="E415" s="55">
        <v>26</v>
      </c>
      <c r="F415" s="55">
        <v>354.02</v>
      </c>
      <c r="H415" s="54" t="s">
        <v>1195</v>
      </c>
      <c r="I415" s="55">
        <v>2</v>
      </c>
      <c r="J415" s="54" t="s">
        <v>1196</v>
      </c>
      <c r="K415" s="54" t="s">
        <v>1195</v>
      </c>
      <c r="L415" s="54" t="s">
        <v>309</v>
      </c>
      <c r="M415" s="54" t="s">
        <v>215</v>
      </c>
      <c r="N415" s="54">
        <v>5.04</v>
      </c>
      <c r="P415" s="54">
        <v>0.34</v>
      </c>
      <c r="R415" s="54">
        <v>6997.83</v>
      </c>
      <c r="S415" s="54">
        <v>2097</v>
      </c>
      <c r="T415" s="54">
        <v>213</v>
      </c>
      <c r="U415" s="54">
        <v>122000</v>
      </c>
    </row>
    <row r="416" spans="5:21">
      <c r="E416" s="55">
        <v>26</v>
      </c>
      <c r="F416" s="55">
        <v>355.02</v>
      </c>
      <c r="H416" s="54" t="s">
        <v>1197</v>
      </c>
      <c r="I416" s="55">
        <v>2</v>
      </c>
      <c r="J416" s="54" t="s">
        <v>1198</v>
      </c>
      <c r="K416" s="54" t="s">
        <v>1197</v>
      </c>
      <c r="L416" s="54" t="s">
        <v>309</v>
      </c>
      <c r="M416" s="54" t="s">
        <v>215</v>
      </c>
      <c r="N416" s="54">
        <v>5.04</v>
      </c>
      <c r="P416" s="54">
        <v>0.48</v>
      </c>
      <c r="R416" s="54">
        <v>9053.93</v>
      </c>
      <c r="S416" s="54">
        <v>3326</v>
      </c>
      <c r="T416" s="54">
        <v>972</v>
      </c>
      <c r="U416" s="54">
        <v>240000</v>
      </c>
    </row>
    <row r="417" spans="5:21">
      <c r="E417" s="55">
        <v>26</v>
      </c>
      <c r="F417" s="55">
        <v>356.01</v>
      </c>
      <c r="H417" s="54" t="s">
        <v>1199</v>
      </c>
      <c r="I417" s="55">
        <v>2</v>
      </c>
      <c r="J417" s="54" t="s">
        <v>1200</v>
      </c>
      <c r="K417" s="54" t="s">
        <v>1199</v>
      </c>
      <c r="L417" s="54" t="s">
        <v>309</v>
      </c>
      <c r="M417" s="54" t="s">
        <v>215</v>
      </c>
      <c r="N417" s="54">
        <v>5.04</v>
      </c>
      <c r="P417" s="54">
        <v>0.22</v>
      </c>
      <c r="R417" s="54">
        <v>7185.72</v>
      </c>
      <c r="S417" s="54">
        <v>3023</v>
      </c>
      <c r="T417" s="54">
        <v>142</v>
      </c>
      <c r="U417" s="54">
        <v>270000</v>
      </c>
    </row>
    <row r="418" spans="5:21">
      <c r="E418" s="55">
        <v>26</v>
      </c>
      <c r="F418" s="55">
        <v>356.02</v>
      </c>
      <c r="H418" s="54" t="s">
        <v>1201</v>
      </c>
      <c r="I418" s="55">
        <v>2</v>
      </c>
      <c r="J418" s="54" t="s">
        <v>1202</v>
      </c>
      <c r="K418" s="54" t="s">
        <v>1203</v>
      </c>
      <c r="L418" s="54" t="s">
        <v>1204</v>
      </c>
      <c r="M418" s="54" t="s">
        <v>215</v>
      </c>
      <c r="N418" s="54">
        <v>5.04</v>
      </c>
      <c r="P418" s="54">
        <v>0.46</v>
      </c>
      <c r="R418" s="54">
        <v>9018.48</v>
      </c>
      <c r="S418" s="54">
        <v>3254</v>
      </c>
      <c r="T418" s="54">
        <v>389</v>
      </c>
      <c r="U418" s="54">
        <v>1</v>
      </c>
    </row>
    <row r="419" spans="5:21">
      <c r="E419" s="55">
        <v>26</v>
      </c>
      <c r="F419" s="55">
        <v>357</v>
      </c>
      <c r="H419" s="54" t="s">
        <v>1205</v>
      </c>
      <c r="I419" s="55">
        <v>2</v>
      </c>
      <c r="J419" s="54" t="s">
        <v>1206</v>
      </c>
      <c r="K419" s="54" t="s">
        <v>1205</v>
      </c>
      <c r="L419" s="54" t="s">
        <v>309</v>
      </c>
      <c r="M419" s="54" t="s">
        <v>215</v>
      </c>
      <c r="N419" s="54">
        <v>5.04</v>
      </c>
      <c r="P419" s="54">
        <v>0.45</v>
      </c>
      <c r="R419" s="54">
        <v>8320.1200000000008</v>
      </c>
      <c r="U419" s="54">
        <v>0</v>
      </c>
    </row>
    <row r="420" spans="5:21">
      <c r="E420" s="55">
        <v>26</v>
      </c>
      <c r="F420" s="55">
        <v>358</v>
      </c>
      <c r="H420" s="54" t="s">
        <v>1207</v>
      </c>
      <c r="I420" s="55">
        <v>2</v>
      </c>
      <c r="J420" s="54" t="s">
        <v>1208</v>
      </c>
      <c r="K420" s="54" t="s">
        <v>1207</v>
      </c>
      <c r="L420" s="54" t="s">
        <v>309</v>
      </c>
      <c r="M420" s="54" t="s">
        <v>215</v>
      </c>
      <c r="N420" s="54">
        <v>5.04</v>
      </c>
      <c r="P420" s="54">
        <v>0.45</v>
      </c>
      <c r="R420" s="54">
        <v>9801.93</v>
      </c>
      <c r="S420" s="54">
        <v>3438</v>
      </c>
      <c r="T420" s="54">
        <v>579</v>
      </c>
      <c r="U420" s="54">
        <v>250000</v>
      </c>
    </row>
    <row r="421" spans="5:21">
      <c r="E421" s="55">
        <v>26</v>
      </c>
      <c r="F421" s="55">
        <v>359</v>
      </c>
      <c r="H421" s="54" t="s">
        <v>1212</v>
      </c>
      <c r="I421" s="55">
        <v>2</v>
      </c>
      <c r="J421" s="54" t="s">
        <v>1213</v>
      </c>
      <c r="K421" s="54" t="s">
        <v>1212</v>
      </c>
      <c r="L421" s="54" t="s">
        <v>309</v>
      </c>
      <c r="M421" s="54" t="s">
        <v>215</v>
      </c>
      <c r="N421" s="54">
        <v>5.04</v>
      </c>
      <c r="P421" s="54">
        <v>0.45</v>
      </c>
      <c r="R421" s="54">
        <v>6225.02</v>
      </c>
      <c r="U421" s="54">
        <v>0</v>
      </c>
    </row>
    <row r="422" spans="5:21">
      <c r="E422" s="55">
        <v>26</v>
      </c>
      <c r="F422" s="55">
        <v>360</v>
      </c>
      <c r="H422" s="54" t="s">
        <v>1214</v>
      </c>
      <c r="I422" s="55">
        <v>2</v>
      </c>
      <c r="J422" s="54" t="s">
        <v>1215</v>
      </c>
      <c r="K422" s="54" t="s">
        <v>1214</v>
      </c>
      <c r="L422" s="54" t="s">
        <v>309</v>
      </c>
      <c r="M422" s="54" t="s">
        <v>215</v>
      </c>
      <c r="N422" s="54">
        <v>5.04</v>
      </c>
      <c r="P422" s="54">
        <v>0.45</v>
      </c>
      <c r="R422" s="54">
        <v>9479.33</v>
      </c>
      <c r="S422" s="54">
        <v>2959</v>
      </c>
      <c r="T422" s="54">
        <v>295</v>
      </c>
      <c r="U422" s="54">
        <v>335000</v>
      </c>
    </row>
    <row r="423" spans="5:21">
      <c r="E423" s="55">
        <v>26</v>
      </c>
      <c r="F423" s="55">
        <v>361.01</v>
      </c>
      <c r="H423" s="54" t="s">
        <v>1216</v>
      </c>
      <c r="I423" s="55">
        <v>2</v>
      </c>
      <c r="J423" s="54" t="s">
        <v>1217</v>
      </c>
      <c r="K423" s="54" t="s">
        <v>1218</v>
      </c>
      <c r="L423" s="54" t="s">
        <v>309</v>
      </c>
      <c r="M423" s="54" t="s">
        <v>215</v>
      </c>
      <c r="N423" s="54">
        <v>5.04</v>
      </c>
      <c r="P423" s="54">
        <v>0.45</v>
      </c>
      <c r="R423" s="54">
        <v>8082.6</v>
      </c>
      <c r="U423" s="54">
        <v>0</v>
      </c>
    </row>
    <row r="424" spans="5:21">
      <c r="E424" s="55">
        <v>26</v>
      </c>
      <c r="F424" s="55">
        <v>361.02</v>
      </c>
      <c r="H424" s="54" t="s">
        <v>1219</v>
      </c>
      <c r="I424" s="55">
        <v>2</v>
      </c>
      <c r="J424" s="54" t="s">
        <v>1220</v>
      </c>
      <c r="K424" s="54" t="s">
        <v>1219</v>
      </c>
      <c r="L424" s="54" t="s">
        <v>309</v>
      </c>
      <c r="M424" s="54" t="s">
        <v>215</v>
      </c>
      <c r="N424" s="54">
        <v>5.04</v>
      </c>
      <c r="P424" s="54">
        <v>0.22</v>
      </c>
      <c r="R424" s="54">
        <v>7541.91</v>
      </c>
      <c r="S424" s="54">
        <v>3270</v>
      </c>
      <c r="T424" s="54">
        <v>8</v>
      </c>
      <c r="U424" s="54">
        <v>1</v>
      </c>
    </row>
    <row r="425" spans="5:21">
      <c r="E425" s="55">
        <v>26</v>
      </c>
      <c r="F425" s="55">
        <v>362.01</v>
      </c>
      <c r="H425" s="54" t="s">
        <v>1221</v>
      </c>
      <c r="I425" s="55">
        <v>2</v>
      </c>
      <c r="J425" s="54" t="s">
        <v>1222</v>
      </c>
      <c r="K425" s="54" t="s">
        <v>1221</v>
      </c>
      <c r="L425" s="54" t="s">
        <v>309</v>
      </c>
      <c r="M425" s="54" t="s">
        <v>215</v>
      </c>
      <c r="N425" s="54">
        <v>5.04</v>
      </c>
      <c r="P425" s="54">
        <v>0.22</v>
      </c>
      <c r="R425" s="54">
        <v>8224.4</v>
      </c>
      <c r="S425" s="54">
        <v>2408</v>
      </c>
      <c r="T425" s="54">
        <v>62</v>
      </c>
      <c r="U425" s="54">
        <v>164000</v>
      </c>
    </row>
    <row r="426" spans="5:21">
      <c r="E426" s="55">
        <v>26</v>
      </c>
      <c r="F426" s="55">
        <v>363</v>
      </c>
      <c r="H426" s="54" t="s">
        <v>1223</v>
      </c>
      <c r="I426" s="55">
        <v>2</v>
      </c>
      <c r="J426" s="54" t="s">
        <v>1224</v>
      </c>
      <c r="K426" s="54" t="s">
        <v>1223</v>
      </c>
      <c r="L426" s="54" t="s">
        <v>309</v>
      </c>
      <c r="M426" s="54" t="s">
        <v>215</v>
      </c>
      <c r="N426" s="54">
        <v>5.04</v>
      </c>
      <c r="P426" s="54">
        <v>0.45</v>
      </c>
      <c r="R426" s="54">
        <v>9068.11</v>
      </c>
      <c r="S426" s="54">
        <v>3388</v>
      </c>
      <c r="T426" s="54">
        <v>952</v>
      </c>
      <c r="U426" s="54">
        <v>185400</v>
      </c>
    </row>
    <row r="427" spans="5:21">
      <c r="E427" s="55">
        <v>26</v>
      </c>
      <c r="F427" s="55">
        <v>364</v>
      </c>
      <c r="H427" s="54" t="s">
        <v>1225</v>
      </c>
      <c r="I427" s="55">
        <v>2</v>
      </c>
      <c r="J427" s="54" t="s">
        <v>1226</v>
      </c>
      <c r="K427" s="54" t="s">
        <v>1225</v>
      </c>
      <c r="L427" s="54" t="s">
        <v>309</v>
      </c>
      <c r="M427" s="54" t="s">
        <v>215</v>
      </c>
      <c r="N427" s="54">
        <v>5.04</v>
      </c>
      <c r="P427" s="54">
        <v>0.45</v>
      </c>
      <c r="R427" s="54">
        <v>6086.77</v>
      </c>
      <c r="U427" s="54">
        <v>0</v>
      </c>
    </row>
    <row r="428" spans="5:21">
      <c r="E428" s="55">
        <v>26</v>
      </c>
      <c r="F428" s="55">
        <v>365</v>
      </c>
      <c r="H428" s="54" t="s">
        <v>1227</v>
      </c>
      <c r="I428" s="55">
        <v>2</v>
      </c>
      <c r="J428" s="54" t="s">
        <v>1228</v>
      </c>
      <c r="K428" s="54" t="s">
        <v>1227</v>
      </c>
      <c r="L428" s="54" t="s">
        <v>309</v>
      </c>
      <c r="M428" s="54" t="s">
        <v>215</v>
      </c>
      <c r="N428" s="54">
        <v>5.04</v>
      </c>
      <c r="P428" s="54">
        <v>0.45</v>
      </c>
      <c r="R428" s="54">
        <v>8972.4</v>
      </c>
      <c r="U428" s="54">
        <v>0</v>
      </c>
    </row>
    <row r="429" spans="5:21">
      <c r="E429" s="55">
        <v>26</v>
      </c>
      <c r="F429" s="55">
        <v>366</v>
      </c>
      <c r="H429" s="54" t="s">
        <v>1229</v>
      </c>
      <c r="I429" s="55">
        <v>2</v>
      </c>
      <c r="J429" s="54" t="s">
        <v>1230</v>
      </c>
      <c r="K429" s="54" t="s">
        <v>1231</v>
      </c>
      <c r="L429" s="54" t="s">
        <v>1232</v>
      </c>
      <c r="M429" s="54" t="s">
        <v>215</v>
      </c>
      <c r="N429" s="54">
        <v>5.04</v>
      </c>
      <c r="P429" s="54">
        <v>0.45</v>
      </c>
      <c r="R429" s="54">
        <v>14346.62</v>
      </c>
      <c r="S429" s="54">
        <v>3134</v>
      </c>
      <c r="T429" s="54">
        <v>13</v>
      </c>
      <c r="U429" s="54">
        <v>150000</v>
      </c>
    </row>
    <row r="430" spans="5:21">
      <c r="E430" s="55">
        <v>26</v>
      </c>
      <c r="F430" s="55">
        <v>367</v>
      </c>
      <c r="H430" s="54" t="s">
        <v>1233</v>
      </c>
      <c r="I430" s="55">
        <v>2</v>
      </c>
      <c r="J430" s="54" t="s">
        <v>1234</v>
      </c>
      <c r="K430" s="54" t="s">
        <v>1233</v>
      </c>
      <c r="L430" s="54" t="s">
        <v>309</v>
      </c>
      <c r="M430" s="54" t="s">
        <v>215</v>
      </c>
      <c r="N430" s="54">
        <v>5.04</v>
      </c>
      <c r="P430" s="54">
        <v>0.45</v>
      </c>
      <c r="R430" s="54">
        <v>7281.43</v>
      </c>
      <c r="S430" s="54">
        <v>1997</v>
      </c>
      <c r="T430" s="54">
        <v>111</v>
      </c>
      <c r="U430" s="54">
        <v>155000</v>
      </c>
    </row>
    <row r="431" spans="5:21">
      <c r="E431" s="55">
        <v>26</v>
      </c>
      <c r="F431" s="55">
        <v>368.01</v>
      </c>
      <c r="H431" s="54" t="s">
        <v>1235</v>
      </c>
      <c r="I431" s="55">
        <v>1</v>
      </c>
      <c r="J431" s="54" t="s">
        <v>1236</v>
      </c>
      <c r="K431" s="54" t="s">
        <v>1074</v>
      </c>
      <c r="L431" s="54" t="s">
        <v>309</v>
      </c>
      <c r="M431" s="54" t="s">
        <v>215</v>
      </c>
      <c r="N431" s="54">
        <v>5.04</v>
      </c>
      <c r="P431" s="54">
        <v>0.22</v>
      </c>
      <c r="R431" s="54">
        <v>779.9</v>
      </c>
      <c r="S431" s="54">
        <v>3452</v>
      </c>
      <c r="T431" s="54">
        <v>327</v>
      </c>
      <c r="U431" s="54">
        <v>1</v>
      </c>
    </row>
    <row r="432" spans="5:21">
      <c r="E432" s="55">
        <v>26</v>
      </c>
      <c r="F432" s="55">
        <v>368.02</v>
      </c>
      <c r="H432" s="54" t="s">
        <v>1235</v>
      </c>
      <c r="I432" s="55">
        <v>2</v>
      </c>
      <c r="J432" s="54" t="s">
        <v>1238</v>
      </c>
      <c r="K432" s="54" t="s">
        <v>1235</v>
      </c>
      <c r="L432" s="54" t="s">
        <v>309</v>
      </c>
      <c r="M432" s="54" t="s">
        <v>215</v>
      </c>
      <c r="N432" s="54">
        <v>5.04</v>
      </c>
      <c r="P432" s="54">
        <v>0.22</v>
      </c>
      <c r="R432" s="54">
        <v>7513.55</v>
      </c>
      <c r="U432" s="54">
        <v>0</v>
      </c>
    </row>
    <row r="433" spans="5:21">
      <c r="E433" s="55">
        <v>26</v>
      </c>
      <c r="F433" s="55">
        <v>369</v>
      </c>
      <c r="H433" s="54" t="s">
        <v>1239</v>
      </c>
      <c r="I433" s="55">
        <v>2</v>
      </c>
      <c r="J433" s="54" t="s">
        <v>1240</v>
      </c>
      <c r="K433" s="54" t="s">
        <v>1239</v>
      </c>
      <c r="L433" s="54" t="s">
        <v>309</v>
      </c>
      <c r="M433" s="54" t="s">
        <v>215</v>
      </c>
      <c r="N433" s="54">
        <v>5.04</v>
      </c>
      <c r="P433" s="54">
        <v>0.45</v>
      </c>
      <c r="R433" s="54">
        <v>7568.58</v>
      </c>
      <c r="U433" s="54">
        <v>0</v>
      </c>
    </row>
    <row r="434" spans="5:21">
      <c r="E434" s="55">
        <v>26</v>
      </c>
      <c r="F434" s="55">
        <v>370.01</v>
      </c>
      <c r="H434" s="54" t="s">
        <v>1241</v>
      </c>
      <c r="I434" s="55">
        <v>2</v>
      </c>
      <c r="J434" s="54" t="s">
        <v>1242</v>
      </c>
      <c r="K434" s="54" t="s">
        <v>1241</v>
      </c>
      <c r="L434" s="54" t="s">
        <v>309</v>
      </c>
      <c r="M434" s="54" t="s">
        <v>215</v>
      </c>
      <c r="N434" s="54">
        <v>5.04</v>
      </c>
      <c r="P434" s="54">
        <v>0.34899999999999998</v>
      </c>
      <c r="R434" s="54">
        <v>10376.219999999999</v>
      </c>
      <c r="S434" s="54">
        <v>3218</v>
      </c>
      <c r="T434" s="54">
        <v>255</v>
      </c>
      <c r="U434" s="54">
        <v>262000</v>
      </c>
    </row>
    <row r="435" spans="5:21">
      <c r="E435" s="55">
        <v>26</v>
      </c>
      <c r="F435" s="55">
        <v>370.02</v>
      </c>
      <c r="H435" s="54" t="s">
        <v>1243</v>
      </c>
      <c r="I435" s="55">
        <v>2</v>
      </c>
      <c r="J435" s="54" t="s">
        <v>431</v>
      </c>
      <c r="K435" s="54" t="s">
        <v>886</v>
      </c>
      <c r="L435" s="54" t="s">
        <v>887</v>
      </c>
      <c r="M435" s="54" t="s">
        <v>215</v>
      </c>
      <c r="N435" s="54">
        <v>5.04</v>
      </c>
      <c r="P435" s="54">
        <v>0.59</v>
      </c>
      <c r="R435" s="54">
        <v>11680.78</v>
      </c>
      <c r="S435" s="54">
        <v>3507</v>
      </c>
      <c r="T435" s="54">
        <v>719</v>
      </c>
      <c r="U435" s="54">
        <v>100</v>
      </c>
    </row>
    <row r="436" spans="5:21">
      <c r="E436" s="55">
        <v>27</v>
      </c>
      <c r="F436" s="55">
        <v>372</v>
      </c>
      <c r="H436" s="54" t="s">
        <v>1244</v>
      </c>
      <c r="I436" s="55">
        <v>1</v>
      </c>
      <c r="J436" s="54" t="s">
        <v>899</v>
      </c>
      <c r="K436" s="54" t="s">
        <v>900</v>
      </c>
      <c r="L436" s="54" t="s">
        <v>337</v>
      </c>
      <c r="M436" s="54" t="s">
        <v>901</v>
      </c>
      <c r="N436" s="54">
        <v>5.04</v>
      </c>
      <c r="P436" s="54">
        <v>1.35</v>
      </c>
      <c r="R436" s="54">
        <v>1198.21</v>
      </c>
      <c r="S436" s="54">
        <v>3374</v>
      </c>
      <c r="T436" s="54">
        <v>139</v>
      </c>
      <c r="U436" s="54">
        <v>10000</v>
      </c>
    </row>
    <row r="437" spans="5:21">
      <c r="E437" s="55">
        <v>27</v>
      </c>
      <c r="F437" s="55">
        <v>373.01</v>
      </c>
      <c r="H437" s="54" t="s">
        <v>1245</v>
      </c>
      <c r="I437" s="55">
        <v>2</v>
      </c>
      <c r="J437" s="54" t="s">
        <v>1246</v>
      </c>
      <c r="K437" s="54" t="s">
        <v>1245</v>
      </c>
      <c r="L437" s="54" t="s">
        <v>309</v>
      </c>
      <c r="M437" s="54" t="s">
        <v>215</v>
      </c>
      <c r="N437" s="54">
        <v>5.04</v>
      </c>
      <c r="P437" s="54">
        <v>0.45</v>
      </c>
      <c r="R437" s="54">
        <v>8624.99</v>
      </c>
      <c r="S437" s="54">
        <v>2938</v>
      </c>
      <c r="T437" s="54">
        <v>1</v>
      </c>
      <c r="U437" s="54">
        <v>371000</v>
      </c>
    </row>
    <row r="438" spans="5:21">
      <c r="E438" s="55">
        <v>27</v>
      </c>
      <c r="F438" s="55">
        <v>374.01</v>
      </c>
      <c r="H438" s="54" t="s">
        <v>1247</v>
      </c>
      <c r="I438" s="55">
        <v>2</v>
      </c>
      <c r="J438" s="54" t="s">
        <v>1248</v>
      </c>
      <c r="K438" s="54" t="s">
        <v>1247</v>
      </c>
      <c r="L438" s="54" t="s">
        <v>309</v>
      </c>
      <c r="M438" s="54" t="s">
        <v>215</v>
      </c>
      <c r="N438" s="54">
        <v>5.04</v>
      </c>
      <c r="P438" s="54">
        <v>0.45</v>
      </c>
      <c r="R438" s="54">
        <v>8554.09</v>
      </c>
      <c r="S438" s="54">
        <v>2104</v>
      </c>
      <c r="T438" s="54">
        <v>343</v>
      </c>
      <c r="U438" s="54">
        <v>131500</v>
      </c>
    </row>
    <row r="439" spans="5:21">
      <c r="E439" s="55">
        <v>27</v>
      </c>
      <c r="F439" s="55">
        <v>375</v>
      </c>
      <c r="H439" s="54" t="s">
        <v>1249</v>
      </c>
      <c r="I439" s="55">
        <v>2</v>
      </c>
      <c r="J439" s="54" t="s">
        <v>1250</v>
      </c>
      <c r="K439" s="54" t="s">
        <v>1251</v>
      </c>
      <c r="L439" s="54" t="s">
        <v>502</v>
      </c>
      <c r="M439" s="54" t="s">
        <v>215</v>
      </c>
      <c r="N439" s="54">
        <v>5.04</v>
      </c>
      <c r="P439" s="54">
        <v>0.46</v>
      </c>
      <c r="R439" s="54">
        <v>7416.14</v>
      </c>
      <c r="S439" s="54">
        <v>3469</v>
      </c>
      <c r="T439" s="54">
        <v>851</v>
      </c>
      <c r="U439" s="54">
        <v>110000</v>
      </c>
    </row>
    <row r="440" spans="5:21">
      <c r="E440" s="55">
        <v>27</v>
      </c>
      <c r="F440" s="55">
        <v>376</v>
      </c>
      <c r="H440" s="54" t="s">
        <v>1252</v>
      </c>
      <c r="I440" s="55">
        <v>2</v>
      </c>
      <c r="J440" s="54" t="s">
        <v>1253</v>
      </c>
      <c r="K440" s="54" t="s">
        <v>1252</v>
      </c>
      <c r="L440" s="54" t="s">
        <v>309</v>
      </c>
      <c r="M440" s="54" t="s">
        <v>215</v>
      </c>
      <c r="N440" s="54">
        <v>5.04</v>
      </c>
      <c r="P440" s="54">
        <v>0.43</v>
      </c>
      <c r="R440" s="54">
        <v>7593.39</v>
      </c>
      <c r="S440" s="54">
        <v>2649</v>
      </c>
      <c r="T440" s="54">
        <v>264</v>
      </c>
      <c r="U440" s="54">
        <v>224900</v>
      </c>
    </row>
    <row r="441" spans="5:21">
      <c r="E441" s="55">
        <v>27</v>
      </c>
      <c r="F441" s="55">
        <v>376.01</v>
      </c>
      <c r="H441" s="54" t="s">
        <v>1254</v>
      </c>
      <c r="I441" s="55">
        <v>2</v>
      </c>
      <c r="J441" s="54" t="s">
        <v>1255</v>
      </c>
      <c r="K441" s="54" t="s">
        <v>1256</v>
      </c>
      <c r="L441" s="54" t="s">
        <v>309</v>
      </c>
      <c r="M441" s="54" t="s">
        <v>215</v>
      </c>
      <c r="N441" s="54">
        <v>5.04</v>
      </c>
      <c r="P441" s="54">
        <v>0.43</v>
      </c>
      <c r="R441" s="54">
        <v>9004.2999999999993</v>
      </c>
      <c r="S441" s="54">
        <v>3201</v>
      </c>
      <c r="T441" s="54">
        <v>5</v>
      </c>
      <c r="U441" s="54">
        <v>1</v>
      </c>
    </row>
    <row r="442" spans="5:21">
      <c r="E442" s="55">
        <v>27</v>
      </c>
      <c r="F442" s="55">
        <v>377</v>
      </c>
      <c r="H442" s="54" t="s">
        <v>1257</v>
      </c>
      <c r="I442" s="55">
        <v>2</v>
      </c>
      <c r="J442" s="54" t="s">
        <v>1258</v>
      </c>
      <c r="K442" s="54" t="s">
        <v>1257</v>
      </c>
      <c r="L442" s="54" t="s">
        <v>309</v>
      </c>
      <c r="M442" s="54" t="s">
        <v>215</v>
      </c>
      <c r="N442" s="54">
        <v>5.04</v>
      </c>
      <c r="P442" s="54">
        <v>0.43</v>
      </c>
      <c r="R442" s="54">
        <v>8313.0300000000007</v>
      </c>
      <c r="S442" s="54">
        <v>2810</v>
      </c>
      <c r="T442" s="54">
        <v>74</v>
      </c>
      <c r="U442" s="54">
        <v>1</v>
      </c>
    </row>
    <row r="443" spans="5:21">
      <c r="E443" s="55">
        <v>27</v>
      </c>
      <c r="F443" s="55">
        <v>378</v>
      </c>
      <c r="H443" s="54" t="s">
        <v>1259</v>
      </c>
      <c r="I443" s="55">
        <v>2</v>
      </c>
      <c r="J443" s="54" t="s">
        <v>1260</v>
      </c>
      <c r="K443" s="54" t="s">
        <v>1259</v>
      </c>
      <c r="L443" s="54" t="s">
        <v>309</v>
      </c>
      <c r="M443" s="54" t="s">
        <v>215</v>
      </c>
      <c r="N443" s="54">
        <v>5.04</v>
      </c>
      <c r="P443" s="54">
        <v>0.43</v>
      </c>
      <c r="R443" s="54">
        <v>8405.2000000000007</v>
      </c>
      <c r="S443" s="54">
        <v>3191</v>
      </c>
      <c r="T443" s="54">
        <v>465</v>
      </c>
      <c r="U443" s="54">
        <v>279500</v>
      </c>
    </row>
    <row r="444" spans="5:21">
      <c r="E444" s="55">
        <v>27</v>
      </c>
      <c r="F444" s="55">
        <v>379</v>
      </c>
      <c r="H444" s="54" t="s">
        <v>1261</v>
      </c>
      <c r="I444" s="55">
        <v>2</v>
      </c>
      <c r="J444" s="54" t="s">
        <v>1262</v>
      </c>
      <c r="K444" s="54" t="s">
        <v>1261</v>
      </c>
      <c r="L444" s="54" t="s">
        <v>309</v>
      </c>
      <c r="M444" s="54" t="s">
        <v>215</v>
      </c>
      <c r="N444" s="54">
        <v>5.04</v>
      </c>
      <c r="P444" s="54">
        <v>0.47</v>
      </c>
      <c r="R444" s="54">
        <v>9408.43</v>
      </c>
      <c r="S444" s="54">
        <v>3348</v>
      </c>
      <c r="T444" s="54">
        <v>684</v>
      </c>
      <c r="U444" s="54">
        <v>260000</v>
      </c>
    </row>
    <row r="445" spans="5:21">
      <c r="E445" s="55">
        <v>27</v>
      </c>
      <c r="F445" s="55">
        <v>380.01</v>
      </c>
      <c r="H445" s="54" t="s">
        <v>1263</v>
      </c>
      <c r="I445" s="55" t="s">
        <v>321</v>
      </c>
      <c r="J445" s="54" t="s">
        <v>1264</v>
      </c>
      <c r="K445" s="54" t="s">
        <v>1265</v>
      </c>
      <c r="L445" s="54" t="s">
        <v>1266</v>
      </c>
      <c r="M445" s="54" t="s">
        <v>245</v>
      </c>
      <c r="N445" s="54">
        <v>5.04</v>
      </c>
      <c r="P445" s="54">
        <v>0.49</v>
      </c>
      <c r="R445" s="54">
        <v>42540</v>
      </c>
      <c r="S445" s="54">
        <v>3360</v>
      </c>
      <c r="T445" s="54">
        <v>228</v>
      </c>
      <c r="U445" s="54">
        <v>10</v>
      </c>
    </row>
    <row r="446" spans="5:21">
      <c r="E446" s="55">
        <v>27</v>
      </c>
      <c r="F446" s="55">
        <v>381.02</v>
      </c>
      <c r="H446" s="54" t="s">
        <v>1267</v>
      </c>
      <c r="I446" s="55" t="s">
        <v>321</v>
      </c>
      <c r="J446" s="54" t="s">
        <v>1268</v>
      </c>
      <c r="K446" s="54" t="s">
        <v>1269</v>
      </c>
      <c r="L446" s="54" t="s">
        <v>1270</v>
      </c>
      <c r="M446" s="54" t="s">
        <v>245</v>
      </c>
      <c r="N446" s="54">
        <v>5.04</v>
      </c>
      <c r="P446" s="54">
        <v>0.65</v>
      </c>
      <c r="R446" s="54">
        <v>24815</v>
      </c>
      <c r="U446" s="54">
        <v>0</v>
      </c>
    </row>
    <row r="447" spans="5:21">
      <c r="E447" s="55">
        <v>27</v>
      </c>
      <c r="F447" s="55">
        <v>383</v>
      </c>
      <c r="H447" s="54" t="s">
        <v>1271</v>
      </c>
      <c r="I447" s="55">
        <v>1</v>
      </c>
      <c r="J447" s="54" t="s">
        <v>1272</v>
      </c>
      <c r="K447" s="54" t="s">
        <v>1269</v>
      </c>
      <c r="L447" s="54" t="s">
        <v>1270</v>
      </c>
      <c r="M447" s="54" t="s">
        <v>245</v>
      </c>
      <c r="N447" s="54">
        <v>5.04</v>
      </c>
      <c r="P447" s="54">
        <v>1.03</v>
      </c>
      <c r="R447" s="54">
        <v>8071.97</v>
      </c>
      <c r="S447" s="54">
        <v>3279</v>
      </c>
      <c r="T447" s="54">
        <v>746</v>
      </c>
      <c r="U447" s="54">
        <v>330000</v>
      </c>
    </row>
    <row r="448" spans="5:21">
      <c r="E448" s="55">
        <v>28</v>
      </c>
      <c r="F448" s="55">
        <v>302.02</v>
      </c>
      <c r="H448" s="54" t="s">
        <v>1273</v>
      </c>
      <c r="I448" s="55">
        <v>2</v>
      </c>
      <c r="J448" s="54" t="s">
        <v>1274</v>
      </c>
      <c r="K448" s="54" t="s">
        <v>1273</v>
      </c>
      <c r="L448" s="54" t="s">
        <v>309</v>
      </c>
      <c r="M448" s="54" t="s">
        <v>215</v>
      </c>
      <c r="N448" s="54">
        <v>5.04</v>
      </c>
      <c r="P448" s="54">
        <v>0.35</v>
      </c>
      <c r="R448" s="54">
        <v>8314.7199999999993</v>
      </c>
      <c r="U448" s="54">
        <v>0</v>
      </c>
    </row>
    <row r="449" spans="5:21">
      <c r="E449" s="55">
        <v>28</v>
      </c>
      <c r="F449" s="55">
        <v>303.01</v>
      </c>
      <c r="H449" s="54" t="s">
        <v>1275</v>
      </c>
      <c r="I449" s="55">
        <v>2</v>
      </c>
      <c r="J449" s="54" t="s">
        <v>1276</v>
      </c>
      <c r="K449" s="54" t="s">
        <v>1275</v>
      </c>
      <c r="L449" s="54" t="s">
        <v>309</v>
      </c>
      <c r="M449" s="54" t="s">
        <v>215</v>
      </c>
      <c r="N449" s="54">
        <v>5.04</v>
      </c>
      <c r="P449" s="54">
        <v>0.22</v>
      </c>
      <c r="R449" s="54">
        <v>6930.48</v>
      </c>
      <c r="S449" s="54">
        <v>2598</v>
      </c>
      <c r="T449" s="54">
        <v>287</v>
      </c>
      <c r="U449" s="54">
        <v>150000</v>
      </c>
    </row>
    <row r="450" spans="5:21">
      <c r="E450" s="55">
        <v>28</v>
      </c>
      <c r="F450" s="55">
        <v>303.02</v>
      </c>
      <c r="H450" s="54" t="s">
        <v>1277</v>
      </c>
      <c r="I450" s="55">
        <v>2</v>
      </c>
      <c r="J450" s="54" t="s">
        <v>1278</v>
      </c>
      <c r="K450" s="54" t="s">
        <v>1277</v>
      </c>
      <c r="L450" s="54" t="s">
        <v>309</v>
      </c>
      <c r="M450" s="54" t="s">
        <v>215</v>
      </c>
      <c r="N450" s="54">
        <v>5.04</v>
      </c>
      <c r="P450" s="54">
        <v>0.22</v>
      </c>
      <c r="R450" s="54">
        <v>7423.23</v>
      </c>
      <c r="S450" s="54">
        <v>2677</v>
      </c>
      <c r="T450" s="54">
        <v>316</v>
      </c>
      <c r="U450" s="54">
        <v>1</v>
      </c>
    </row>
    <row r="451" spans="5:21">
      <c r="E451" s="55">
        <v>28</v>
      </c>
      <c r="F451" s="55">
        <v>304.01</v>
      </c>
      <c r="H451" s="54" t="s">
        <v>1279</v>
      </c>
      <c r="I451" s="55">
        <v>2</v>
      </c>
      <c r="J451" s="54" t="s">
        <v>1280</v>
      </c>
      <c r="K451" s="54" t="s">
        <v>1279</v>
      </c>
      <c r="L451" s="54" t="s">
        <v>309</v>
      </c>
      <c r="M451" s="54" t="s">
        <v>215</v>
      </c>
      <c r="N451" s="54">
        <v>5.04</v>
      </c>
      <c r="P451" s="54">
        <v>0.22</v>
      </c>
      <c r="R451" s="54">
        <v>8731.34</v>
      </c>
      <c r="S451" s="54">
        <v>3326</v>
      </c>
      <c r="T451" s="54">
        <v>678</v>
      </c>
      <c r="U451" s="54">
        <v>225900</v>
      </c>
    </row>
    <row r="452" spans="5:21">
      <c r="E452" s="55">
        <v>28</v>
      </c>
      <c r="F452" s="55">
        <v>304.02</v>
      </c>
      <c r="H452" s="54" t="s">
        <v>1281</v>
      </c>
      <c r="I452" s="55">
        <v>2</v>
      </c>
      <c r="J452" s="54" t="s">
        <v>1282</v>
      </c>
      <c r="K452" s="54" t="s">
        <v>1281</v>
      </c>
      <c r="L452" s="54" t="s">
        <v>309</v>
      </c>
      <c r="M452" s="54" t="s">
        <v>215</v>
      </c>
      <c r="N452" s="54">
        <v>5.04</v>
      </c>
      <c r="P452" s="54">
        <v>0.22</v>
      </c>
      <c r="R452" s="54">
        <v>6735.5</v>
      </c>
      <c r="S452" s="54">
        <v>3261</v>
      </c>
      <c r="T452" s="54">
        <v>355</v>
      </c>
      <c r="U452" s="54">
        <v>155000</v>
      </c>
    </row>
    <row r="453" spans="5:21">
      <c r="E453" s="55">
        <v>28</v>
      </c>
      <c r="F453" s="55">
        <v>305.01</v>
      </c>
      <c r="H453" s="54" t="s">
        <v>1283</v>
      </c>
      <c r="I453" s="55">
        <v>2</v>
      </c>
      <c r="J453" s="54" t="s">
        <v>1284</v>
      </c>
      <c r="K453" s="54" t="s">
        <v>1283</v>
      </c>
      <c r="L453" s="54" t="s">
        <v>309</v>
      </c>
      <c r="M453" s="54" t="s">
        <v>215</v>
      </c>
      <c r="N453" s="54">
        <v>5.04</v>
      </c>
      <c r="P453" s="54">
        <v>0.22</v>
      </c>
      <c r="R453" s="54">
        <v>8681.7099999999991</v>
      </c>
      <c r="S453" s="54">
        <v>3072</v>
      </c>
      <c r="T453" s="54">
        <v>262</v>
      </c>
      <c r="U453" s="54">
        <v>360000</v>
      </c>
    </row>
    <row r="454" spans="5:21">
      <c r="E454" s="55">
        <v>28</v>
      </c>
      <c r="F454" s="55">
        <v>305.02</v>
      </c>
      <c r="H454" s="54" t="s">
        <v>1285</v>
      </c>
      <c r="I454" s="55">
        <v>2</v>
      </c>
      <c r="J454" s="54" t="s">
        <v>1286</v>
      </c>
      <c r="K454" s="54" t="s">
        <v>1285</v>
      </c>
      <c r="L454" s="54" t="s">
        <v>309</v>
      </c>
      <c r="M454" s="54" t="s">
        <v>215</v>
      </c>
      <c r="N454" s="54">
        <v>5.04</v>
      </c>
      <c r="P454" s="54">
        <v>0.22</v>
      </c>
      <c r="R454" s="54">
        <v>8320.1200000000008</v>
      </c>
      <c r="U454" s="54">
        <v>0</v>
      </c>
    </row>
    <row r="455" spans="5:21">
      <c r="E455" s="55">
        <v>28</v>
      </c>
      <c r="F455" s="55">
        <v>306</v>
      </c>
      <c r="H455" s="54" t="s">
        <v>1287</v>
      </c>
      <c r="I455" s="55">
        <v>2</v>
      </c>
      <c r="J455" s="54" t="s">
        <v>1288</v>
      </c>
      <c r="K455" s="54" t="s">
        <v>1287</v>
      </c>
      <c r="L455" s="54" t="s">
        <v>368</v>
      </c>
      <c r="M455" s="54" t="s">
        <v>215</v>
      </c>
      <c r="N455" s="54">
        <v>5.04</v>
      </c>
      <c r="P455" s="54">
        <v>0.45</v>
      </c>
      <c r="R455" s="54">
        <v>9043.2999999999993</v>
      </c>
      <c r="S455" s="54">
        <v>3337</v>
      </c>
      <c r="T455" s="54">
        <v>534</v>
      </c>
      <c r="U455" s="54">
        <v>257500</v>
      </c>
    </row>
    <row r="456" spans="5:21">
      <c r="E456" s="55">
        <v>28</v>
      </c>
      <c r="F456" s="55">
        <v>307</v>
      </c>
      <c r="H456" s="54" t="s">
        <v>1289</v>
      </c>
      <c r="I456" s="55">
        <v>2</v>
      </c>
      <c r="J456" s="54" t="s">
        <v>1290</v>
      </c>
      <c r="K456" s="54" t="s">
        <v>1291</v>
      </c>
      <c r="L456" s="54" t="s">
        <v>309</v>
      </c>
      <c r="M456" s="54" t="s">
        <v>215</v>
      </c>
      <c r="N456" s="54">
        <v>5.04</v>
      </c>
      <c r="P456" s="54">
        <v>0.45</v>
      </c>
      <c r="R456" s="54">
        <v>7068.73</v>
      </c>
      <c r="S456" s="54">
        <v>2411</v>
      </c>
      <c r="T456" s="54">
        <v>176</v>
      </c>
      <c r="U456" s="54">
        <v>1</v>
      </c>
    </row>
    <row r="457" spans="5:21">
      <c r="E457" s="55">
        <v>28</v>
      </c>
      <c r="F457" s="55">
        <v>308.01</v>
      </c>
      <c r="H457" s="54" t="s">
        <v>1292</v>
      </c>
      <c r="I457" s="55">
        <v>2</v>
      </c>
      <c r="J457" s="54" t="s">
        <v>1293</v>
      </c>
      <c r="K457" s="54" t="s">
        <v>1292</v>
      </c>
      <c r="L457" s="54" t="s">
        <v>309</v>
      </c>
      <c r="M457" s="54" t="s">
        <v>215</v>
      </c>
      <c r="N457" s="54">
        <v>5.04</v>
      </c>
      <c r="P457" s="54">
        <v>0.22</v>
      </c>
      <c r="R457" s="54">
        <v>7465.77</v>
      </c>
      <c r="S457" s="54">
        <v>3254</v>
      </c>
      <c r="T457" s="54">
        <v>8</v>
      </c>
      <c r="U457" s="54">
        <v>240000</v>
      </c>
    </row>
    <row r="458" spans="5:21">
      <c r="E458" s="55">
        <v>28</v>
      </c>
      <c r="F458" s="55">
        <v>308.02</v>
      </c>
      <c r="H458" s="54" t="s">
        <v>1294</v>
      </c>
      <c r="I458" s="55">
        <v>1</v>
      </c>
      <c r="J458" s="54" t="s">
        <v>313</v>
      </c>
      <c r="K458" s="54" t="s">
        <v>314</v>
      </c>
      <c r="L458" s="54" t="s">
        <v>309</v>
      </c>
      <c r="M458" s="54" t="s">
        <v>215</v>
      </c>
      <c r="N458" s="54">
        <v>5.04</v>
      </c>
      <c r="P458" s="54">
        <v>0.22</v>
      </c>
      <c r="R458" s="54">
        <v>779.9</v>
      </c>
      <c r="U458" s="54">
        <v>0</v>
      </c>
    </row>
    <row r="459" spans="5:21">
      <c r="E459" s="55">
        <v>28</v>
      </c>
      <c r="F459" s="55">
        <v>309.01</v>
      </c>
      <c r="H459" s="54" t="s">
        <v>1295</v>
      </c>
      <c r="I459" s="55">
        <v>2</v>
      </c>
      <c r="J459" s="54" t="s">
        <v>1296</v>
      </c>
      <c r="K459" s="54" t="s">
        <v>1295</v>
      </c>
      <c r="L459" s="54" t="s">
        <v>309</v>
      </c>
      <c r="M459" s="54" t="s">
        <v>215</v>
      </c>
      <c r="N459" s="54">
        <v>5.04</v>
      </c>
      <c r="P459" s="54">
        <v>0.22</v>
      </c>
      <c r="R459" s="54">
        <v>7058.1</v>
      </c>
      <c r="S459" s="54">
        <v>3009</v>
      </c>
      <c r="T459" s="54">
        <v>327</v>
      </c>
      <c r="U459" s="54">
        <v>1</v>
      </c>
    </row>
    <row r="460" spans="5:21">
      <c r="E460" s="55">
        <v>28</v>
      </c>
      <c r="F460" s="55">
        <v>309.02</v>
      </c>
      <c r="H460" s="54" t="s">
        <v>1297</v>
      </c>
      <c r="I460" s="55">
        <v>2</v>
      </c>
      <c r="J460" s="54" t="s">
        <v>1298</v>
      </c>
      <c r="K460" s="54" t="s">
        <v>1297</v>
      </c>
      <c r="L460" s="54" t="s">
        <v>309</v>
      </c>
      <c r="M460" s="54" t="s">
        <v>215</v>
      </c>
      <c r="N460" s="54">
        <v>5.04</v>
      </c>
      <c r="P460" s="54">
        <v>0.22</v>
      </c>
      <c r="R460" s="54">
        <v>8089.69</v>
      </c>
      <c r="S460" s="54">
        <v>3400</v>
      </c>
      <c r="T460" s="54">
        <v>256</v>
      </c>
      <c r="U460" s="54">
        <v>240000</v>
      </c>
    </row>
    <row r="461" spans="5:21">
      <c r="E461" s="55">
        <v>28</v>
      </c>
      <c r="F461" s="55">
        <v>310</v>
      </c>
      <c r="H461" s="54" t="s">
        <v>1299</v>
      </c>
      <c r="I461" s="55">
        <v>2</v>
      </c>
      <c r="J461" s="54" t="s">
        <v>1300</v>
      </c>
      <c r="K461" s="54" t="s">
        <v>1299</v>
      </c>
      <c r="L461" s="54" t="s">
        <v>309</v>
      </c>
      <c r="M461" s="54" t="s">
        <v>215</v>
      </c>
      <c r="N461" s="54">
        <v>5.04</v>
      </c>
      <c r="P461" s="54">
        <v>0.45</v>
      </c>
      <c r="Q461" s="54" t="s">
        <v>1301</v>
      </c>
      <c r="R461" s="54">
        <v>9720.39</v>
      </c>
      <c r="S461" s="54">
        <v>3456</v>
      </c>
      <c r="T461" s="54">
        <v>206</v>
      </c>
      <c r="U461" s="54">
        <v>1</v>
      </c>
    </row>
    <row r="462" spans="5:21">
      <c r="E462" s="55">
        <v>28</v>
      </c>
      <c r="F462" s="55">
        <v>311.01</v>
      </c>
      <c r="H462" s="54" t="s">
        <v>1302</v>
      </c>
      <c r="I462" s="55">
        <v>2</v>
      </c>
      <c r="J462" s="54" t="s">
        <v>1303</v>
      </c>
      <c r="K462" s="54" t="s">
        <v>1302</v>
      </c>
      <c r="L462" s="54" t="s">
        <v>309</v>
      </c>
      <c r="M462" s="54" t="s">
        <v>215</v>
      </c>
      <c r="N462" s="54">
        <v>5.04</v>
      </c>
      <c r="P462" s="54">
        <v>0.45</v>
      </c>
      <c r="R462" s="54">
        <v>8461.92</v>
      </c>
      <c r="U462" s="54">
        <v>0</v>
      </c>
    </row>
    <row r="463" spans="5:21">
      <c r="E463" s="55">
        <v>28</v>
      </c>
      <c r="F463" s="55">
        <v>312</v>
      </c>
      <c r="H463" s="54" t="s">
        <v>1304</v>
      </c>
      <c r="I463" s="55">
        <v>2</v>
      </c>
      <c r="J463" s="54" t="s">
        <v>1305</v>
      </c>
      <c r="K463" s="54" t="s">
        <v>1304</v>
      </c>
      <c r="L463" s="54" t="s">
        <v>309</v>
      </c>
      <c r="M463" s="54" t="s">
        <v>215</v>
      </c>
      <c r="N463" s="54">
        <v>5.04</v>
      </c>
      <c r="P463" s="54">
        <v>0.45</v>
      </c>
      <c r="R463" s="54">
        <v>8834.14</v>
      </c>
      <c r="S463" s="54">
        <v>3337</v>
      </c>
      <c r="T463" s="54">
        <v>893</v>
      </c>
      <c r="U463" s="54">
        <v>256000</v>
      </c>
    </row>
    <row r="464" spans="5:21">
      <c r="E464" s="55">
        <v>28</v>
      </c>
      <c r="F464" s="55">
        <v>313.01</v>
      </c>
      <c r="H464" s="54" t="s">
        <v>1306</v>
      </c>
      <c r="I464" s="55">
        <v>2</v>
      </c>
      <c r="J464" s="54" t="s">
        <v>1307</v>
      </c>
      <c r="K464" s="54" t="s">
        <v>1306</v>
      </c>
      <c r="L464" s="54" t="s">
        <v>309</v>
      </c>
      <c r="M464" s="54" t="s">
        <v>215</v>
      </c>
      <c r="N464" s="54">
        <v>5.04</v>
      </c>
      <c r="P464" s="54">
        <v>0.22</v>
      </c>
      <c r="R464" s="54">
        <v>7947.89</v>
      </c>
      <c r="S464" s="54">
        <v>2942</v>
      </c>
      <c r="T464" s="54">
        <v>198</v>
      </c>
      <c r="U464" s="54">
        <v>295000</v>
      </c>
    </row>
    <row r="465" spans="5:21">
      <c r="E465" s="55">
        <v>28</v>
      </c>
      <c r="F465" s="55">
        <v>313.02</v>
      </c>
      <c r="H465" s="54" t="s">
        <v>1308</v>
      </c>
      <c r="I465" s="55">
        <v>2</v>
      </c>
      <c r="J465" s="54" t="s">
        <v>1309</v>
      </c>
      <c r="K465" s="54" t="s">
        <v>1310</v>
      </c>
      <c r="L465" s="54" t="s">
        <v>1311</v>
      </c>
      <c r="M465" s="54" t="s">
        <v>215</v>
      </c>
      <c r="N465" s="54">
        <v>5.04</v>
      </c>
      <c r="P465" s="54">
        <v>0.23</v>
      </c>
      <c r="R465" s="54">
        <v>8008.16</v>
      </c>
      <c r="S465" s="54">
        <v>3495</v>
      </c>
      <c r="T465" s="54">
        <v>901</v>
      </c>
      <c r="U465" s="54">
        <v>100</v>
      </c>
    </row>
    <row r="466" spans="5:21">
      <c r="E466" s="55">
        <v>28</v>
      </c>
      <c r="F466" s="55">
        <v>314</v>
      </c>
      <c r="H466" s="54" t="s">
        <v>1312</v>
      </c>
      <c r="I466" s="55">
        <v>2</v>
      </c>
      <c r="J466" s="54" t="s">
        <v>1313</v>
      </c>
      <c r="K466" s="54" t="s">
        <v>1312</v>
      </c>
      <c r="L466" s="54" t="s">
        <v>309</v>
      </c>
      <c r="M466" s="54" t="s">
        <v>215</v>
      </c>
      <c r="N466" s="54">
        <v>5.04</v>
      </c>
      <c r="P466" s="54">
        <v>0.45</v>
      </c>
      <c r="R466" s="54">
        <v>8660.44</v>
      </c>
      <c r="S466" s="54">
        <v>2921</v>
      </c>
      <c r="T466" s="54">
        <v>132</v>
      </c>
      <c r="U466" s="54">
        <v>240000</v>
      </c>
    </row>
    <row r="467" spans="5:21">
      <c r="E467" s="55">
        <v>28</v>
      </c>
      <c r="F467" s="55">
        <v>315</v>
      </c>
      <c r="H467" s="54" t="s">
        <v>1314</v>
      </c>
      <c r="I467" s="55">
        <v>2</v>
      </c>
      <c r="J467" s="54" t="s">
        <v>1315</v>
      </c>
      <c r="K467" s="54" t="s">
        <v>1314</v>
      </c>
      <c r="L467" s="54" t="s">
        <v>309</v>
      </c>
      <c r="M467" s="54" t="s">
        <v>215</v>
      </c>
      <c r="N467" s="54">
        <v>5.04</v>
      </c>
      <c r="P467" s="54">
        <v>0.45</v>
      </c>
      <c r="R467" s="54">
        <v>7362.97</v>
      </c>
      <c r="U467" s="54">
        <v>0</v>
      </c>
    </row>
    <row r="468" spans="5:21">
      <c r="E468" s="55">
        <v>28</v>
      </c>
      <c r="F468" s="55">
        <v>316</v>
      </c>
      <c r="H468" s="54" t="s">
        <v>1316</v>
      </c>
      <c r="I468" s="55">
        <v>2</v>
      </c>
      <c r="J468" s="54" t="s">
        <v>1317</v>
      </c>
      <c r="K468" s="54" t="s">
        <v>1316</v>
      </c>
      <c r="L468" s="54" t="s">
        <v>309</v>
      </c>
      <c r="M468" s="54" t="s">
        <v>215</v>
      </c>
      <c r="N468" s="54">
        <v>5.04</v>
      </c>
      <c r="P468" s="54">
        <v>0.45</v>
      </c>
      <c r="R468" s="54">
        <v>9394.25</v>
      </c>
      <c r="S468" s="54">
        <v>3316</v>
      </c>
      <c r="T468" s="54">
        <v>833</v>
      </c>
      <c r="U468" s="54">
        <v>265000</v>
      </c>
    </row>
    <row r="469" spans="5:21">
      <c r="E469" s="55">
        <v>28</v>
      </c>
      <c r="F469" s="55">
        <v>317</v>
      </c>
      <c r="H469" s="54" t="s">
        <v>1318</v>
      </c>
      <c r="I469" s="55">
        <v>2</v>
      </c>
      <c r="J469" s="54" t="s">
        <v>1319</v>
      </c>
      <c r="K469" s="54" t="s">
        <v>1318</v>
      </c>
      <c r="L469" s="54" t="s">
        <v>309</v>
      </c>
      <c r="M469" s="54" t="s">
        <v>215</v>
      </c>
      <c r="N469" s="54">
        <v>5.04</v>
      </c>
      <c r="P469" s="54">
        <v>0.45</v>
      </c>
      <c r="R469" s="54">
        <v>9475.7900000000009</v>
      </c>
      <c r="S469" s="54">
        <v>3444</v>
      </c>
      <c r="T469" s="54">
        <v>794</v>
      </c>
      <c r="U469" s="54">
        <v>1</v>
      </c>
    </row>
    <row r="470" spans="5:21">
      <c r="E470" s="55">
        <v>28</v>
      </c>
      <c r="F470" s="55">
        <v>318</v>
      </c>
      <c r="H470" s="54" t="s">
        <v>1320</v>
      </c>
      <c r="I470" s="55">
        <v>2</v>
      </c>
      <c r="J470" s="54" t="s">
        <v>1321</v>
      </c>
      <c r="K470" s="54" t="s">
        <v>1320</v>
      </c>
      <c r="L470" s="54" t="s">
        <v>309</v>
      </c>
      <c r="M470" s="54" t="s">
        <v>215</v>
      </c>
      <c r="N470" s="54">
        <v>5.04</v>
      </c>
      <c r="P470" s="54">
        <v>0.91</v>
      </c>
      <c r="R470" s="54">
        <v>9156.74</v>
      </c>
      <c r="S470" s="54">
        <v>3351</v>
      </c>
      <c r="T470" s="54">
        <v>368</v>
      </c>
      <c r="U470" s="54">
        <v>242000</v>
      </c>
    </row>
    <row r="471" spans="5:21">
      <c r="E471" s="55">
        <v>28</v>
      </c>
      <c r="F471" s="55">
        <v>320.01</v>
      </c>
      <c r="H471" s="54" t="s">
        <v>1322</v>
      </c>
      <c r="I471" s="55">
        <v>2</v>
      </c>
      <c r="J471" s="54" t="s">
        <v>1323</v>
      </c>
      <c r="K471" s="54" t="s">
        <v>1322</v>
      </c>
      <c r="L471" s="54" t="s">
        <v>309</v>
      </c>
      <c r="M471" s="54" t="s">
        <v>215</v>
      </c>
      <c r="N471" s="54">
        <v>5.04</v>
      </c>
      <c r="P471" s="54">
        <v>0.22</v>
      </c>
      <c r="R471" s="54">
        <v>8702.98</v>
      </c>
      <c r="S471" s="54">
        <v>2583</v>
      </c>
      <c r="T471" s="54">
        <v>28</v>
      </c>
      <c r="U471" s="54">
        <v>212000</v>
      </c>
    </row>
    <row r="472" spans="5:21">
      <c r="E472" s="55">
        <v>28</v>
      </c>
      <c r="F472" s="55">
        <v>320.02</v>
      </c>
      <c r="H472" s="54" t="s">
        <v>1324</v>
      </c>
      <c r="I472" s="55">
        <v>2</v>
      </c>
      <c r="J472" s="54" t="s">
        <v>1325</v>
      </c>
      <c r="K472" s="54" t="s">
        <v>1324</v>
      </c>
      <c r="L472" s="54" t="s">
        <v>309</v>
      </c>
      <c r="M472" s="54" t="s">
        <v>215</v>
      </c>
      <c r="N472" s="54">
        <v>5.04</v>
      </c>
      <c r="P472" s="54">
        <v>0.22</v>
      </c>
      <c r="R472" s="54">
        <v>7795.46</v>
      </c>
      <c r="S472" s="54">
        <v>2845</v>
      </c>
      <c r="T472" s="54">
        <v>143</v>
      </c>
      <c r="U472" s="54">
        <v>274000</v>
      </c>
    </row>
    <row r="473" spans="5:21">
      <c r="E473" s="55">
        <v>28</v>
      </c>
      <c r="F473" s="55">
        <v>321</v>
      </c>
      <c r="H473" s="54" t="s">
        <v>1326</v>
      </c>
      <c r="I473" s="55">
        <v>2</v>
      </c>
      <c r="J473" s="54" t="s">
        <v>1327</v>
      </c>
      <c r="K473" s="54" t="s">
        <v>1326</v>
      </c>
      <c r="L473" s="54" t="s">
        <v>309</v>
      </c>
      <c r="M473" s="54" t="s">
        <v>215</v>
      </c>
      <c r="N473" s="54">
        <v>5.04</v>
      </c>
      <c r="P473" s="54">
        <v>0.45</v>
      </c>
      <c r="R473" s="54">
        <v>11953.74</v>
      </c>
      <c r="S473" s="54">
        <v>3484</v>
      </c>
      <c r="T473" s="54">
        <v>898</v>
      </c>
      <c r="U473" s="54">
        <v>339000</v>
      </c>
    </row>
    <row r="474" spans="5:21">
      <c r="E474" s="55">
        <v>28</v>
      </c>
      <c r="F474" s="55">
        <v>322</v>
      </c>
      <c r="H474" s="54" t="s">
        <v>1328</v>
      </c>
      <c r="I474" s="55">
        <v>2</v>
      </c>
      <c r="J474" s="54" t="s">
        <v>1329</v>
      </c>
      <c r="K474" s="54" t="s">
        <v>1328</v>
      </c>
      <c r="L474" s="54" t="s">
        <v>309</v>
      </c>
      <c r="M474" s="54" t="s">
        <v>215</v>
      </c>
      <c r="N474" s="54">
        <v>5.04</v>
      </c>
      <c r="P474" s="54">
        <v>0.45</v>
      </c>
      <c r="R474" s="54">
        <v>8979.49</v>
      </c>
      <c r="S474" s="54">
        <v>3445</v>
      </c>
      <c r="T474" s="54">
        <v>650</v>
      </c>
      <c r="U474" s="54">
        <v>190000</v>
      </c>
    </row>
    <row r="475" spans="5:21">
      <c r="E475" s="55">
        <v>28</v>
      </c>
      <c r="F475" s="55">
        <v>323</v>
      </c>
      <c r="H475" s="54" t="s">
        <v>1330</v>
      </c>
      <c r="I475" s="55">
        <v>2</v>
      </c>
      <c r="J475" s="54" t="s">
        <v>1331</v>
      </c>
      <c r="K475" s="54" t="s">
        <v>1330</v>
      </c>
      <c r="L475" s="54" t="s">
        <v>368</v>
      </c>
      <c r="M475" s="54" t="s">
        <v>215</v>
      </c>
      <c r="N475" s="54">
        <v>5.04</v>
      </c>
      <c r="P475" s="54">
        <v>0.45</v>
      </c>
      <c r="R475" s="54">
        <v>8653.35</v>
      </c>
      <c r="S475" s="54">
        <v>3301</v>
      </c>
      <c r="T475" s="54">
        <v>379</v>
      </c>
      <c r="U475" s="54">
        <v>235000</v>
      </c>
    </row>
    <row r="476" spans="5:21">
      <c r="E476" s="55">
        <v>28</v>
      </c>
      <c r="F476" s="55">
        <v>324</v>
      </c>
      <c r="H476" s="54" t="s">
        <v>1332</v>
      </c>
      <c r="I476" s="55">
        <v>2</v>
      </c>
      <c r="J476" s="54" t="s">
        <v>1333</v>
      </c>
      <c r="K476" s="54" t="s">
        <v>1332</v>
      </c>
      <c r="L476" s="54" t="s">
        <v>309</v>
      </c>
      <c r="M476" s="54" t="s">
        <v>215</v>
      </c>
      <c r="N476" s="54">
        <v>5.04</v>
      </c>
      <c r="P476" s="54">
        <v>0.45</v>
      </c>
      <c r="R476" s="54">
        <v>10510.93</v>
      </c>
      <c r="S476" s="54">
        <v>3337</v>
      </c>
      <c r="T476" s="54">
        <v>146</v>
      </c>
      <c r="U476" s="54">
        <v>262500</v>
      </c>
    </row>
    <row r="477" spans="5:21">
      <c r="E477" s="55">
        <v>28</v>
      </c>
      <c r="F477" s="55">
        <v>325</v>
      </c>
      <c r="H477" s="54" t="s">
        <v>1334</v>
      </c>
      <c r="I477" s="55">
        <v>2</v>
      </c>
      <c r="J477" s="54" t="s">
        <v>1335</v>
      </c>
      <c r="K477" s="54" t="s">
        <v>1334</v>
      </c>
      <c r="L477" s="54" t="s">
        <v>309</v>
      </c>
      <c r="M477" s="54" t="s">
        <v>215</v>
      </c>
      <c r="N477" s="54">
        <v>5.04</v>
      </c>
      <c r="P477" s="54">
        <v>0.91</v>
      </c>
      <c r="R477" s="54">
        <v>9965</v>
      </c>
      <c r="S477" s="54">
        <v>3189</v>
      </c>
      <c r="T477" s="54">
        <v>398</v>
      </c>
      <c r="U477" s="54">
        <v>286000</v>
      </c>
    </row>
    <row r="478" spans="5:21">
      <c r="E478" s="55">
        <v>28</v>
      </c>
      <c r="F478" s="55">
        <v>326</v>
      </c>
      <c r="H478" s="54" t="s">
        <v>1336</v>
      </c>
      <c r="I478" s="55">
        <v>2</v>
      </c>
      <c r="J478" s="54" t="s">
        <v>1337</v>
      </c>
      <c r="K478" s="54" t="s">
        <v>1336</v>
      </c>
      <c r="L478" s="54" t="s">
        <v>309</v>
      </c>
      <c r="M478" s="54" t="s">
        <v>215</v>
      </c>
      <c r="N478" s="54">
        <v>5.04</v>
      </c>
      <c r="P478" s="54">
        <v>0.45900000000000002</v>
      </c>
      <c r="R478" s="54">
        <v>9642.4</v>
      </c>
      <c r="S478" s="54">
        <v>3478</v>
      </c>
      <c r="T478" s="54">
        <v>978</v>
      </c>
      <c r="U478" s="54">
        <v>255000</v>
      </c>
    </row>
    <row r="479" spans="5:21">
      <c r="E479" s="55">
        <v>28</v>
      </c>
      <c r="F479" s="55">
        <v>327</v>
      </c>
      <c r="H479" s="54" t="s">
        <v>1338</v>
      </c>
      <c r="I479" s="55">
        <v>2</v>
      </c>
      <c r="J479" s="54" t="s">
        <v>1339</v>
      </c>
      <c r="K479" s="54" t="s">
        <v>1338</v>
      </c>
      <c r="L479" s="54" t="s">
        <v>309</v>
      </c>
      <c r="M479" s="54" t="s">
        <v>215</v>
      </c>
      <c r="N479" s="54">
        <v>5.04</v>
      </c>
      <c r="P479" s="54">
        <v>0.45</v>
      </c>
      <c r="R479" s="54">
        <v>4301.78</v>
      </c>
      <c r="U479" s="54">
        <v>0</v>
      </c>
    </row>
    <row r="480" spans="5:21">
      <c r="E480" s="55">
        <v>28</v>
      </c>
      <c r="F480" s="55">
        <v>328.01</v>
      </c>
      <c r="H480" s="54" t="s">
        <v>1340</v>
      </c>
      <c r="I480" s="55">
        <v>2</v>
      </c>
      <c r="J480" s="54" t="s">
        <v>1341</v>
      </c>
      <c r="K480" s="54" t="s">
        <v>1340</v>
      </c>
      <c r="L480" s="54" t="s">
        <v>309</v>
      </c>
      <c r="M480" s="54" t="s">
        <v>215</v>
      </c>
      <c r="N480" s="54">
        <v>5.04</v>
      </c>
      <c r="P480" s="54">
        <v>0.22</v>
      </c>
      <c r="R480" s="54">
        <v>8188.95</v>
      </c>
      <c r="U480" s="54">
        <v>0</v>
      </c>
    </row>
    <row r="481" spans="5:21">
      <c r="E481" s="55">
        <v>28</v>
      </c>
      <c r="F481" s="55">
        <v>328.02</v>
      </c>
      <c r="H481" s="54" t="s">
        <v>1342</v>
      </c>
      <c r="I481" s="55">
        <v>2</v>
      </c>
      <c r="J481" s="54" t="s">
        <v>1343</v>
      </c>
      <c r="K481" s="54" t="s">
        <v>1342</v>
      </c>
      <c r="L481" s="54" t="s">
        <v>309</v>
      </c>
      <c r="M481" s="54" t="s">
        <v>215</v>
      </c>
      <c r="N481" s="54">
        <v>5.04</v>
      </c>
      <c r="P481" s="54">
        <v>0.22</v>
      </c>
      <c r="R481" s="54">
        <v>8270.49</v>
      </c>
      <c r="U481" s="54">
        <v>0</v>
      </c>
    </row>
    <row r="482" spans="5:21">
      <c r="E482" s="55">
        <v>28</v>
      </c>
      <c r="F482" s="55">
        <v>329</v>
      </c>
      <c r="H482" s="54" t="s">
        <v>1344</v>
      </c>
      <c r="I482" s="55">
        <v>2</v>
      </c>
      <c r="J482" s="54" t="s">
        <v>1345</v>
      </c>
      <c r="K482" s="54" t="s">
        <v>1344</v>
      </c>
      <c r="L482" s="54" t="s">
        <v>309</v>
      </c>
      <c r="M482" s="54" t="s">
        <v>215</v>
      </c>
      <c r="N482" s="54">
        <v>5.04</v>
      </c>
      <c r="P482" s="54">
        <v>0.45</v>
      </c>
      <c r="R482" s="54">
        <v>10539.29</v>
      </c>
      <c r="S482" s="54">
        <v>2306</v>
      </c>
      <c r="T482" s="54">
        <v>189</v>
      </c>
      <c r="U482" s="54">
        <v>150000</v>
      </c>
    </row>
    <row r="483" spans="5:21">
      <c r="E483" s="55">
        <v>28</v>
      </c>
      <c r="F483" s="55">
        <v>330</v>
      </c>
      <c r="H483" s="54" t="s">
        <v>1346</v>
      </c>
      <c r="I483" s="55">
        <v>2</v>
      </c>
      <c r="J483" s="54" t="s">
        <v>1347</v>
      </c>
      <c r="K483" s="54" t="s">
        <v>1346</v>
      </c>
      <c r="L483" s="54" t="s">
        <v>309</v>
      </c>
      <c r="M483" s="54" t="s">
        <v>215</v>
      </c>
      <c r="N483" s="54">
        <v>5.04</v>
      </c>
      <c r="P483" s="54">
        <v>0.45</v>
      </c>
      <c r="R483" s="54">
        <v>9489.9699999999993</v>
      </c>
      <c r="S483" s="54">
        <v>3362</v>
      </c>
      <c r="T483" s="54">
        <v>353</v>
      </c>
      <c r="U483" s="54">
        <v>243000</v>
      </c>
    </row>
    <row r="484" spans="5:21">
      <c r="E484" s="55">
        <v>28</v>
      </c>
      <c r="F484" s="55">
        <v>331</v>
      </c>
      <c r="H484" s="54" t="s">
        <v>1348</v>
      </c>
      <c r="I484" s="55">
        <v>2</v>
      </c>
      <c r="J484" s="54" t="s">
        <v>1349</v>
      </c>
      <c r="K484" s="54" t="s">
        <v>1348</v>
      </c>
      <c r="L484" s="54" t="s">
        <v>309</v>
      </c>
      <c r="M484" s="54" t="s">
        <v>215</v>
      </c>
      <c r="N484" s="54">
        <v>5.04</v>
      </c>
      <c r="P484" s="54">
        <v>0.45</v>
      </c>
      <c r="R484" s="54">
        <v>8823.51</v>
      </c>
      <c r="S484" s="54">
        <v>1996</v>
      </c>
      <c r="T484" s="54">
        <v>96</v>
      </c>
      <c r="U484" s="54">
        <v>149000</v>
      </c>
    </row>
    <row r="485" spans="5:21">
      <c r="E485" s="55">
        <v>28</v>
      </c>
      <c r="F485" s="55">
        <v>332</v>
      </c>
      <c r="H485" s="54" t="s">
        <v>1350</v>
      </c>
      <c r="I485" s="55">
        <v>2</v>
      </c>
      <c r="J485" s="54" t="s">
        <v>1351</v>
      </c>
      <c r="K485" s="54" t="s">
        <v>1350</v>
      </c>
      <c r="L485" s="54" t="s">
        <v>309</v>
      </c>
      <c r="M485" s="54" t="s">
        <v>215</v>
      </c>
      <c r="N485" s="54">
        <v>5.04</v>
      </c>
      <c r="P485" s="54">
        <v>0.45</v>
      </c>
      <c r="R485" s="54">
        <v>8323.66</v>
      </c>
      <c r="U485" s="54">
        <v>0</v>
      </c>
    </row>
    <row r="486" spans="5:21">
      <c r="E486" s="55">
        <v>28</v>
      </c>
      <c r="F486" s="55">
        <v>333</v>
      </c>
      <c r="H486" s="54" t="s">
        <v>1352</v>
      </c>
      <c r="I486" s="55">
        <v>2</v>
      </c>
      <c r="J486" s="54" t="s">
        <v>1353</v>
      </c>
      <c r="K486" s="54" t="s">
        <v>1352</v>
      </c>
      <c r="L486" s="54" t="s">
        <v>309</v>
      </c>
      <c r="M486" s="54" t="s">
        <v>215</v>
      </c>
      <c r="N486" s="54">
        <v>5.04</v>
      </c>
      <c r="P486" s="54">
        <v>0.45</v>
      </c>
      <c r="R486" s="54">
        <v>8972.4</v>
      </c>
      <c r="U486" s="54">
        <v>0</v>
      </c>
    </row>
    <row r="487" spans="5:21">
      <c r="E487" s="55">
        <v>28</v>
      </c>
      <c r="F487" s="55">
        <v>334</v>
      </c>
      <c r="H487" s="54" t="s">
        <v>1354</v>
      </c>
      <c r="I487" s="55">
        <v>2</v>
      </c>
      <c r="J487" s="54" t="s">
        <v>1355</v>
      </c>
      <c r="K487" s="54" t="s">
        <v>1354</v>
      </c>
      <c r="L487" s="54" t="s">
        <v>309</v>
      </c>
      <c r="M487" s="54" t="s">
        <v>215</v>
      </c>
      <c r="N487" s="54">
        <v>5.04</v>
      </c>
      <c r="P487" s="54">
        <v>0.45</v>
      </c>
      <c r="R487" s="54">
        <v>9312.7199999999993</v>
      </c>
      <c r="U487" s="54">
        <v>0</v>
      </c>
    </row>
    <row r="488" spans="5:21">
      <c r="E488" s="55">
        <v>28</v>
      </c>
      <c r="F488" s="55">
        <v>335</v>
      </c>
      <c r="H488" s="54" t="s">
        <v>1356</v>
      </c>
      <c r="I488" s="55">
        <v>2</v>
      </c>
      <c r="J488" s="54" t="s">
        <v>1357</v>
      </c>
      <c r="K488" s="54" t="s">
        <v>1356</v>
      </c>
      <c r="L488" s="54" t="s">
        <v>309</v>
      </c>
      <c r="M488" s="54" t="s">
        <v>215</v>
      </c>
      <c r="N488" s="54">
        <v>5.04</v>
      </c>
      <c r="P488" s="54">
        <v>0.68899999999999995</v>
      </c>
      <c r="R488" s="54">
        <v>9456.2099999999991</v>
      </c>
      <c r="U488" s="54">
        <v>0</v>
      </c>
    </row>
    <row r="489" spans="5:21">
      <c r="E489" s="55">
        <v>28</v>
      </c>
      <c r="F489" s="55">
        <v>336.01</v>
      </c>
      <c r="H489" s="54" t="s">
        <v>1358</v>
      </c>
      <c r="I489" s="55">
        <v>2</v>
      </c>
      <c r="J489" s="54" t="s">
        <v>1359</v>
      </c>
      <c r="K489" s="54" t="s">
        <v>1358</v>
      </c>
      <c r="L489" s="54" t="s">
        <v>309</v>
      </c>
      <c r="M489" s="54" t="s">
        <v>215</v>
      </c>
      <c r="N489" s="54">
        <v>5.04</v>
      </c>
      <c r="P489" s="54">
        <v>0.22</v>
      </c>
      <c r="R489" s="54">
        <v>7550.85</v>
      </c>
      <c r="S489" s="54">
        <v>3393</v>
      </c>
      <c r="T489" s="54">
        <v>93</v>
      </c>
      <c r="U489" s="54">
        <v>215000</v>
      </c>
    </row>
    <row r="490" spans="5:21">
      <c r="E490" s="55">
        <v>28</v>
      </c>
      <c r="F490" s="55">
        <v>337</v>
      </c>
      <c r="H490" s="54" t="s">
        <v>1361</v>
      </c>
      <c r="I490" s="55">
        <v>2</v>
      </c>
      <c r="J490" s="54" t="s">
        <v>1362</v>
      </c>
      <c r="K490" s="54" t="s">
        <v>1361</v>
      </c>
      <c r="L490" s="54" t="s">
        <v>309</v>
      </c>
      <c r="M490" s="54" t="s">
        <v>215</v>
      </c>
      <c r="N490" s="54">
        <v>5.04</v>
      </c>
      <c r="P490" s="54">
        <v>0.45</v>
      </c>
      <c r="R490" s="54">
        <v>9348.17</v>
      </c>
      <c r="S490" s="54">
        <v>2831</v>
      </c>
      <c r="T490" s="54">
        <v>329</v>
      </c>
      <c r="U490" s="54">
        <v>386000</v>
      </c>
    </row>
    <row r="491" spans="5:21">
      <c r="E491" s="55">
        <v>28</v>
      </c>
      <c r="F491" s="55">
        <v>338</v>
      </c>
      <c r="H491" s="54" t="s">
        <v>1363</v>
      </c>
      <c r="I491" s="55">
        <v>2</v>
      </c>
      <c r="J491" s="54" t="s">
        <v>1364</v>
      </c>
      <c r="K491" s="54" t="s">
        <v>1363</v>
      </c>
      <c r="L491" s="54" t="s">
        <v>309</v>
      </c>
      <c r="M491" s="54" t="s">
        <v>215</v>
      </c>
      <c r="N491" s="54">
        <v>5.04</v>
      </c>
      <c r="P491" s="54">
        <v>0.45</v>
      </c>
      <c r="R491" s="54">
        <v>7841.54</v>
      </c>
      <c r="S491" s="54">
        <v>2830</v>
      </c>
      <c r="T491" s="54">
        <v>4</v>
      </c>
      <c r="U491" s="54">
        <v>260000</v>
      </c>
    </row>
    <row r="492" spans="5:21">
      <c r="E492" s="55">
        <v>29</v>
      </c>
      <c r="F492" s="55">
        <v>201</v>
      </c>
      <c r="H492" s="54" t="s">
        <v>1365</v>
      </c>
      <c r="I492" s="55" t="s">
        <v>321</v>
      </c>
      <c r="J492" s="54" t="s">
        <v>1366</v>
      </c>
      <c r="K492" s="54" t="s">
        <v>1365</v>
      </c>
      <c r="L492" s="54" t="s">
        <v>309</v>
      </c>
      <c r="M492" s="54" t="s">
        <v>245</v>
      </c>
      <c r="N492" s="54">
        <v>5.04</v>
      </c>
      <c r="P492" s="54">
        <v>0.59699999999999998</v>
      </c>
      <c r="R492" s="54">
        <v>20199.41</v>
      </c>
      <c r="S492" s="54">
        <v>3399</v>
      </c>
      <c r="T492" s="54">
        <v>138</v>
      </c>
      <c r="U492" s="54">
        <v>1100900</v>
      </c>
    </row>
    <row r="493" spans="5:21">
      <c r="E493" s="55">
        <v>29</v>
      </c>
      <c r="F493" s="55">
        <v>201.01</v>
      </c>
      <c r="H493" s="54" t="s">
        <v>1367</v>
      </c>
      <c r="I493" s="55" t="s">
        <v>321</v>
      </c>
      <c r="J493" s="54" t="s">
        <v>1368</v>
      </c>
      <c r="K493" s="54" t="s">
        <v>1369</v>
      </c>
      <c r="L493" s="54" t="s">
        <v>1370</v>
      </c>
      <c r="M493" s="54" t="s">
        <v>245</v>
      </c>
      <c r="N493" s="54">
        <v>5.04</v>
      </c>
      <c r="P493" s="54">
        <v>0.68799999999999994</v>
      </c>
      <c r="R493" s="54">
        <v>14197.73</v>
      </c>
      <c r="S493" s="54">
        <v>3282</v>
      </c>
      <c r="T493" s="54">
        <v>870</v>
      </c>
      <c r="U493" s="54">
        <v>367500</v>
      </c>
    </row>
    <row r="494" spans="5:21">
      <c r="E494" s="55">
        <v>29</v>
      </c>
      <c r="F494" s="55">
        <v>201.02</v>
      </c>
      <c r="H494" s="54" t="s">
        <v>1371</v>
      </c>
      <c r="I494" s="55" t="s">
        <v>321</v>
      </c>
      <c r="J494" s="54" t="s">
        <v>1372</v>
      </c>
      <c r="K494" s="54" t="s">
        <v>1371</v>
      </c>
      <c r="L494" s="54" t="s">
        <v>309</v>
      </c>
      <c r="M494" s="54" t="s">
        <v>245</v>
      </c>
      <c r="N494" s="54">
        <v>5.04</v>
      </c>
      <c r="P494" s="54">
        <v>0</v>
      </c>
      <c r="R494" s="54">
        <v>0</v>
      </c>
      <c r="U494" s="54">
        <v>0</v>
      </c>
    </row>
    <row r="495" spans="5:21">
      <c r="E495" s="55">
        <v>29</v>
      </c>
      <c r="F495" s="55">
        <v>201.02</v>
      </c>
      <c r="G495" s="54" t="s">
        <v>1373</v>
      </c>
      <c r="H495" s="54" t="s">
        <v>1371</v>
      </c>
      <c r="I495" s="55" t="s">
        <v>321</v>
      </c>
      <c r="J495" s="54" t="s">
        <v>1374</v>
      </c>
      <c r="K495" s="54" t="s">
        <v>1375</v>
      </c>
      <c r="L495" s="54" t="s">
        <v>1376</v>
      </c>
      <c r="M495" s="54" t="s">
        <v>245</v>
      </c>
      <c r="N495" s="54">
        <v>5.04</v>
      </c>
      <c r="P495" s="54">
        <v>2.9000000000000001E-2</v>
      </c>
      <c r="R495" s="54">
        <v>6809.95</v>
      </c>
      <c r="U495" s="54">
        <v>0</v>
      </c>
    </row>
    <row r="496" spans="5:21">
      <c r="E496" s="55">
        <v>29</v>
      </c>
      <c r="F496" s="55">
        <v>201.02</v>
      </c>
      <c r="G496" s="54" t="s">
        <v>1377</v>
      </c>
      <c r="H496" s="54" t="s">
        <v>1371</v>
      </c>
      <c r="I496" s="55" t="s">
        <v>321</v>
      </c>
      <c r="J496" s="54" t="s">
        <v>1374</v>
      </c>
      <c r="K496" s="54" t="s">
        <v>1378</v>
      </c>
      <c r="L496" s="54" t="s">
        <v>1376</v>
      </c>
      <c r="M496" s="54" t="s">
        <v>245</v>
      </c>
      <c r="N496" s="54">
        <v>5.04</v>
      </c>
      <c r="P496" s="54">
        <v>2.9000000000000001E-2</v>
      </c>
      <c r="R496" s="54">
        <v>6809.95</v>
      </c>
      <c r="U496" s="54">
        <v>0</v>
      </c>
    </row>
    <row r="497" spans="5:21">
      <c r="E497" s="55">
        <v>29</v>
      </c>
      <c r="F497" s="55">
        <v>201.02</v>
      </c>
      <c r="G497" s="54" t="s">
        <v>1379</v>
      </c>
      <c r="H497" s="54" t="s">
        <v>1371</v>
      </c>
      <c r="I497" s="55" t="s">
        <v>321</v>
      </c>
      <c r="J497" s="54" t="s">
        <v>1380</v>
      </c>
      <c r="K497" s="54" t="s">
        <v>1381</v>
      </c>
      <c r="L497" s="54" t="s">
        <v>309</v>
      </c>
      <c r="M497" s="54" t="s">
        <v>245</v>
      </c>
      <c r="N497" s="54">
        <v>5.04</v>
      </c>
      <c r="P497" s="54">
        <v>2.9000000000000001E-2</v>
      </c>
      <c r="R497" s="54">
        <v>6809.95</v>
      </c>
      <c r="S497" s="54">
        <v>2780</v>
      </c>
      <c r="T497" s="54">
        <v>154</v>
      </c>
      <c r="U497" s="54">
        <v>600000</v>
      </c>
    </row>
    <row r="498" spans="5:21">
      <c r="E498" s="55">
        <v>29</v>
      </c>
      <c r="F498" s="55">
        <v>201.02</v>
      </c>
      <c r="G498" s="54" t="s">
        <v>1382</v>
      </c>
      <c r="H498" s="54" t="s">
        <v>1371</v>
      </c>
      <c r="I498" s="55" t="s">
        <v>321</v>
      </c>
      <c r="J498" s="54" t="s">
        <v>1380</v>
      </c>
      <c r="K498" s="54" t="s">
        <v>1381</v>
      </c>
      <c r="L498" s="54" t="s">
        <v>309</v>
      </c>
      <c r="M498" s="54" t="s">
        <v>245</v>
      </c>
      <c r="N498" s="54">
        <v>5.04</v>
      </c>
      <c r="P498" s="54">
        <v>3.3000000000000002E-2</v>
      </c>
      <c r="R498" s="54">
        <v>6809.95</v>
      </c>
      <c r="S498" s="54">
        <v>2780</v>
      </c>
      <c r="T498" s="54">
        <v>154</v>
      </c>
      <c r="U498" s="54">
        <v>600000</v>
      </c>
    </row>
    <row r="499" spans="5:21">
      <c r="E499" s="55">
        <v>29</v>
      </c>
      <c r="F499" s="55">
        <v>201.02</v>
      </c>
      <c r="G499" s="54" t="s">
        <v>1383</v>
      </c>
      <c r="H499" s="54" t="s">
        <v>1371</v>
      </c>
      <c r="I499" s="55" t="s">
        <v>321</v>
      </c>
      <c r="J499" s="54" t="s">
        <v>1380</v>
      </c>
      <c r="K499" s="54" t="s">
        <v>1381</v>
      </c>
      <c r="L499" s="54" t="s">
        <v>309</v>
      </c>
      <c r="M499" s="54" t="s">
        <v>245</v>
      </c>
      <c r="N499" s="54">
        <v>5.04</v>
      </c>
      <c r="P499" s="54">
        <v>2.9000000000000001E-2</v>
      </c>
      <c r="R499" s="54">
        <v>6455.45</v>
      </c>
      <c r="S499" s="54">
        <v>2780</v>
      </c>
      <c r="T499" s="54">
        <v>154</v>
      </c>
      <c r="U499" s="54">
        <v>600000</v>
      </c>
    </row>
    <row r="500" spans="5:21">
      <c r="E500" s="55">
        <v>29</v>
      </c>
      <c r="F500" s="55">
        <v>201.02</v>
      </c>
      <c r="G500" s="54" t="s">
        <v>1384</v>
      </c>
      <c r="H500" s="54" t="s">
        <v>1371</v>
      </c>
      <c r="I500" s="55" t="s">
        <v>321</v>
      </c>
      <c r="J500" s="54" t="s">
        <v>1380</v>
      </c>
      <c r="K500" s="54" t="s">
        <v>1371</v>
      </c>
      <c r="L500" s="54" t="s">
        <v>309</v>
      </c>
      <c r="M500" s="54" t="s">
        <v>245</v>
      </c>
      <c r="N500" s="54">
        <v>5.04</v>
      </c>
      <c r="P500" s="54">
        <v>2.9000000000000001E-2</v>
      </c>
      <c r="R500" s="54">
        <v>6455.45</v>
      </c>
      <c r="S500" s="54">
        <v>3414</v>
      </c>
      <c r="T500" s="54">
        <v>511</v>
      </c>
      <c r="U500" s="54">
        <v>150600</v>
      </c>
    </row>
    <row r="501" spans="5:21">
      <c r="E501" s="55">
        <v>29</v>
      </c>
      <c r="F501" s="55">
        <v>201.02</v>
      </c>
      <c r="G501" s="54" t="s">
        <v>1386</v>
      </c>
      <c r="H501" s="54" t="s">
        <v>1371</v>
      </c>
      <c r="I501" s="55" t="s">
        <v>321</v>
      </c>
      <c r="J501" s="54" t="s">
        <v>1380</v>
      </c>
      <c r="K501" s="54" t="s">
        <v>1381</v>
      </c>
      <c r="L501" s="54" t="s">
        <v>309</v>
      </c>
      <c r="M501" s="54" t="s">
        <v>245</v>
      </c>
      <c r="N501" s="54">
        <v>5.04</v>
      </c>
      <c r="P501" s="54">
        <v>2.9000000000000001E-2</v>
      </c>
      <c r="R501" s="54">
        <v>6455.45</v>
      </c>
      <c r="S501" s="54">
        <v>2780</v>
      </c>
      <c r="T501" s="54">
        <v>154</v>
      </c>
      <c r="U501" s="54">
        <v>600000</v>
      </c>
    </row>
    <row r="502" spans="5:21">
      <c r="E502" s="55">
        <v>29</v>
      </c>
      <c r="F502" s="55">
        <v>201.02</v>
      </c>
      <c r="G502" s="54" t="s">
        <v>1387</v>
      </c>
      <c r="H502" s="54" t="s">
        <v>1371</v>
      </c>
      <c r="I502" s="55" t="s">
        <v>321</v>
      </c>
      <c r="J502" s="54" t="s">
        <v>1380</v>
      </c>
      <c r="K502" s="54" t="s">
        <v>1381</v>
      </c>
      <c r="L502" s="54" t="s">
        <v>309</v>
      </c>
      <c r="M502" s="54" t="s">
        <v>245</v>
      </c>
      <c r="N502" s="54">
        <v>5.04</v>
      </c>
      <c r="P502" s="54">
        <v>3.3000000000000002E-2</v>
      </c>
      <c r="R502" s="54">
        <v>6455.45</v>
      </c>
      <c r="S502" s="54">
        <v>2780</v>
      </c>
      <c r="T502" s="54">
        <v>154</v>
      </c>
      <c r="U502" s="54">
        <v>600000</v>
      </c>
    </row>
    <row r="503" spans="5:21">
      <c r="E503" s="55">
        <v>29</v>
      </c>
      <c r="F503" s="55">
        <v>201.03</v>
      </c>
      <c r="H503" s="54" t="s">
        <v>1388</v>
      </c>
      <c r="I503" s="55" t="s">
        <v>321</v>
      </c>
      <c r="J503" s="54" t="s">
        <v>1389</v>
      </c>
      <c r="K503" s="54" t="s">
        <v>1390</v>
      </c>
      <c r="L503" s="54" t="s">
        <v>309</v>
      </c>
      <c r="M503" s="54" t="s">
        <v>245</v>
      </c>
      <c r="N503" s="54">
        <v>5.04</v>
      </c>
      <c r="P503" s="54">
        <v>1.18</v>
      </c>
      <c r="R503" s="54">
        <v>35446.46</v>
      </c>
      <c r="S503" s="54">
        <v>3387</v>
      </c>
      <c r="T503" s="54">
        <v>848</v>
      </c>
      <c r="U503" s="54">
        <v>999900</v>
      </c>
    </row>
    <row r="504" spans="5:21">
      <c r="E504" s="55">
        <v>29</v>
      </c>
      <c r="F504" s="55">
        <v>201.04</v>
      </c>
      <c r="G504" s="54" t="s">
        <v>1373</v>
      </c>
      <c r="H504" s="54" t="s">
        <v>1391</v>
      </c>
      <c r="I504" s="55" t="s">
        <v>321</v>
      </c>
      <c r="J504" s="54" t="s">
        <v>1392</v>
      </c>
      <c r="K504" s="54" t="s">
        <v>779</v>
      </c>
      <c r="L504" s="54" t="s">
        <v>309</v>
      </c>
      <c r="M504" s="54" t="s">
        <v>245</v>
      </c>
      <c r="N504" s="54">
        <v>5.04</v>
      </c>
      <c r="P504" s="54">
        <v>2.3E-2</v>
      </c>
      <c r="R504" s="54">
        <v>6019.41</v>
      </c>
      <c r="S504" s="54">
        <v>3300</v>
      </c>
      <c r="T504" s="54">
        <v>327</v>
      </c>
      <c r="U504" s="54">
        <v>1</v>
      </c>
    </row>
    <row r="505" spans="5:21">
      <c r="E505" s="55">
        <v>29</v>
      </c>
      <c r="F505" s="55">
        <v>201.04</v>
      </c>
      <c r="G505" s="54" t="s">
        <v>1377</v>
      </c>
      <c r="H505" s="54" t="s">
        <v>1393</v>
      </c>
      <c r="I505" s="55" t="s">
        <v>321</v>
      </c>
      <c r="J505" s="54" t="s">
        <v>1392</v>
      </c>
      <c r="K505" s="54" t="s">
        <v>779</v>
      </c>
      <c r="L505" s="54" t="s">
        <v>309</v>
      </c>
      <c r="M505" s="54" t="s">
        <v>245</v>
      </c>
      <c r="N505" s="54">
        <v>5.04</v>
      </c>
      <c r="P505" s="54">
        <v>2.3E-2</v>
      </c>
      <c r="R505" s="54">
        <v>3803.79</v>
      </c>
      <c r="S505" s="54">
        <v>3368</v>
      </c>
      <c r="T505" s="54">
        <v>703</v>
      </c>
      <c r="U505" s="54">
        <v>80000</v>
      </c>
    </row>
    <row r="506" spans="5:21">
      <c r="E506" s="55">
        <v>29</v>
      </c>
      <c r="F506" s="55">
        <v>201.04</v>
      </c>
      <c r="G506" s="54" t="s">
        <v>1379</v>
      </c>
      <c r="H506" s="54" t="s">
        <v>1394</v>
      </c>
      <c r="I506" s="55" t="s">
        <v>321</v>
      </c>
      <c r="J506" s="54" t="s">
        <v>1395</v>
      </c>
      <c r="K506" s="54" t="s">
        <v>1396</v>
      </c>
      <c r="L506" s="54" t="s">
        <v>1397</v>
      </c>
      <c r="M506" s="54" t="s">
        <v>245</v>
      </c>
      <c r="N506" s="54">
        <v>5.04</v>
      </c>
      <c r="P506" s="54">
        <v>2.3E-2</v>
      </c>
      <c r="R506" s="54">
        <v>3332.3</v>
      </c>
      <c r="S506" s="54">
        <v>2551</v>
      </c>
      <c r="T506" s="54">
        <v>307</v>
      </c>
      <c r="U506" s="54">
        <v>50000</v>
      </c>
    </row>
    <row r="507" spans="5:21">
      <c r="E507" s="55">
        <v>29</v>
      </c>
      <c r="F507" s="55">
        <v>201.04</v>
      </c>
      <c r="G507" s="54" t="s">
        <v>1382</v>
      </c>
      <c r="H507" s="54" t="s">
        <v>1398</v>
      </c>
      <c r="I507" s="55" t="s">
        <v>321</v>
      </c>
      <c r="J507" s="54" t="s">
        <v>1399</v>
      </c>
      <c r="K507" s="54" t="s">
        <v>1400</v>
      </c>
      <c r="L507" s="54" t="s">
        <v>1401</v>
      </c>
      <c r="M507" s="54" t="s">
        <v>245</v>
      </c>
      <c r="N507" s="54">
        <v>5.04</v>
      </c>
      <c r="P507" s="54">
        <v>0</v>
      </c>
      <c r="R507" s="54">
        <v>7664.29</v>
      </c>
      <c r="S507" s="54">
        <v>3380</v>
      </c>
      <c r="T507" s="54">
        <v>681</v>
      </c>
      <c r="U507" s="54">
        <v>100</v>
      </c>
    </row>
    <row r="508" spans="5:21">
      <c r="E508" s="55">
        <v>29</v>
      </c>
      <c r="F508" s="55">
        <v>202</v>
      </c>
      <c r="H508" s="54" t="s">
        <v>1402</v>
      </c>
      <c r="I508" s="55">
        <v>2</v>
      </c>
      <c r="J508" s="54" t="s">
        <v>1403</v>
      </c>
      <c r="K508" s="54" t="s">
        <v>1402</v>
      </c>
      <c r="L508" s="54" t="s">
        <v>309</v>
      </c>
      <c r="M508" s="54" t="s">
        <v>215</v>
      </c>
      <c r="N508" s="54">
        <v>5.04</v>
      </c>
      <c r="P508" s="54">
        <v>0.59</v>
      </c>
      <c r="R508" s="54">
        <v>8057.79</v>
      </c>
      <c r="U508" s="54">
        <v>0</v>
      </c>
    </row>
    <row r="509" spans="5:21">
      <c r="E509" s="55">
        <v>29</v>
      </c>
      <c r="F509" s="55">
        <v>203.01</v>
      </c>
      <c r="H509" s="54" t="s">
        <v>1404</v>
      </c>
      <c r="I509" s="55">
        <v>2</v>
      </c>
      <c r="J509" s="54" t="s">
        <v>1405</v>
      </c>
      <c r="K509" s="54" t="s">
        <v>1404</v>
      </c>
      <c r="L509" s="54" t="s">
        <v>309</v>
      </c>
      <c r="M509" s="54" t="s">
        <v>215</v>
      </c>
      <c r="N509" s="54">
        <v>5.04</v>
      </c>
      <c r="P509" s="54">
        <v>0.66300000000000003</v>
      </c>
      <c r="R509" s="54">
        <v>8187.1</v>
      </c>
      <c r="S509" s="54">
        <v>2764</v>
      </c>
      <c r="T509" s="54">
        <v>227</v>
      </c>
      <c r="U509" s="54">
        <v>232000</v>
      </c>
    </row>
    <row r="510" spans="5:21">
      <c r="E510" s="55">
        <v>29</v>
      </c>
      <c r="F510" s="55">
        <v>204</v>
      </c>
      <c r="H510" s="54" t="s">
        <v>1406</v>
      </c>
      <c r="I510" s="55">
        <v>2</v>
      </c>
      <c r="J510" s="54" t="s">
        <v>1407</v>
      </c>
      <c r="K510" s="54" t="s">
        <v>1406</v>
      </c>
      <c r="L510" s="54" t="s">
        <v>309</v>
      </c>
      <c r="M510" s="54" t="s">
        <v>215</v>
      </c>
      <c r="N510" s="54">
        <v>5.04</v>
      </c>
      <c r="P510" s="54">
        <v>0.56999999999999995</v>
      </c>
      <c r="R510" s="54">
        <v>9500.6</v>
      </c>
      <c r="U510" s="54">
        <v>0</v>
      </c>
    </row>
    <row r="511" spans="5:21">
      <c r="E511" s="55">
        <v>29</v>
      </c>
      <c r="F511" s="55">
        <v>205</v>
      </c>
      <c r="H511" s="54" t="s">
        <v>1408</v>
      </c>
      <c r="I511" s="55">
        <v>2</v>
      </c>
      <c r="J511" s="54" t="s">
        <v>1409</v>
      </c>
      <c r="K511" s="54" t="s">
        <v>865</v>
      </c>
      <c r="L511" s="54" t="s">
        <v>1410</v>
      </c>
      <c r="M511" s="54" t="s">
        <v>215</v>
      </c>
      <c r="N511" s="54">
        <v>5.04</v>
      </c>
      <c r="P511" s="54">
        <v>1.03</v>
      </c>
      <c r="R511" s="54">
        <v>9759.39</v>
      </c>
      <c r="S511" s="54">
        <v>3442</v>
      </c>
      <c r="T511" s="54">
        <v>976</v>
      </c>
      <c r="U511" s="54">
        <v>100</v>
      </c>
    </row>
    <row r="512" spans="5:21">
      <c r="E512" s="55">
        <v>29</v>
      </c>
      <c r="F512" s="55">
        <v>206</v>
      </c>
      <c r="H512" s="54" t="s">
        <v>1411</v>
      </c>
      <c r="I512" s="55">
        <v>2</v>
      </c>
      <c r="J512" s="54" t="s">
        <v>1412</v>
      </c>
      <c r="K512" s="54" t="s">
        <v>1411</v>
      </c>
      <c r="L512" s="54" t="s">
        <v>309</v>
      </c>
      <c r="M512" s="54" t="s">
        <v>215</v>
      </c>
      <c r="N512" s="54">
        <v>5.04</v>
      </c>
      <c r="P512" s="54">
        <v>0.52</v>
      </c>
      <c r="R512" s="54">
        <v>7554.4</v>
      </c>
      <c r="S512" s="54">
        <v>3192</v>
      </c>
      <c r="T512" s="54">
        <v>329</v>
      </c>
      <c r="U512" s="54">
        <v>315350</v>
      </c>
    </row>
    <row r="513" spans="5:21">
      <c r="E513" s="55">
        <v>29</v>
      </c>
      <c r="F513" s="55">
        <v>207</v>
      </c>
      <c r="H513" s="54" t="s">
        <v>1413</v>
      </c>
      <c r="I513" s="55">
        <v>2</v>
      </c>
      <c r="J513" s="54" t="s">
        <v>1414</v>
      </c>
      <c r="K513" s="54" t="s">
        <v>1415</v>
      </c>
      <c r="L513" s="54" t="s">
        <v>1416</v>
      </c>
      <c r="M513" s="54" t="s">
        <v>215</v>
      </c>
      <c r="N513" s="54">
        <v>5.04</v>
      </c>
      <c r="P513" s="54">
        <v>0.4</v>
      </c>
      <c r="R513" s="54">
        <v>8958.2199999999993</v>
      </c>
      <c r="S513" s="54">
        <v>3506</v>
      </c>
      <c r="T513" s="54">
        <v>505</v>
      </c>
      <c r="U513" s="54">
        <v>1</v>
      </c>
    </row>
    <row r="514" spans="5:21">
      <c r="E514" s="55">
        <v>29</v>
      </c>
      <c r="F514" s="55">
        <v>208.01</v>
      </c>
      <c r="H514" s="54" t="s">
        <v>1417</v>
      </c>
      <c r="I514" s="55">
        <v>2</v>
      </c>
      <c r="J514" s="54" t="s">
        <v>1418</v>
      </c>
      <c r="K514" s="54" t="s">
        <v>1417</v>
      </c>
      <c r="L514" s="54" t="s">
        <v>309</v>
      </c>
      <c r="M514" s="54" t="s">
        <v>215</v>
      </c>
      <c r="N514" s="54">
        <v>5.04</v>
      </c>
      <c r="P514" s="54">
        <v>0.6</v>
      </c>
      <c r="R514" s="54">
        <v>8717.16</v>
      </c>
      <c r="S514" s="54">
        <v>2119</v>
      </c>
      <c r="T514" s="54">
        <v>95</v>
      </c>
      <c r="U514" s="54">
        <v>144000</v>
      </c>
    </row>
    <row r="515" spans="5:21">
      <c r="E515" s="55">
        <v>29</v>
      </c>
      <c r="F515" s="55">
        <v>208.02</v>
      </c>
      <c r="H515" s="54" t="s">
        <v>1419</v>
      </c>
      <c r="I515" s="55">
        <v>2</v>
      </c>
      <c r="J515" s="54" t="s">
        <v>1420</v>
      </c>
      <c r="K515" s="54" t="s">
        <v>1419</v>
      </c>
      <c r="L515" s="54" t="s">
        <v>309</v>
      </c>
      <c r="M515" s="54" t="s">
        <v>215</v>
      </c>
      <c r="N515" s="54">
        <v>5.04</v>
      </c>
      <c r="P515" s="54">
        <v>0.64</v>
      </c>
      <c r="R515" s="54">
        <v>9121.2900000000009</v>
      </c>
      <c r="S515" s="54">
        <v>3367</v>
      </c>
      <c r="T515" s="54">
        <v>237</v>
      </c>
      <c r="U515" s="54">
        <v>155925</v>
      </c>
    </row>
    <row r="516" spans="5:21">
      <c r="E516" s="55">
        <v>29</v>
      </c>
      <c r="F516" s="55">
        <v>210</v>
      </c>
      <c r="H516" s="54" t="s">
        <v>1421</v>
      </c>
      <c r="I516" s="55">
        <v>2</v>
      </c>
      <c r="J516" s="54" t="s">
        <v>1422</v>
      </c>
      <c r="K516" s="54" t="s">
        <v>1421</v>
      </c>
      <c r="L516" s="54" t="s">
        <v>309</v>
      </c>
      <c r="M516" s="54" t="s">
        <v>215</v>
      </c>
      <c r="N516" s="54">
        <v>5.04</v>
      </c>
      <c r="P516" s="54">
        <v>0.99</v>
      </c>
      <c r="R516" s="54">
        <v>8912.1299999999992</v>
      </c>
      <c r="S516" s="54">
        <v>3349</v>
      </c>
      <c r="T516" s="54">
        <v>897</v>
      </c>
      <c r="U516" s="54">
        <v>1</v>
      </c>
    </row>
    <row r="517" spans="5:21">
      <c r="E517" s="55">
        <v>29</v>
      </c>
      <c r="F517" s="55">
        <v>211</v>
      </c>
      <c r="H517" s="54" t="s">
        <v>1423</v>
      </c>
      <c r="I517" s="55">
        <v>2</v>
      </c>
      <c r="J517" s="54" t="s">
        <v>1424</v>
      </c>
      <c r="K517" s="54" t="s">
        <v>1423</v>
      </c>
      <c r="L517" s="54" t="s">
        <v>309</v>
      </c>
      <c r="M517" s="54" t="s">
        <v>215</v>
      </c>
      <c r="N517" s="54">
        <v>5.04</v>
      </c>
      <c r="P517" s="54">
        <v>0.36</v>
      </c>
      <c r="R517" s="54">
        <v>8738.43</v>
      </c>
      <c r="S517" s="54">
        <v>3345</v>
      </c>
      <c r="T517" s="54">
        <v>637</v>
      </c>
      <c r="U517" s="54">
        <v>255000</v>
      </c>
    </row>
    <row r="518" spans="5:21">
      <c r="E518" s="55">
        <v>29</v>
      </c>
      <c r="F518" s="55">
        <v>212</v>
      </c>
      <c r="H518" s="54" t="s">
        <v>1425</v>
      </c>
      <c r="I518" s="55">
        <v>2</v>
      </c>
      <c r="J518" s="54" t="s">
        <v>1426</v>
      </c>
      <c r="K518" s="54" t="s">
        <v>1425</v>
      </c>
      <c r="L518" s="54" t="s">
        <v>309</v>
      </c>
      <c r="M518" s="54" t="s">
        <v>215</v>
      </c>
      <c r="N518" s="54">
        <v>5.04</v>
      </c>
      <c r="P518" s="54">
        <v>0.52</v>
      </c>
      <c r="R518" s="54">
        <v>11195.11</v>
      </c>
      <c r="S518" s="54">
        <v>3311</v>
      </c>
      <c r="T518" s="54">
        <v>33</v>
      </c>
      <c r="U518" s="54">
        <v>1</v>
      </c>
    </row>
    <row r="519" spans="5:21">
      <c r="E519" s="55">
        <v>29</v>
      </c>
      <c r="F519" s="55">
        <v>213</v>
      </c>
      <c r="H519" s="54" t="s">
        <v>1427</v>
      </c>
      <c r="I519" s="55">
        <v>2</v>
      </c>
      <c r="J519" s="54" t="s">
        <v>1428</v>
      </c>
      <c r="K519" s="54" t="s">
        <v>1427</v>
      </c>
      <c r="L519" s="54" t="s">
        <v>309</v>
      </c>
      <c r="M519" s="54" t="s">
        <v>215</v>
      </c>
      <c r="N519" s="54">
        <v>5.04</v>
      </c>
      <c r="P519" s="54">
        <v>1.05</v>
      </c>
      <c r="R519" s="54">
        <v>8277.58</v>
      </c>
      <c r="U519" s="54">
        <v>0</v>
      </c>
    </row>
    <row r="520" spans="5:21">
      <c r="E520" s="55">
        <v>29</v>
      </c>
      <c r="F520" s="55">
        <v>214.01</v>
      </c>
      <c r="H520" s="54" t="s">
        <v>1429</v>
      </c>
      <c r="I520" s="55">
        <v>2</v>
      </c>
      <c r="J520" s="54" t="s">
        <v>1430</v>
      </c>
      <c r="K520" s="54" t="s">
        <v>1429</v>
      </c>
      <c r="L520" s="54" t="s">
        <v>309</v>
      </c>
      <c r="M520" s="54" t="s">
        <v>215</v>
      </c>
      <c r="N520" s="54">
        <v>5.04</v>
      </c>
      <c r="P520" s="54">
        <v>0.38</v>
      </c>
      <c r="R520" s="54">
        <v>7869.9</v>
      </c>
      <c r="U520" s="54">
        <v>0</v>
      </c>
    </row>
    <row r="521" spans="5:21">
      <c r="E521" s="55">
        <v>29</v>
      </c>
      <c r="F521" s="55">
        <v>215.01</v>
      </c>
      <c r="H521" s="54" t="s">
        <v>1431</v>
      </c>
      <c r="I521" s="55">
        <v>2</v>
      </c>
      <c r="J521" s="54" t="s">
        <v>1432</v>
      </c>
      <c r="K521" s="54" t="s">
        <v>1431</v>
      </c>
      <c r="L521" s="54" t="s">
        <v>309</v>
      </c>
      <c r="M521" s="54" t="s">
        <v>215</v>
      </c>
      <c r="N521" s="54">
        <v>5.04</v>
      </c>
      <c r="P521" s="54">
        <v>0.45</v>
      </c>
      <c r="R521" s="54">
        <v>8107.42</v>
      </c>
      <c r="S521" s="54">
        <v>1898</v>
      </c>
      <c r="T521" s="54">
        <v>170</v>
      </c>
      <c r="U521" s="54">
        <v>1</v>
      </c>
    </row>
    <row r="522" spans="5:21">
      <c r="E522" s="55">
        <v>29</v>
      </c>
      <c r="F522" s="55">
        <v>215.02</v>
      </c>
      <c r="H522" s="54" t="s">
        <v>1433</v>
      </c>
      <c r="I522" s="55">
        <v>2</v>
      </c>
      <c r="J522" s="54" t="s">
        <v>1434</v>
      </c>
      <c r="K522" s="54" t="s">
        <v>1433</v>
      </c>
      <c r="L522" s="54" t="s">
        <v>309</v>
      </c>
      <c r="M522" s="54" t="s">
        <v>215</v>
      </c>
      <c r="N522" s="54">
        <v>5.04</v>
      </c>
      <c r="P522" s="54">
        <v>0.53</v>
      </c>
      <c r="R522" s="54">
        <v>7728.1</v>
      </c>
      <c r="U522" s="54">
        <v>0</v>
      </c>
    </row>
    <row r="523" spans="5:21">
      <c r="E523" s="55">
        <v>29</v>
      </c>
      <c r="F523" s="55">
        <v>216.02</v>
      </c>
      <c r="H523" s="54" t="s">
        <v>1435</v>
      </c>
      <c r="I523" s="55">
        <v>2</v>
      </c>
      <c r="J523" s="54" t="s">
        <v>1436</v>
      </c>
      <c r="K523" s="54" t="s">
        <v>1435</v>
      </c>
      <c r="L523" s="54" t="s">
        <v>309</v>
      </c>
      <c r="M523" s="54" t="s">
        <v>215</v>
      </c>
      <c r="N523" s="54">
        <v>5.04</v>
      </c>
      <c r="P523" s="54">
        <v>0.42</v>
      </c>
      <c r="R523" s="54">
        <v>8135.78</v>
      </c>
      <c r="S523" s="54">
        <v>2839</v>
      </c>
      <c r="T523" s="54">
        <v>143</v>
      </c>
      <c r="U523" s="54">
        <v>345000</v>
      </c>
    </row>
    <row r="524" spans="5:21">
      <c r="E524" s="55">
        <v>29</v>
      </c>
      <c r="F524" s="55">
        <v>282</v>
      </c>
      <c r="H524" s="54" t="s">
        <v>1437</v>
      </c>
      <c r="I524" s="55">
        <v>2</v>
      </c>
      <c r="J524" s="54" t="s">
        <v>1438</v>
      </c>
      <c r="K524" s="54" t="s">
        <v>1437</v>
      </c>
      <c r="L524" s="54" t="s">
        <v>309</v>
      </c>
      <c r="M524" s="54" t="s">
        <v>215</v>
      </c>
      <c r="N524" s="54">
        <v>5.04</v>
      </c>
      <c r="P524" s="54">
        <v>0.42</v>
      </c>
      <c r="R524" s="54">
        <v>8103.87</v>
      </c>
      <c r="S524" s="54">
        <v>3336</v>
      </c>
      <c r="T524" s="54">
        <v>849</v>
      </c>
      <c r="U524" s="54">
        <v>275000</v>
      </c>
    </row>
    <row r="525" spans="5:21">
      <c r="E525" s="55">
        <v>29</v>
      </c>
      <c r="F525" s="55">
        <v>283.01</v>
      </c>
      <c r="H525" s="54" t="s">
        <v>1439</v>
      </c>
      <c r="I525" s="55">
        <v>2</v>
      </c>
      <c r="J525" s="54" t="s">
        <v>1440</v>
      </c>
      <c r="K525" s="54" t="s">
        <v>1439</v>
      </c>
      <c r="L525" s="54" t="s">
        <v>309</v>
      </c>
      <c r="M525" s="54" t="s">
        <v>215</v>
      </c>
      <c r="N525" s="54">
        <v>5.04</v>
      </c>
      <c r="P525" s="54">
        <v>0.45</v>
      </c>
      <c r="Q525" s="54" t="s">
        <v>118</v>
      </c>
      <c r="R525" s="54">
        <v>11595.7</v>
      </c>
      <c r="S525" s="54">
        <v>1786</v>
      </c>
      <c r="T525" s="54">
        <v>289</v>
      </c>
      <c r="U525" s="54">
        <v>32500</v>
      </c>
    </row>
    <row r="526" spans="5:21">
      <c r="E526" s="55">
        <v>29</v>
      </c>
      <c r="F526" s="55">
        <v>284.01</v>
      </c>
      <c r="H526" s="54" t="s">
        <v>250</v>
      </c>
      <c r="I526" s="55" t="s">
        <v>77</v>
      </c>
      <c r="J526" s="54" t="s">
        <v>85</v>
      </c>
      <c r="K526" s="54" t="s">
        <v>322</v>
      </c>
      <c r="L526" s="54" t="s">
        <v>309</v>
      </c>
      <c r="M526" s="54" t="s">
        <v>215</v>
      </c>
      <c r="N526" s="54">
        <v>5.04</v>
      </c>
      <c r="P526" s="54">
        <v>0.45</v>
      </c>
      <c r="Q526" s="54" t="s">
        <v>118</v>
      </c>
      <c r="R526" s="54">
        <v>0</v>
      </c>
      <c r="U526" s="54">
        <v>0</v>
      </c>
    </row>
    <row r="527" spans="5:21">
      <c r="E527" s="55">
        <v>29</v>
      </c>
      <c r="F527" s="55">
        <v>285.01</v>
      </c>
      <c r="H527" s="54" t="s">
        <v>1441</v>
      </c>
      <c r="I527" s="55">
        <v>2</v>
      </c>
      <c r="J527" s="54" t="s">
        <v>1442</v>
      </c>
      <c r="K527" s="54" t="s">
        <v>1441</v>
      </c>
      <c r="L527" s="54" t="s">
        <v>309</v>
      </c>
      <c r="M527" s="54" t="s">
        <v>215</v>
      </c>
      <c r="N527" s="54">
        <v>5.04</v>
      </c>
      <c r="P527" s="54">
        <v>0.45</v>
      </c>
      <c r="R527" s="54">
        <v>8387.4699999999993</v>
      </c>
      <c r="S527" s="54">
        <v>2214</v>
      </c>
      <c r="T527" s="54">
        <v>71</v>
      </c>
      <c r="U527" s="54">
        <v>154499</v>
      </c>
    </row>
    <row r="528" spans="5:21">
      <c r="E528" s="55">
        <v>29</v>
      </c>
      <c r="F528" s="55">
        <v>286.01</v>
      </c>
      <c r="H528" s="54" t="s">
        <v>1443</v>
      </c>
      <c r="I528" s="55">
        <v>2</v>
      </c>
      <c r="J528" s="54" t="s">
        <v>1444</v>
      </c>
      <c r="K528" s="54" t="s">
        <v>1443</v>
      </c>
      <c r="L528" s="54" t="s">
        <v>309</v>
      </c>
      <c r="M528" s="54" t="s">
        <v>215</v>
      </c>
      <c r="N528" s="54">
        <v>5.04</v>
      </c>
      <c r="P528" s="54">
        <v>0.34</v>
      </c>
      <c r="R528" s="54">
        <v>8876.68</v>
      </c>
      <c r="U528" s="54">
        <v>0</v>
      </c>
    </row>
    <row r="529" spans="5:21">
      <c r="E529" s="55">
        <v>29</v>
      </c>
      <c r="F529" s="55">
        <v>286.02</v>
      </c>
      <c r="H529" s="54" t="s">
        <v>1445</v>
      </c>
      <c r="I529" s="55">
        <v>2</v>
      </c>
      <c r="J529" s="54" t="s">
        <v>1446</v>
      </c>
      <c r="K529" s="54" t="s">
        <v>1445</v>
      </c>
      <c r="L529" s="54" t="s">
        <v>309</v>
      </c>
      <c r="M529" s="54" t="s">
        <v>215</v>
      </c>
      <c r="N529" s="54">
        <v>5.04</v>
      </c>
      <c r="P529" s="54">
        <v>0.22</v>
      </c>
      <c r="R529" s="54">
        <v>8043.61</v>
      </c>
      <c r="U529" s="54">
        <v>0</v>
      </c>
    </row>
    <row r="530" spans="5:21">
      <c r="E530" s="55">
        <v>29</v>
      </c>
      <c r="F530" s="55">
        <v>287.01</v>
      </c>
      <c r="H530" s="54" t="s">
        <v>1447</v>
      </c>
      <c r="I530" s="55">
        <v>2</v>
      </c>
      <c r="J530" s="54" t="s">
        <v>1448</v>
      </c>
      <c r="K530" s="54" t="s">
        <v>1447</v>
      </c>
      <c r="L530" s="54" t="s">
        <v>309</v>
      </c>
      <c r="M530" s="54" t="s">
        <v>215</v>
      </c>
      <c r="N530" s="54">
        <v>5.04</v>
      </c>
      <c r="P530" s="54">
        <v>1.07</v>
      </c>
      <c r="R530" s="54">
        <v>7370.06</v>
      </c>
      <c r="U530" s="54">
        <v>0</v>
      </c>
    </row>
    <row r="531" spans="5:21">
      <c r="E531" s="55">
        <v>29</v>
      </c>
      <c r="F531" s="55">
        <v>288.01</v>
      </c>
      <c r="H531" s="54" t="s">
        <v>1449</v>
      </c>
      <c r="I531" s="55">
        <v>2</v>
      </c>
      <c r="J531" s="54" t="s">
        <v>1450</v>
      </c>
      <c r="K531" s="54" t="s">
        <v>1449</v>
      </c>
      <c r="L531" s="54" t="s">
        <v>309</v>
      </c>
      <c r="M531" s="54" t="s">
        <v>215</v>
      </c>
      <c r="N531" s="54">
        <v>5.04</v>
      </c>
      <c r="P531" s="54">
        <v>0.22</v>
      </c>
      <c r="R531" s="54">
        <v>7788.37</v>
      </c>
      <c r="U531" s="54">
        <v>0</v>
      </c>
    </row>
    <row r="532" spans="5:21">
      <c r="E532" s="55">
        <v>29</v>
      </c>
      <c r="F532" s="55">
        <v>289</v>
      </c>
      <c r="H532" s="54" t="s">
        <v>1451</v>
      </c>
      <c r="I532" s="55">
        <v>2</v>
      </c>
      <c r="J532" s="54" t="s">
        <v>1452</v>
      </c>
      <c r="K532" s="54" t="s">
        <v>1451</v>
      </c>
      <c r="L532" s="54" t="s">
        <v>309</v>
      </c>
      <c r="M532" s="54" t="s">
        <v>215</v>
      </c>
      <c r="N532" s="54">
        <v>5.04</v>
      </c>
      <c r="P532" s="54">
        <v>0.71</v>
      </c>
      <c r="R532" s="54">
        <v>9442.0300000000007</v>
      </c>
      <c r="U532" s="54">
        <v>0</v>
      </c>
    </row>
    <row r="533" spans="5:21">
      <c r="E533" s="55">
        <v>29</v>
      </c>
      <c r="F533" s="55">
        <v>290</v>
      </c>
      <c r="H533" s="54" t="s">
        <v>1453</v>
      </c>
      <c r="I533" s="55">
        <v>2</v>
      </c>
      <c r="J533" s="54" t="s">
        <v>1454</v>
      </c>
      <c r="K533" s="54" t="s">
        <v>1453</v>
      </c>
      <c r="L533" s="54" t="s">
        <v>309</v>
      </c>
      <c r="M533" s="54" t="s">
        <v>215</v>
      </c>
      <c r="N533" s="54">
        <v>5.04</v>
      </c>
      <c r="P533" s="54">
        <v>0.7</v>
      </c>
      <c r="R533" s="54">
        <v>10269.870000000001</v>
      </c>
      <c r="S533" s="54">
        <v>3295</v>
      </c>
      <c r="T533" s="54">
        <v>349</v>
      </c>
      <c r="U533" s="54">
        <v>265000</v>
      </c>
    </row>
    <row r="534" spans="5:21">
      <c r="E534" s="55">
        <v>29</v>
      </c>
      <c r="F534" s="55">
        <v>291.01</v>
      </c>
      <c r="H534" s="54" t="s">
        <v>1455</v>
      </c>
      <c r="I534" s="55">
        <v>2</v>
      </c>
      <c r="J534" s="54" t="s">
        <v>1456</v>
      </c>
      <c r="K534" s="54" t="s">
        <v>1455</v>
      </c>
      <c r="L534" s="54" t="s">
        <v>309</v>
      </c>
      <c r="M534" s="54" t="s">
        <v>215</v>
      </c>
      <c r="N534" s="54">
        <v>5.04</v>
      </c>
      <c r="P534" s="54">
        <v>0.22</v>
      </c>
      <c r="R534" s="54">
        <v>8334.2999999999993</v>
      </c>
      <c r="S534" s="54">
        <v>3458</v>
      </c>
      <c r="T534" s="54">
        <v>668</v>
      </c>
      <c r="U534" s="54">
        <v>262000</v>
      </c>
    </row>
    <row r="535" spans="5:21">
      <c r="E535" s="55">
        <v>29</v>
      </c>
      <c r="F535" s="55">
        <v>291.02</v>
      </c>
      <c r="H535" s="54" t="s">
        <v>1457</v>
      </c>
      <c r="I535" s="55">
        <v>2</v>
      </c>
      <c r="J535" s="54" t="s">
        <v>1458</v>
      </c>
      <c r="K535" s="54" t="s">
        <v>1457</v>
      </c>
      <c r="L535" s="54" t="s">
        <v>309</v>
      </c>
      <c r="M535" s="54" t="s">
        <v>215</v>
      </c>
      <c r="N535" s="54">
        <v>5.04</v>
      </c>
      <c r="P535" s="54">
        <v>0.22</v>
      </c>
      <c r="R535" s="54">
        <v>8288.2099999999991</v>
      </c>
      <c r="S535" s="54">
        <v>3302</v>
      </c>
      <c r="T535" s="54">
        <v>145</v>
      </c>
      <c r="U535" s="54">
        <v>146000</v>
      </c>
    </row>
    <row r="536" spans="5:21">
      <c r="E536" s="55">
        <v>29</v>
      </c>
      <c r="F536" s="55">
        <v>292.02</v>
      </c>
      <c r="H536" s="54" t="s">
        <v>1459</v>
      </c>
      <c r="I536" s="55">
        <v>2</v>
      </c>
      <c r="J536" s="54" t="s">
        <v>1460</v>
      </c>
      <c r="K536" s="54" t="s">
        <v>1459</v>
      </c>
      <c r="L536" s="54" t="s">
        <v>309</v>
      </c>
      <c r="M536" s="54" t="s">
        <v>215</v>
      </c>
      <c r="N536" s="54">
        <v>5.04</v>
      </c>
      <c r="P536" s="54">
        <v>0.45</v>
      </c>
      <c r="R536" s="54">
        <v>8958.2199999999993</v>
      </c>
      <c r="U536" s="54">
        <v>0</v>
      </c>
    </row>
    <row r="537" spans="5:21">
      <c r="E537" s="55">
        <v>29</v>
      </c>
      <c r="F537" s="55">
        <v>293.01</v>
      </c>
      <c r="H537" s="54" t="s">
        <v>1461</v>
      </c>
      <c r="I537" s="55">
        <v>2</v>
      </c>
      <c r="J537" s="54" t="s">
        <v>1462</v>
      </c>
      <c r="K537" s="54" t="s">
        <v>1461</v>
      </c>
      <c r="L537" s="54" t="s">
        <v>309</v>
      </c>
      <c r="M537" s="54" t="s">
        <v>215</v>
      </c>
      <c r="N537" s="54">
        <v>5.04</v>
      </c>
      <c r="P537" s="54">
        <v>0.45</v>
      </c>
      <c r="R537" s="54">
        <v>11078.13</v>
      </c>
      <c r="U537" s="54">
        <v>0</v>
      </c>
    </row>
    <row r="538" spans="5:21">
      <c r="E538" s="55">
        <v>29</v>
      </c>
      <c r="F538" s="55">
        <v>294.01</v>
      </c>
      <c r="H538" s="54" t="s">
        <v>1463</v>
      </c>
      <c r="I538" s="55">
        <v>2</v>
      </c>
      <c r="J538" s="54" t="s">
        <v>1464</v>
      </c>
      <c r="K538" s="54" t="s">
        <v>1463</v>
      </c>
      <c r="L538" s="54" t="s">
        <v>309</v>
      </c>
      <c r="M538" s="54" t="s">
        <v>215</v>
      </c>
      <c r="N538" s="54">
        <v>5.04</v>
      </c>
      <c r="P538" s="54">
        <v>0.22</v>
      </c>
      <c r="R538" s="54">
        <v>7157.36</v>
      </c>
      <c r="S538" s="54">
        <v>2941</v>
      </c>
      <c r="T538" s="54">
        <v>101</v>
      </c>
      <c r="U538" s="54">
        <v>280000</v>
      </c>
    </row>
    <row r="539" spans="5:21">
      <c r="E539" s="55">
        <v>29</v>
      </c>
      <c r="F539" s="55">
        <v>294.02</v>
      </c>
      <c r="H539" s="54" t="s">
        <v>1465</v>
      </c>
      <c r="I539" s="55">
        <v>2</v>
      </c>
      <c r="J539" s="54" t="s">
        <v>1466</v>
      </c>
      <c r="K539" s="54" t="s">
        <v>1465</v>
      </c>
      <c r="L539" s="54" t="s">
        <v>309</v>
      </c>
      <c r="M539" s="54" t="s">
        <v>215</v>
      </c>
      <c r="N539" s="54">
        <v>5.04</v>
      </c>
      <c r="P539" s="54">
        <v>0.22</v>
      </c>
      <c r="R539" s="54">
        <v>8745.52</v>
      </c>
      <c r="S539" s="54">
        <v>2236</v>
      </c>
      <c r="T539" s="54">
        <v>85</v>
      </c>
      <c r="U539" s="54">
        <v>141500</v>
      </c>
    </row>
    <row r="540" spans="5:21">
      <c r="E540" s="55">
        <v>29</v>
      </c>
      <c r="F540" s="55">
        <v>295.01</v>
      </c>
      <c r="H540" s="54" t="s">
        <v>1467</v>
      </c>
      <c r="I540" s="55">
        <v>2</v>
      </c>
      <c r="J540" s="54" t="s">
        <v>1468</v>
      </c>
      <c r="K540" s="54" t="s">
        <v>1467</v>
      </c>
      <c r="L540" s="54" t="s">
        <v>309</v>
      </c>
      <c r="M540" s="54" t="s">
        <v>215</v>
      </c>
      <c r="N540" s="54">
        <v>5.04</v>
      </c>
      <c r="P540" s="54">
        <v>0.45</v>
      </c>
      <c r="R540" s="54">
        <v>10198.969999999999</v>
      </c>
      <c r="S540" s="54">
        <v>3032</v>
      </c>
      <c r="T540" s="54">
        <v>343</v>
      </c>
      <c r="U540" s="54">
        <v>408000</v>
      </c>
    </row>
    <row r="541" spans="5:21">
      <c r="E541" s="55">
        <v>29</v>
      </c>
      <c r="F541" s="55">
        <v>296.01</v>
      </c>
      <c r="H541" s="54" t="s">
        <v>1469</v>
      </c>
      <c r="I541" s="55">
        <v>2</v>
      </c>
      <c r="J541" s="54" t="s">
        <v>1470</v>
      </c>
      <c r="K541" s="54" t="s">
        <v>1469</v>
      </c>
      <c r="L541" s="54" t="s">
        <v>309</v>
      </c>
      <c r="M541" s="54" t="s">
        <v>215</v>
      </c>
      <c r="N541" s="54">
        <v>5.04</v>
      </c>
      <c r="P541" s="54">
        <v>0.22</v>
      </c>
      <c r="R541" s="54">
        <v>7323.97</v>
      </c>
      <c r="U541" s="54">
        <v>0</v>
      </c>
    </row>
    <row r="542" spans="5:21">
      <c r="E542" s="55">
        <v>29</v>
      </c>
      <c r="F542" s="55">
        <v>296.02</v>
      </c>
      <c r="H542" s="54" t="s">
        <v>1471</v>
      </c>
      <c r="I542" s="55">
        <v>2</v>
      </c>
      <c r="J542" s="54" t="s">
        <v>1472</v>
      </c>
      <c r="K542" s="54" t="s">
        <v>1471</v>
      </c>
      <c r="L542" s="54" t="s">
        <v>309</v>
      </c>
      <c r="M542" s="54" t="s">
        <v>215</v>
      </c>
      <c r="N542" s="54">
        <v>5.04</v>
      </c>
      <c r="P542" s="54">
        <v>0.22</v>
      </c>
      <c r="R542" s="54">
        <v>6239.2</v>
      </c>
      <c r="S542" s="54">
        <v>2383</v>
      </c>
      <c r="T542" s="54">
        <v>202</v>
      </c>
      <c r="U542" s="54">
        <v>112700</v>
      </c>
    </row>
    <row r="543" spans="5:21">
      <c r="E543" s="55">
        <v>29</v>
      </c>
      <c r="F543" s="55">
        <v>297.01</v>
      </c>
      <c r="H543" s="54" t="s">
        <v>1473</v>
      </c>
      <c r="I543" s="55">
        <v>2</v>
      </c>
      <c r="J543" s="54" t="s">
        <v>1474</v>
      </c>
      <c r="K543" s="54" t="s">
        <v>1475</v>
      </c>
      <c r="L543" s="54" t="s">
        <v>337</v>
      </c>
      <c r="M543" s="54" t="s">
        <v>215</v>
      </c>
      <c r="N543" s="54">
        <v>5.04</v>
      </c>
      <c r="P543" s="54">
        <v>0.22</v>
      </c>
      <c r="R543" s="54">
        <v>8001.07</v>
      </c>
      <c r="S543" s="54">
        <v>3505</v>
      </c>
      <c r="T543" s="54">
        <v>245</v>
      </c>
      <c r="U543" s="54">
        <v>167000</v>
      </c>
    </row>
    <row r="544" spans="5:21">
      <c r="E544" s="55">
        <v>29</v>
      </c>
      <c r="F544" s="55">
        <v>297.02</v>
      </c>
      <c r="H544" s="54" t="s">
        <v>1476</v>
      </c>
      <c r="I544" s="55">
        <v>2</v>
      </c>
      <c r="J544" s="54" t="s">
        <v>1477</v>
      </c>
      <c r="K544" s="54" t="s">
        <v>1476</v>
      </c>
      <c r="L544" s="54" t="s">
        <v>309</v>
      </c>
      <c r="M544" s="54" t="s">
        <v>215</v>
      </c>
      <c r="N544" s="54">
        <v>5.04</v>
      </c>
      <c r="P544" s="54">
        <v>0.36</v>
      </c>
      <c r="R544" s="54">
        <v>8529.27</v>
      </c>
      <c r="U544" s="54">
        <v>0</v>
      </c>
    </row>
    <row r="545" spans="5:21">
      <c r="E545" s="55">
        <v>29</v>
      </c>
      <c r="F545" s="55">
        <v>298.01</v>
      </c>
      <c r="H545" s="54" t="s">
        <v>1478</v>
      </c>
      <c r="I545" s="55">
        <v>2</v>
      </c>
      <c r="J545" s="54" t="s">
        <v>1479</v>
      </c>
      <c r="K545" s="54" t="s">
        <v>1478</v>
      </c>
      <c r="L545" s="54" t="s">
        <v>309</v>
      </c>
      <c r="M545" s="54" t="s">
        <v>215</v>
      </c>
      <c r="N545" s="54">
        <v>5.04</v>
      </c>
      <c r="P545" s="54">
        <v>0.22</v>
      </c>
      <c r="R545" s="54">
        <v>8912.1299999999992</v>
      </c>
      <c r="S545" s="54">
        <v>2162</v>
      </c>
      <c r="T545" s="54">
        <v>199</v>
      </c>
      <c r="U545" s="54">
        <v>142000</v>
      </c>
    </row>
    <row r="546" spans="5:21">
      <c r="E546" s="55">
        <v>29</v>
      </c>
      <c r="F546" s="55">
        <v>298.02</v>
      </c>
      <c r="H546" s="54" t="s">
        <v>1480</v>
      </c>
      <c r="I546" s="55">
        <v>2</v>
      </c>
      <c r="J546" s="54" t="s">
        <v>1481</v>
      </c>
      <c r="K546" s="54" t="s">
        <v>1480</v>
      </c>
      <c r="L546" s="54" t="s">
        <v>309</v>
      </c>
      <c r="M546" s="54" t="s">
        <v>215</v>
      </c>
      <c r="N546" s="54">
        <v>5.04</v>
      </c>
      <c r="P546" s="54">
        <v>0.22</v>
      </c>
      <c r="R546" s="54">
        <v>7657.2</v>
      </c>
      <c r="U546" s="54">
        <v>0</v>
      </c>
    </row>
    <row r="547" spans="5:21">
      <c r="E547" s="55">
        <v>29</v>
      </c>
      <c r="F547" s="55">
        <v>299.01</v>
      </c>
      <c r="H547" s="54" t="s">
        <v>1482</v>
      </c>
      <c r="I547" s="55">
        <v>2</v>
      </c>
      <c r="J547" s="54" t="s">
        <v>1483</v>
      </c>
      <c r="K547" s="54" t="s">
        <v>1482</v>
      </c>
      <c r="L547" s="54" t="s">
        <v>309</v>
      </c>
      <c r="M547" s="54" t="s">
        <v>215</v>
      </c>
      <c r="N547" s="54">
        <v>5.04</v>
      </c>
      <c r="P547" s="54">
        <v>0.22</v>
      </c>
      <c r="R547" s="54">
        <v>9933.09</v>
      </c>
      <c r="S547" s="54">
        <v>3469</v>
      </c>
      <c r="T547" s="54">
        <v>379</v>
      </c>
      <c r="U547" s="54">
        <v>285000</v>
      </c>
    </row>
    <row r="548" spans="5:21">
      <c r="E548" s="55">
        <v>29</v>
      </c>
      <c r="F548" s="55">
        <v>299.05</v>
      </c>
      <c r="H548" s="54" t="s">
        <v>1482</v>
      </c>
      <c r="I548" s="55">
        <v>1</v>
      </c>
      <c r="J548" s="54" t="s">
        <v>1484</v>
      </c>
      <c r="K548" s="54" t="s">
        <v>1485</v>
      </c>
      <c r="L548" s="54" t="s">
        <v>1486</v>
      </c>
      <c r="M548" s="54" t="s">
        <v>215</v>
      </c>
      <c r="N548" s="54">
        <v>5.04</v>
      </c>
      <c r="P548" s="54">
        <v>0.22</v>
      </c>
      <c r="R548" s="54">
        <v>779.9</v>
      </c>
      <c r="U548" s="54">
        <v>0</v>
      </c>
    </row>
    <row r="549" spans="5:21">
      <c r="E549" s="55">
        <v>29</v>
      </c>
      <c r="F549" s="55">
        <v>300.01</v>
      </c>
      <c r="H549" s="54" t="s">
        <v>1487</v>
      </c>
      <c r="I549" s="55">
        <v>2</v>
      </c>
      <c r="J549" s="54" t="s">
        <v>1488</v>
      </c>
      <c r="K549" s="54" t="s">
        <v>1487</v>
      </c>
      <c r="L549" s="54" t="s">
        <v>309</v>
      </c>
      <c r="M549" s="54" t="s">
        <v>215</v>
      </c>
      <c r="N549" s="54">
        <v>5.04</v>
      </c>
      <c r="P549" s="54">
        <v>0.45</v>
      </c>
      <c r="R549" s="54">
        <v>10170.61</v>
      </c>
      <c r="S549" s="54">
        <v>2101</v>
      </c>
      <c r="T549" s="54">
        <v>123</v>
      </c>
      <c r="U549" s="54">
        <v>185000</v>
      </c>
    </row>
    <row r="550" spans="5:21">
      <c r="E550" s="55">
        <v>29</v>
      </c>
      <c r="F550" s="55">
        <v>301</v>
      </c>
      <c r="H550" s="54" t="s">
        <v>1489</v>
      </c>
      <c r="I550" s="55">
        <v>2</v>
      </c>
      <c r="J550" s="54" t="s">
        <v>1490</v>
      </c>
      <c r="K550" s="54" t="s">
        <v>1489</v>
      </c>
      <c r="L550" s="54" t="s">
        <v>309</v>
      </c>
      <c r="M550" s="54" t="s">
        <v>215</v>
      </c>
      <c r="N550" s="54">
        <v>5.04</v>
      </c>
      <c r="P550" s="54">
        <v>0.4</v>
      </c>
      <c r="R550" s="54">
        <v>7343.39</v>
      </c>
      <c r="U550" s="54">
        <v>0</v>
      </c>
    </row>
    <row r="551" spans="5:21">
      <c r="E551" s="55">
        <v>30</v>
      </c>
      <c r="F551" s="55">
        <v>71</v>
      </c>
      <c r="H551" s="54" t="s">
        <v>1491</v>
      </c>
      <c r="I551" s="55" t="s">
        <v>77</v>
      </c>
      <c r="J551" s="54" t="s">
        <v>1492</v>
      </c>
      <c r="K551" s="54" t="s">
        <v>1098</v>
      </c>
      <c r="L551" s="54" t="s">
        <v>658</v>
      </c>
      <c r="M551" s="54" t="s">
        <v>215</v>
      </c>
      <c r="N551" s="54">
        <v>5.0199999999999996</v>
      </c>
      <c r="P551" s="54">
        <v>0.83</v>
      </c>
      <c r="Q551" s="54" t="s">
        <v>113</v>
      </c>
      <c r="R551" s="54">
        <v>0</v>
      </c>
      <c r="U551" s="54">
        <v>0</v>
      </c>
    </row>
    <row r="552" spans="5:21">
      <c r="E552" s="55">
        <v>30</v>
      </c>
      <c r="F552" s="55">
        <v>73</v>
      </c>
      <c r="H552" s="54" t="s">
        <v>1493</v>
      </c>
      <c r="I552" s="55">
        <v>1</v>
      </c>
      <c r="J552" s="54" t="s">
        <v>1494</v>
      </c>
      <c r="K552" s="54" t="s">
        <v>1493</v>
      </c>
      <c r="L552" s="54" t="s">
        <v>309</v>
      </c>
      <c r="M552" s="54" t="s">
        <v>215</v>
      </c>
      <c r="N552" s="54">
        <v>5.0199999999999996</v>
      </c>
      <c r="P552" s="54">
        <v>0.43</v>
      </c>
      <c r="R552" s="54">
        <v>1077.68</v>
      </c>
      <c r="U552" s="54">
        <v>0</v>
      </c>
    </row>
    <row r="553" spans="5:21">
      <c r="E553" s="55">
        <v>30</v>
      </c>
      <c r="F553" s="55">
        <v>74</v>
      </c>
      <c r="H553" s="54" t="s">
        <v>1493</v>
      </c>
      <c r="I553" s="55">
        <v>2</v>
      </c>
      <c r="J553" s="54" t="s">
        <v>1495</v>
      </c>
      <c r="K553" s="54" t="s">
        <v>1493</v>
      </c>
      <c r="L553" s="54" t="s">
        <v>309</v>
      </c>
      <c r="M553" s="54" t="s">
        <v>215</v>
      </c>
      <c r="N553" s="54">
        <v>5.0199999999999996</v>
      </c>
      <c r="P553" s="54">
        <v>0.65</v>
      </c>
      <c r="R553" s="54">
        <v>10617.28</v>
      </c>
      <c r="U553" s="54">
        <v>0</v>
      </c>
    </row>
    <row r="554" spans="5:21">
      <c r="E554" s="55">
        <v>30</v>
      </c>
      <c r="F554" s="55">
        <v>75</v>
      </c>
      <c r="H554" s="54" t="s">
        <v>1496</v>
      </c>
      <c r="I554" s="55">
        <v>2</v>
      </c>
      <c r="J554" s="54" t="s">
        <v>1497</v>
      </c>
      <c r="K554" s="54" t="s">
        <v>1496</v>
      </c>
      <c r="L554" s="54" t="s">
        <v>309</v>
      </c>
      <c r="M554" s="54" t="s">
        <v>215</v>
      </c>
      <c r="N554" s="54">
        <v>5.0199999999999996</v>
      </c>
      <c r="P554" s="54">
        <v>0.52</v>
      </c>
      <c r="R554" s="54">
        <v>9901.19</v>
      </c>
      <c r="S554" s="54">
        <v>3438</v>
      </c>
      <c r="T554" s="54">
        <v>74</v>
      </c>
      <c r="U554" s="54">
        <v>280000</v>
      </c>
    </row>
    <row r="555" spans="5:21">
      <c r="E555" s="55">
        <v>30</v>
      </c>
      <c r="F555" s="55">
        <v>76.010000000000005</v>
      </c>
      <c r="H555" s="54" t="s">
        <v>1498</v>
      </c>
      <c r="I555" s="55">
        <v>2</v>
      </c>
      <c r="J555" s="54" t="s">
        <v>1499</v>
      </c>
      <c r="K555" s="54" t="s">
        <v>1498</v>
      </c>
      <c r="L555" s="54" t="s">
        <v>309</v>
      </c>
      <c r="M555" s="54" t="s">
        <v>215</v>
      </c>
      <c r="N555" s="54">
        <v>5.0199999999999996</v>
      </c>
      <c r="P555" s="54">
        <v>1.28</v>
      </c>
      <c r="R555" s="54">
        <v>8823.51</v>
      </c>
      <c r="S555" s="54">
        <v>3225</v>
      </c>
      <c r="T555" s="54">
        <v>604</v>
      </c>
      <c r="U555" s="54">
        <v>230000</v>
      </c>
    </row>
    <row r="556" spans="5:21">
      <c r="E556" s="55">
        <v>30</v>
      </c>
      <c r="F556" s="55">
        <v>76.02</v>
      </c>
      <c r="H556" s="54" t="s">
        <v>1500</v>
      </c>
      <c r="I556" s="55">
        <v>2</v>
      </c>
      <c r="J556" s="54" t="s">
        <v>1501</v>
      </c>
      <c r="K556" s="54" t="s">
        <v>1500</v>
      </c>
      <c r="L556" s="54" t="s">
        <v>309</v>
      </c>
      <c r="M556" s="54" t="s">
        <v>215</v>
      </c>
      <c r="N556" s="54">
        <v>5.0199999999999996</v>
      </c>
      <c r="P556" s="54">
        <v>0.25</v>
      </c>
      <c r="R556" s="54">
        <v>9330.44</v>
      </c>
      <c r="S556" s="54">
        <v>3478</v>
      </c>
      <c r="T556" s="54">
        <v>173</v>
      </c>
      <c r="U556" s="54">
        <v>255555</v>
      </c>
    </row>
    <row r="557" spans="5:21">
      <c r="E557" s="55">
        <v>30</v>
      </c>
      <c r="F557" s="55">
        <v>76.03</v>
      </c>
      <c r="H557" s="54" t="s">
        <v>216</v>
      </c>
      <c r="I557" s="55">
        <v>1</v>
      </c>
      <c r="J557" s="54" t="s">
        <v>1502</v>
      </c>
      <c r="K557" s="54" t="s">
        <v>1503</v>
      </c>
      <c r="L557" s="54" t="s">
        <v>309</v>
      </c>
      <c r="M557" s="54" t="s">
        <v>215</v>
      </c>
      <c r="N557" s="54">
        <v>5.0199999999999996</v>
      </c>
      <c r="P557" s="54">
        <v>1.27</v>
      </c>
      <c r="R557" s="54">
        <v>1088.32</v>
      </c>
      <c r="U557" s="54">
        <v>0</v>
      </c>
    </row>
    <row r="558" spans="5:21">
      <c r="E558" s="55">
        <v>30</v>
      </c>
      <c r="F558" s="55">
        <v>77.02</v>
      </c>
      <c r="H558" s="54" t="s">
        <v>1504</v>
      </c>
      <c r="I558" s="55">
        <v>2</v>
      </c>
      <c r="J558" s="54" t="s">
        <v>1505</v>
      </c>
      <c r="K558" s="54" t="s">
        <v>1504</v>
      </c>
      <c r="L558" s="54" t="s">
        <v>309</v>
      </c>
      <c r="M558" s="54" t="s">
        <v>215</v>
      </c>
      <c r="N558" s="54">
        <v>5.0199999999999996</v>
      </c>
      <c r="P558" s="54">
        <v>0.5</v>
      </c>
      <c r="R558" s="54">
        <v>10635</v>
      </c>
      <c r="S558" s="54">
        <v>2141</v>
      </c>
      <c r="T558" s="54">
        <v>191</v>
      </c>
      <c r="U558" s="54">
        <v>152000</v>
      </c>
    </row>
    <row r="559" spans="5:21">
      <c r="E559" s="55">
        <v>30</v>
      </c>
      <c r="F559" s="55">
        <v>79</v>
      </c>
      <c r="H559" s="54" t="s">
        <v>1506</v>
      </c>
      <c r="I559" s="55">
        <v>2</v>
      </c>
      <c r="J559" s="54" t="s">
        <v>1507</v>
      </c>
      <c r="K559" s="54" t="s">
        <v>1506</v>
      </c>
      <c r="L559" s="54" t="s">
        <v>309</v>
      </c>
      <c r="M559" s="54" t="s">
        <v>215</v>
      </c>
      <c r="N559" s="54">
        <v>5.0199999999999996</v>
      </c>
      <c r="P559" s="54">
        <v>0.67</v>
      </c>
      <c r="R559" s="54">
        <v>5590.47</v>
      </c>
      <c r="S559" s="54">
        <v>3124</v>
      </c>
      <c r="T559" s="54">
        <v>246</v>
      </c>
      <c r="U559" s="54">
        <v>1</v>
      </c>
    </row>
    <row r="560" spans="5:21">
      <c r="E560" s="55">
        <v>30</v>
      </c>
      <c r="F560" s="55">
        <v>81</v>
      </c>
      <c r="H560" s="54" t="s">
        <v>1508</v>
      </c>
      <c r="I560" s="55" t="s">
        <v>77</v>
      </c>
      <c r="J560" s="54" t="s">
        <v>1070</v>
      </c>
      <c r="K560" s="54" t="s">
        <v>1098</v>
      </c>
      <c r="L560" s="54" t="s">
        <v>658</v>
      </c>
      <c r="M560" s="54" t="s">
        <v>88</v>
      </c>
      <c r="N560" s="54">
        <v>5.0199999999999996</v>
      </c>
      <c r="P560" s="54">
        <v>0.78</v>
      </c>
      <c r="Q560" s="54" t="s">
        <v>113</v>
      </c>
      <c r="R560" s="54">
        <v>0</v>
      </c>
      <c r="U560" s="54">
        <v>0</v>
      </c>
    </row>
    <row r="561" spans="5:21">
      <c r="E561" s="55">
        <v>30</v>
      </c>
      <c r="F561" s="55">
        <v>83</v>
      </c>
      <c r="H561" s="54" t="s">
        <v>1509</v>
      </c>
      <c r="I561" s="55" t="s">
        <v>77</v>
      </c>
      <c r="J561" s="54" t="s">
        <v>1070</v>
      </c>
      <c r="K561" s="54" t="s">
        <v>1098</v>
      </c>
      <c r="L561" s="54" t="s">
        <v>658</v>
      </c>
      <c r="M561" s="54" t="s">
        <v>88</v>
      </c>
      <c r="N561" s="54">
        <v>5.0199999999999996</v>
      </c>
      <c r="P561" s="54">
        <v>0.67</v>
      </c>
      <c r="Q561" s="54" t="s">
        <v>113</v>
      </c>
      <c r="R561" s="54">
        <v>0</v>
      </c>
      <c r="U561" s="54">
        <v>0</v>
      </c>
    </row>
    <row r="562" spans="5:21">
      <c r="E562" s="55">
        <v>30</v>
      </c>
      <c r="F562" s="55">
        <v>85</v>
      </c>
      <c r="H562" s="54" t="s">
        <v>1510</v>
      </c>
      <c r="I562" s="55" t="s">
        <v>77</v>
      </c>
      <c r="J562" s="54" t="s">
        <v>1070</v>
      </c>
      <c r="K562" s="54" t="s">
        <v>1098</v>
      </c>
      <c r="L562" s="54" t="s">
        <v>658</v>
      </c>
      <c r="M562" s="54" t="s">
        <v>88</v>
      </c>
      <c r="N562" s="54">
        <v>5</v>
      </c>
      <c r="P562" s="54">
        <v>1.23</v>
      </c>
      <c r="Q562" s="54" t="s">
        <v>113</v>
      </c>
      <c r="R562" s="54">
        <v>0</v>
      </c>
      <c r="U562" s="54">
        <v>0</v>
      </c>
    </row>
    <row r="563" spans="5:21">
      <c r="E563" s="55">
        <v>31</v>
      </c>
      <c r="F563" s="55">
        <v>29</v>
      </c>
      <c r="H563" s="54" t="s">
        <v>1511</v>
      </c>
      <c r="I563" s="55">
        <v>1</v>
      </c>
      <c r="J563" s="54" t="s">
        <v>1512</v>
      </c>
      <c r="K563" s="54" t="s">
        <v>1513</v>
      </c>
      <c r="L563" s="54" t="s">
        <v>309</v>
      </c>
      <c r="M563" s="54" t="s">
        <v>104</v>
      </c>
      <c r="N563" s="54">
        <v>5.01</v>
      </c>
      <c r="P563" s="54">
        <v>0.7</v>
      </c>
      <c r="R563" s="54">
        <v>1184.03</v>
      </c>
      <c r="U563" s="54">
        <v>0</v>
      </c>
    </row>
    <row r="564" spans="5:21">
      <c r="E564" s="55">
        <v>31</v>
      </c>
      <c r="F564" s="55">
        <v>30</v>
      </c>
      <c r="H564" s="54" t="s">
        <v>1511</v>
      </c>
      <c r="I564" s="55">
        <v>1</v>
      </c>
      <c r="J564" s="54" t="s">
        <v>1512</v>
      </c>
      <c r="K564" s="54" t="s">
        <v>1513</v>
      </c>
      <c r="L564" s="54" t="s">
        <v>309</v>
      </c>
      <c r="M564" s="54" t="s">
        <v>104</v>
      </c>
      <c r="N564" s="54">
        <v>5.01</v>
      </c>
      <c r="P564" s="54">
        <v>1.03</v>
      </c>
      <c r="R564" s="54">
        <v>1318.74</v>
      </c>
      <c r="U564" s="54">
        <v>0</v>
      </c>
    </row>
    <row r="565" spans="5:21">
      <c r="E565" s="55">
        <v>31</v>
      </c>
      <c r="F565" s="55">
        <v>31</v>
      </c>
      <c r="H565" s="54" t="s">
        <v>1511</v>
      </c>
      <c r="I565" s="55">
        <v>1</v>
      </c>
      <c r="J565" s="54" t="s">
        <v>1512</v>
      </c>
      <c r="K565" s="54" t="s">
        <v>1513</v>
      </c>
      <c r="L565" s="54" t="s">
        <v>309</v>
      </c>
      <c r="M565" s="54" t="s">
        <v>104</v>
      </c>
      <c r="N565" s="54">
        <v>5.01</v>
      </c>
      <c r="P565" s="54">
        <v>1.03</v>
      </c>
      <c r="R565" s="54">
        <v>1318.74</v>
      </c>
      <c r="U565" s="54">
        <v>0</v>
      </c>
    </row>
    <row r="566" spans="5:21">
      <c r="E566" s="55">
        <v>31</v>
      </c>
      <c r="F566" s="55">
        <v>32</v>
      </c>
      <c r="H566" s="54" t="s">
        <v>1511</v>
      </c>
      <c r="I566" s="55">
        <v>1</v>
      </c>
      <c r="J566" s="54" t="s">
        <v>1512</v>
      </c>
      <c r="K566" s="54" t="s">
        <v>1513</v>
      </c>
      <c r="L566" s="54" t="s">
        <v>309</v>
      </c>
      <c r="M566" s="54" t="s">
        <v>104</v>
      </c>
      <c r="N566" s="54">
        <v>5.01</v>
      </c>
      <c r="P566" s="54">
        <v>0.63</v>
      </c>
      <c r="R566" s="54">
        <v>1038.69</v>
      </c>
      <c r="U566" s="54">
        <v>0</v>
      </c>
    </row>
    <row r="567" spans="5:21">
      <c r="E567" s="55">
        <v>31</v>
      </c>
      <c r="F567" s="55">
        <v>53</v>
      </c>
      <c r="H567" s="54" t="s">
        <v>1514</v>
      </c>
      <c r="I567" s="55">
        <v>2</v>
      </c>
      <c r="J567" s="54" t="s">
        <v>1515</v>
      </c>
      <c r="K567" s="54" t="s">
        <v>1514</v>
      </c>
      <c r="L567" s="54" t="s">
        <v>309</v>
      </c>
      <c r="M567" s="54" t="s">
        <v>215</v>
      </c>
      <c r="N567" s="54">
        <v>5.0199999999999996</v>
      </c>
      <c r="P567" s="54">
        <v>4.3499999999999996</v>
      </c>
      <c r="R567" s="54">
        <v>6427.09</v>
      </c>
      <c r="S567" s="54">
        <v>3505</v>
      </c>
      <c r="T567" s="54">
        <v>578</v>
      </c>
      <c r="U567" s="54">
        <v>1</v>
      </c>
    </row>
    <row r="568" spans="5:21">
      <c r="E568" s="55">
        <v>31</v>
      </c>
      <c r="F568" s="55">
        <v>54.02</v>
      </c>
      <c r="H568" s="54" t="s">
        <v>1516</v>
      </c>
      <c r="I568" s="55">
        <v>2</v>
      </c>
      <c r="J568" s="54" t="s">
        <v>1517</v>
      </c>
      <c r="K568" s="54" t="s">
        <v>1516</v>
      </c>
      <c r="L568" s="54" t="s">
        <v>309</v>
      </c>
      <c r="M568" s="54" t="s">
        <v>215</v>
      </c>
      <c r="N568" s="54">
        <v>5.0199999999999996</v>
      </c>
      <c r="P568" s="54">
        <v>1.48</v>
      </c>
      <c r="R568" s="54">
        <v>6448.36</v>
      </c>
      <c r="U568" s="54">
        <v>0</v>
      </c>
    </row>
    <row r="569" spans="5:21">
      <c r="E569" s="55">
        <v>31</v>
      </c>
      <c r="F569" s="55">
        <v>56</v>
      </c>
      <c r="H569" s="54" t="s">
        <v>1518</v>
      </c>
      <c r="I569" s="55">
        <v>2</v>
      </c>
      <c r="J569" s="54" t="s">
        <v>1519</v>
      </c>
      <c r="K569" s="54" t="s">
        <v>1518</v>
      </c>
      <c r="L569" s="54" t="s">
        <v>309</v>
      </c>
      <c r="M569" s="54" t="s">
        <v>215</v>
      </c>
      <c r="N569" s="54">
        <v>5.0199999999999996</v>
      </c>
      <c r="P569" s="54">
        <v>1.28</v>
      </c>
      <c r="R569" s="54">
        <v>10383.31</v>
      </c>
      <c r="S569" s="54">
        <v>2582</v>
      </c>
      <c r="T569" s="54">
        <v>247</v>
      </c>
      <c r="U569" s="54">
        <v>232000</v>
      </c>
    </row>
    <row r="570" spans="5:21">
      <c r="E570" s="55">
        <v>31</v>
      </c>
      <c r="F570" s="55">
        <v>57</v>
      </c>
      <c r="H570" s="54" t="s">
        <v>1520</v>
      </c>
      <c r="I570" s="55">
        <v>2</v>
      </c>
      <c r="J570" s="54" t="s">
        <v>1521</v>
      </c>
      <c r="K570" s="54" t="s">
        <v>1520</v>
      </c>
      <c r="L570" s="54" t="s">
        <v>309</v>
      </c>
      <c r="M570" s="54" t="s">
        <v>215</v>
      </c>
      <c r="N570" s="54">
        <v>5.0199999999999996</v>
      </c>
      <c r="P570" s="54">
        <v>0.56000000000000005</v>
      </c>
      <c r="R570" s="54">
        <v>10067.799999999999</v>
      </c>
      <c r="S570" s="54">
        <v>1783</v>
      </c>
      <c r="T570" s="54">
        <v>258</v>
      </c>
      <c r="U570" s="54">
        <v>1</v>
      </c>
    </row>
    <row r="571" spans="5:21">
      <c r="E571" s="55">
        <v>31</v>
      </c>
      <c r="F571" s="55">
        <v>58</v>
      </c>
      <c r="H571" s="54" t="s">
        <v>1522</v>
      </c>
      <c r="I571" s="55">
        <v>2</v>
      </c>
      <c r="J571" s="54" t="s">
        <v>1523</v>
      </c>
      <c r="K571" s="54" t="s">
        <v>1522</v>
      </c>
      <c r="L571" s="54" t="s">
        <v>309</v>
      </c>
      <c r="M571" s="54" t="s">
        <v>215</v>
      </c>
      <c r="N571" s="54">
        <v>5.0199999999999996</v>
      </c>
      <c r="P571" s="54">
        <v>0.37</v>
      </c>
      <c r="R571" s="54">
        <v>11102.94</v>
      </c>
      <c r="U571" s="54">
        <v>0</v>
      </c>
    </row>
    <row r="572" spans="5:21">
      <c r="E572" s="55">
        <v>32</v>
      </c>
      <c r="F572" s="55">
        <v>8</v>
      </c>
      <c r="H572" s="54" t="s">
        <v>1524</v>
      </c>
      <c r="I572" s="55">
        <v>1</v>
      </c>
      <c r="J572" s="54" t="s">
        <v>1512</v>
      </c>
      <c r="K572" s="54" t="s">
        <v>1513</v>
      </c>
      <c r="L572" s="54" t="s">
        <v>309</v>
      </c>
      <c r="M572" s="54" t="s">
        <v>104</v>
      </c>
      <c r="N572" s="54">
        <v>5.01</v>
      </c>
      <c r="P572" s="54">
        <v>2.5299999999999998</v>
      </c>
      <c r="R572" s="54">
        <v>1637.79</v>
      </c>
      <c r="U572" s="54">
        <v>0</v>
      </c>
    </row>
    <row r="573" spans="5:21">
      <c r="E573" s="55">
        <v>32</v>
      </c>
      <c r="F573" s="55">
        <v>10</v>
      </c>
      <c r="H573" s="54" t="s">
        <v>1524</v>
      </c>
      <c r="I573" s="55">
        <v>1</v>
      </c>
      <c r="J573" s="54" t="s">
        <v>1525</v>
      </c>
      <c r="K573" s="54" t="s">
        <v>1526</v>
      </c>
      <c r="L573" s="54" t="s">
        <v>1527</v>
      </c>
      <c r="M573" s="54" t="s">
        <v>104</v>
      </c>
      <c r="N573" s="54">
        <v>5.01</v>
      </c>
      <c r="P573" s="54">
        <v>0.91</v>
      </c>
      <c r="R573" s="54">
        <v>794.08</v>
      </c>
      <c r="U573" s="54">
        <v>0</v>
      </c>
    </row>
    <row r="574" spans="5:21">
      <c r="E574" s="55">
        <v>32</v>
      </c>
      <c r="F574" s="55">
        <v>11</v>
      </c>
      <c r="H574" s="54" t="s">
        <v>1524</v>
      </c>
      <c r="I574" s="55">
        <v>1</v>
      </c>
      <c r="J574" s="54" t="s">
        <v>1512</v>
      </c>
      <c r="K574" s="54" t="s">
        <v>1513</v>
      </c>
      <c r="L574" s="54" t="s">
        <v>309</v>
      </c>
      <c r="M574" s="54" t="s">
        <v>104</v>
      </c>
      <c r="N574" s="54">
        <v>5.01</v>
      </c>
      <c r="P574" s="54">
        <v>0.84</v>
      </c>
      <c r="R574" s="54">
        <v>1244.3</v>
      </c>
      <c r="U574" s="54">
        <v>0</v>
      </c>
    </row>
    <row r="575" spans="5:21">
      <c r="E575" s="55">
        <v>32</v>
      </c>
      <c r="F575" s="55">
        <v>16</v>
      </c>
      <c r="H575" s="54" t="s">
        <v>1511</v>
      </c>
      <c r="I575" s="55">
        <v>1</v>
      </c>
      <c r="J575" s="54" t="s">
        <v>1528</v>
      </c>
      <c r="K575" s="54" t="s">
        <v>1529</v>
      </c>
      <c r="L575" s="54" t="s">
        <v>309</v>
      </c>
      <c r="M575" s="54" t="s">
        <v>104</v>
      </c>
      <c r="N575" s="54">
        <v>5.01</v>
      </c>
      <c r="P575" s="54">
        <v>1.07</v>
      </c>
      <c r="R575" s="54">
        <v>1325.83</v>
      </c>
      <c r="U575" s="54">
        <v>0</v>
      </c>
    </row>
    <row r="576" spans="5:21">
      <c r="E576" s="55">
        <v>33</v>
      </c>
      <c r="F576" s="55">
        <v>1</v>
      </c>
      <c r="H576" s="54" t="s">
        <v>1524</v>
      </c>
      <c r="I576" s="55">
        <v>1</v>
      </c>
      <c r="J576" s="54" t="s">
        <v>1512</v>
      </c>
      <c r="K576" s="54" t="s">
        <v>1513</v>
      </c>
      <c r="L576" s="54" t="s">
        <v>309</v>
      </c>
      <c r="M576" s="54" t="s">
        <v>104</v>
      </c>
      <c r="N576" s="54">
        <v>5.01</v>
      </c>
      <c r="P576" s="54">
        <v>1.1499999999999999</v>
      </c>
      <c r="R576" s="54">
        <v>882.71</v>
      </c>
      <c r="U576" s="54">
        <v>0</v>
      </c>
    </row>
    <row r="577" spans="5:21">
      <c r="E577" s="55">
        <v>33</v>
      </c>
      <c r="F577" s="55">
        <v>3</v>
      </c>
      <c r="G577" s="54" t="s">
        <v>1530</v>
      </c>
      <c r="H577" s="54" t="s">
        <v>1524</v>
      </c>
      <c r="I577" s="55" t="s">
        <v>1531</v>
      </c>
      <c r="J577" s="54" t="s">
        <v>1532</v>
      </c>
      <c r="K577" s="54" t="s">
        <v>1533</v>
      </c>
      <c r="L577" s="54" t="s">
        <v>1020</v>
      </c>
      <c r="M577" s="54" t="s">
        <v>104</v>
      </c>
      <c r="N577" s="54">
        <v>5.01</v>
      </c>
      <c r="P577" s="54">
        <v>2.75</v>
      </c>
      <c r="R577" s="54">
        <v>7.09</v>
      </c>
      <c r="U577" s="54">
        <v>0</v>
      </c>
    </row>
    <row r="578" spans="5:21">
      <c r="E578" s="55">
        <v>33</v>
      </c>
      <c r="F578" s="55">
        <v>7</v>
      </c>
      <c r="H578" s="54" t="s">
        <v>1524</v>
      </c>
      <c r="I578" s="55">
        <v>1</v>
      </c>
      <c r="J578" s="54" t="s">
        <v>1512</v>
      </c>
      <c r="K578" s="54" t="s">
        <v>1513</v>
      </c>
      <c r="L578" s="54" t="s">
        <v>309</v>
      </c>
      <c r="M578" s="54" t="s">
        <v>104</v>
      </c>
      <c r="N578" s="54">
        <v>5.01</v>
      </c>
      <c r="P578" s="54">
        <v>0.88</v>
      </c>
      <c r="R578" s="54">
        <v>779.9</v>
      </c>
      <c r="U578" s="54">
        <v>0</v>
      </c>
    </row>
    <row r="579" spans="5:21">
      <c r="E579" s="55">
        <v>34</v>
      </c>
      <c r="F579" s="55">
        <v>1</v>
      </c>
      <c r="H579" s="54" t="s">
        <v>1534</v>
      </c>
      <c r="I579" s="55" t="s">
        <v>321</v>
      </c>
      <c r="J579" s="54" t="s">
        <v>1535</v>
      </c>
      <c r="K579" s="54" t="s">
        <v>1536</v>
      </c>
      <c r="L579" s="54" t="s">
        <v>309</v>
      </c>
      <c r="M579" s="54" t="s">
        <v>245</v>
      </c>
      <c r="N579" s="54">
        <v>5.01</v>
      </c>
      <c r="P579" s="54">
        <v>0.46</v>
      </c>
      <c r="R579" s="54">
        <v>15764.62</v>
      </c>
      <c r="S579" s="54">
        <v>3421</v>
      </c>
      <c r="T579" s="54">
        <v>192</v>
      </c>
      <c r="U579" s="54">
        <v>300000</v>
      </c>
    </row>
    <row r="580" spans="5:21">
      <c r="E580" s="55">
        <v>34</v>
      </c>
      <c r="F580" s="55">
        <v>3</v>
      </c>
      <c r="H580" s="54" t="s">
        <v>1537</v>
      </c>
      <c r="I580" s="55">
        <v>2</v>
      </c>
      <c r="J580" s="54" t="s">
        <v>1538</v>
      </c>
      <c r="K580" s="54" t="s">
        <v>1539</v>
      </c>
      <c r="L580" s="54" t="s">
        <v>1540</v>
      </c>
      <c r="M580" s="54" t="s">
        <v>245</v>
      </c>
      <c r="N580" s="54">
        <v>5.01</v>
      </c>
      <c r="P580" s="54">
        <v>0.53</v>
      </c>
      <c r="R580" s="54">
        <v>6962.38</v>
      </c>
      <c r="S580" s="54">
        <v>3490</v>
      </c>
      <c r="T580" s="54">
        <v>253</v>
      </c>
      <c r="U580" s="54">
        <v>100</v>
      </c>
    </row>
    <row r="581" spans="5:21">
      <c r="E581" s="55">
        <v>34</v>
      </c>
      <c r="F581" s="55">
        <v>5</v>
      </c>
      <c r="H581" s="54" t="s">
        <v>1542</v>
      </c>
      <c r="I581" s="55">
        <v>2</v>
      </c>
      <c r="J581" s="54" t="s">
        <v>1528</v>
      </c>
      <c r="K581" s="54" t="s">
        <v>1529</v>
      </c>
      <c r="L581" s="54" t="s">
        <v>309</v>
      </c>
      <c r="M581" s="54" t="s">
        <v>245</v>
      </c>
      <c r="N581" s="54">
        <v>5.01</v>
      </c>
      <c r="P581" s="54">
        <v>0.28000000000000003</v>
      </c>
      <c r="R581" s="54">
        <v>1116.68</v>
      </c>
      <c r="U581" s="54">
        <v>0</v>
      </c>
    </row>
    <row r="582" spans="5:21">
      <c r="E582" s="55">
        <v>34</v>
      </c>
      <c r="F582" s="55">
        <v>6</v>
      </c>
      <c r="H582" s="54" t="s">
        <v>1543</v>
      </c>
      <c r="I582" s="55">
        <v>2</v>
      </c>
      <c r="J582" s="54" t="s">
        <v>1544</v>
      </c>
      <c r="K582" s="54" t="s">
        <v>1543</v>
      </c>
      <c r="L582" s="54" t="s">
        <v>309</v>
      </c>
      <c r="M582" s="54" t="s">
        <v>245</v>
      </c>
      <c r="N582" s="54">
        <v>5.01</v>
      </c>
      <c r="P582" s="54">
        <v>0.21</v>
      </c>
      <c r="R582" s="54">
        <v>9107.11</v>
      </c>
      <c r="U582" s="54">
        <v>0</v>
      </c>
    </row>
    <row r="583" spans="5:21">
      <c r="E583" s="55">
        <v>34</v>
      </c>
      <c r="F583" s="55">
        <v>14</v>
      </c>
      <c r="H583" s="54" t="s">
        <v>1545</v>
      </c>
      <c r="I583" s="55" t="s">
        <v>321</v>
      </c>
      <c r="J583" s="54" t="s">
        <v>1546</v>
      </c>
      <c r="K583" s="54" t="s">
        <v>1547</v>
      </c>
      <c r="L583" s="54" t="s">
        <v>1548</v>
      </c>
      <c r="M583" s="54" t="s">
        <v>245</v>
      </c>
      <c r="N583" s="54">
        <v>5.01</v>
      </c>
      <c r="P583" s="54">
        <v>3.95</v>
      </c>
      <c r="R583" s="54">
        <v>150077.57999999999</v>
      </c>
      <c r="S583" s="54">
        <v>3395</v>
      </c>
      <c r="T583" s="54">
        <v>751</v>
      </c>
      <c r="U583" s="54">
        <v>10000050</v>
      </c>
    </row>
    <row r="584" spans="5:21">
      <c r="E584" s="55">
        <v>34</v>
      </c>
      <c r="F584" s="55">
        <v>15</v>
      </c>
      <c r="H584" s="54" t="s">
        <v>1549</v>
      </c>
      <c r="I584" s="55">
        <v>1</v>
      </c>
      <c r="J584" s="54" t="s">
        <v>1550</v>
      </c>
      <c r="K584" s="54" t="s">
        <v>1545</v>
      </c>
      <c r="L584" s="54" t="s">
        <v>309</v>
      </c>
      <c r="M584" s="54" t="s">
        <v>245</v>
      </c>
      <c r="N584" s="54">
        <v>5.01</v>
      </c>
      <c r="P584" s="54">
        <v>2.6</v>
      </c>
      <c r="R584" s="54">
        <v>12123.9</v>
      </c>
      <c r="S584" s="54">
        <v>2505</v>
      </c>
      <c r="T584" s="54">
        <v>268</v>
      </c>
      <c r="U584" s="54">
        <v>355000</v>
      </c>
    </row>
    <row r="585" spans="5:21">
      <c r="E585" s="55">
        <v>34</v>
      </c>
      <c r="F585" s="55">
        <v>16</v>
      </c>
      <c r="G585" s="54" t="s">
        <v>1530</v>
      </c>
      <c r="H585" s="54" t="s">
        <v>1551</v>
      </c>
      <c r="I585" s="55" t="s">
        <v>1531</v>
      </c>
      <c r="J585" s="54" t="s">
        <v>1532</v>
      </c>
      <c r="K585" s="54" t="s">
        <v>1533</v>
      </c>
      <c r="L585" s="54" t="s">
        <v>1020</v>
      </c>
      <c r="M585" s="54" t="s">
        <v>245</v>
      </c>
      <c r="N585" s="54">
        <v>5.01</v>
      </c>
      <c r="P585" s="54">
        <v>5.88</v>
      </c>
      <c r="R585" s="54">
        <v>24.82</v>
      </c>
      <c r="S585" s="54">
        <v>3377</v>
      </c>
      <c r="T585" s="54">
        <v>994</v>
      </c>
      <c r="U585" s="54">
        <v>100</v>
      </c>
    </row>
    <row r="586" spans="5:21">
      <c r="E586" s="55">
        <v>34</v>
      </c>
      <c r="F586" s="55">
        <v>16.010000000000002</v>
      </c>
      <c r="H586" s="54" t="s">
        <v>248</v>
      </c>
      <c r="I586" s="55" t="s">
        <v>77</v>
      </c>
      <c r="J586" s="54" t="s">
        <v>85</v>
      </c>
      <c r="K586" s="54" t="s">
        <v>322</v>
      </c>
      <c r="L586" s="54" t="s">
        <v>309</v>
      </c>
      <c r="M586" s="54" t="s">
        <v>245</v>
      </c>
      <c r="N586" s="54">
        <v>5.01</v>
      </c>
      <c r="P586" s="54">
        <v>3.6999999999999998E-2</v>
      </c>
      <c r="Q586" s="54" t="s">
        <v>243</v>
      </c>
      <c r="R586" s="54">
        <v>0</v>
      </c>
      <c r="U586" s="54">
        <v>0</v>
      </c>
    </row>
    <row r="587" spans="5:21">
      <c r="E587" s="55">
        <v>34</v>
      </c>
      <c r="F587" s="55">
        <v>17</v>
      </c>
      <c r="H587" s="54" t="s">
        <v>1552</v>
      </c>
      <c r="I587" s="55" t="s">
        <v>321</v>
      </c>
      <c r="J587" s="54" t="s">
        <v>1553</v>
      </c>
      <c r="K587" s="54" t="s">
        <v>1552</v>
      </c>
      <c r="L587" s="54" t="s">
        <v>309</v>
      </c>
      <c r="M587" s="54" t="s">
        <v>245</v>
      </c>
      <c r="N587" s="54">
        <v>5.01</v>
      </c>
      <c r="P587" s="54">
        <v>4.0199999999999996</v>
      </c>
      <c r="R587" s="54">
        <v>101918.75</v>
      </c>
      <c r="S587" s="54">
        <v>3456</v>
      </c>
      <c r="T587" s="54">
        <v>813</v>
      </c>
      <c r="U587" s="54">
        <v>5000000</v>
      </c>
    </row>
    <row r="588" spans="5:21">
      <c r="E588" s="55">
        <v>34</v>
      </c>
      <c r="F588" s="55">
        <v>18</v>
      </c>
      <c r="H588" s="54" t="s">
        <v>1554</v>
      </c>
      <c r="I588" s="55" t="s">
        <v>321</v>
      </c>
      <c r="J588" s="54" t="s">
        <v>1555</v>
      </c>
      <c r="K588" s="54" t="s">
        <v>1554</v>
      </c>
      <c r="L588" s="54" t="s">
        <v>309</v>
      </c>
      <c r="M588" s="54" t="s">
        <v>245</v>
      </c>
      <c r="N588" s="54">
        <v>5.01</v>
      </c>
      <c r="P588" s="54">
        <v>1.75</v>
      </c>
      <c r="R588" s="54">
        <v>20908.41</v>
      </c>
      <c r="U588" s="54">
        <v>0</v>
      </c>
    </row>
    <row r="589" spans="5:21">
      <c r="E589" s="55">
        <v>34</v>
      </c>
      <c r="F589" s="55">
        <v>19</v>
      </c>
      <c r="H589" s="54" t="s">
        <v>1511</v>
      </c>
      <c r="I589" s="55">
        <v>1</v>
      </c>
      <c r="J589" s="54" t="s">
        <v>1512</v>
      </c>
      <c r="K589" s="54" t="s">
        <v>1513</v>
      </c>
      <c r="L589" s="54" t="s">
        <v>309</v>
      </c>
      <c r="M589" s="54" t="s">
        <v>245</v>
      </c>
      <c r="N589" s="54">
        <v>5.01</v>
      </c>
      <c r="P589" s="54">
        <v>0.91</v>
      </c>
      <c r="R589" s="54">
        <v>2421.2399999999998</v>
      </c>
      <c r="U589" s="54">
        <v>0</v>
      </c>
    </row>
    <row r="590" spans="5:21">
      <c r="E590" s="55">
        <v>35</v>
      </c>
      <c r="F590" s="55">
        <v>33</v>
      </c>
      <c r="H590" s="54" t="s">
        <v>1556</v>
      </c>
      <c r="I590" s="55" t="s">
        <v>321</v>
      </c>
      <c r="J590" s="54" t="s">
        <v>1557</v>
      </c>
      <c r="K590" s="54" t="s">
        <v>1558</v>
      </c>
      <c r="L590" s="54" t="s">
        <v>1559</v>
      </c>
      <c r="M590" s="54" t="s">
        <v>245</v>
      </c>
      <c r="N590" s="54">
        <v>5.01</v>
      </c>
      <c r="P590" s="54">
        <v>0.99</v>
      </c>
      <c r="R590" s="54">
        <v>6969.47</v>
      </c>
      <c r="S590" s="54">
        <v>3460</v>
      </c>
      <c r="T590" s="54">
        <v>675</v>
      </c>
      <c r="U590" s="54">
        <v>260000</v>
      </c>
    </row>
    <row r="591" spans="5:21">
      <c r="E591" s="55">
        <v>35</v>
      </c>
      <c r="F591" s="55">
        <v>34.01</v>
      </c>
      <c r="H591" s="54" t="s">
        <v>1560</v>
      </c>
      <c r="I591" s="55">
        <v>1</v>
      </c>
      <c r="J591" s="54" t="s">
        <v>1561</v>
      </c>
      <c r="K591" s="54" t="s">
        <v>1562</v>
      </c>
      <c r="L591" s="54" t="s">
        <v>309</v>
      </c>
      <c r="M591" s="54" t="s">
        <v>245</v>
      </c>
      <c r="N591" s="54">
        <v>5.01</v>
      </c>
      <c r="P591" s="54">
        <v>0.48</v>
      </c>
      <c r="R591" s="54">
        <v>1701.6</v>
      </c>
      <c r="S591" s="54">
        <v>2220</v>
      </c>
      <c r="T591" s="54">
        <v>188</v>
      </c>
      <c r="U591" s="54">
        <v>1</v>
      </c>
    </row>
    <row r="592" spans="5:21">
      <c r="E592" s="55">
        <v>35</v>
      </c>
      <c r="F592" s="55">
        <v>35</v>
      </c>
      <c r="H592" s="54" t="s">
        <v>1560</v>
      </c>
      <c r="I592" s="55">
        <v>2</v>
      </c>
      <c r="J592" s="54" t="s">
        <v>1561</v>
      </c>
      <c r="K592" s="54" t="s">
        <v>1562</v>
      </c>
      <c r="L592" s="54" t="s">
        <v>1563</v>
      </c>
      <c r="M592" s="54" t="s">
        <v>245</v>
      </c>
      <c r="N592" s="54">
        <v>5.01</v>
      </c>
      <c r="P592" s="54">
        <v>0.96</v>
      </c>
      <c r="R592" s="54">
        <v>6568.89</v>
      </c>
      <c r="S592" s="54">
        <v>2220</v>
      </c>
      <c r="T592" s="54">
        <v>192</v>
      </c>
      <c r="U592" s="54">
        <v>1</v>
      </c>
    </row>
    <row r="593" spans="5:21">
      <c r="E593" s="55">
        <v>35</v>
      </c>
      <c r="F593" s="55">
        <v>36</v>
      </c>
      <c r="H593" s="54" t="s">
        <v>1564</v>
      </c>
      <c r="I593" s="55" t="s">
        <v>321</v>
      </c>
      <c r="J593" s="54" t="s">
        <v>1512</v>
      </c>
      <c r="K593" s="54" t="s">
        <v>1513</v>
      </c>
      <c r="L593" s="54" t="s">
        <v>309</v>
      </c>
      <c r="M593" s="54" t="s">
        <v>245</v>
      </c>
      <c r="N593" s="54">
        <v>5.01</v>
      </c>
      <c r="P593" s="54">
        <v>2.72</v>
      </c>
      <c r="R593" s="54">
        <v>12333.06</v>
      </c>
      <c r="U593" s="54">
        <v>0</v>
      </c>
    </row>
    <row r="594" spans="5:21">
      <c r="E594" s="55">
        <v>35</v>
      </c>
      <c r="F594" s="55">
        <v>38.01</v>
      </c>
      <c r="H594" s="54" t="s">
        <v>1565</v>
      </c>
      <c r="I594" s="55">
        <v>1</v>
      </c>
      <c r="J594" s="54" t="s">
        <v>1512</v>
      </c>
      <c r="K594" s="54" t="s">
        <v>1513</v>
      </c>
      <c r="L594" s="54" t="s">
        <v>309</v>
      </c>
      <c r="M594" s="54" t="s">
        <v>245</v>
      </c>
      <c r="N594" s="54">
        <v>5.01</v>
      </c>
      <c r="P594" s="54">
        <v>0.17</v>
      </c>
      <c r="R594" s="54">
        <v>602.65</v>
      </c>
      <c r="U594" s="54">
        <v>0</v>
      </c>
    </row>
    <row r="595" spans="5:21">
      <c r="E595" s="55">
        <v>36</v>
      </c>
      <c r="F595" s="55">
        <v>39</v>
      </c>
      <c r="H595" s="54" t="s">
        <v>1566</v>
      </c>
      <c r="I595" s="55" t="s">
        <v>321</v>
      </c>
      <c r="J595" s="54" t="s">
        <v>1567</v>
      </c>
      <c r="K595" s="54" t="s">
        <v>1566</v>
      </c>
      <c r="L595" s="54" t="s">
        <v>309</v>
      </c>
      <c r="M595" s="54" t="s">
        <v>245</v>
      </c>
      <c r="N595" s="54">
        <v>5.0199999999999996</v>
      </c>
      <c r="P595" s="54">
        <v>2.5</v>
      </c>
      <c r="R595" s="54">
        <v>16282.19</v>
      </c>
      <c r="S595" s="54">
        <v>3330</v>
      </c>
      <c r="T595" s="54">
        <v>15</v>
      </c>
      <c r="U595" s="54">
        <v>532500</v>
      </c>
    </row>
    <row r="596" spans="5:21">
      <c r="E596" s="55">
        <v>36</v>
      </c>
      <c r="F596" s="55">
        <v>39.01</v>
      </c>
      <c r="H596" s="54" t="s">
        <v>246</v>
      </c>
      <c r="I596" s="55" t="s">
        <v>77</v>
      </c>
      <c r="J596" s="54" t="s">
        <v>85</v>
      </c>
      <c r="K596" s="54" t="s">
        <v>322</v>
      </c>
      <c r="L596" s="54" t="s">
        <v>309</v>
      </c>
      <c r="M596" s="54" t="s">
        <v>245</v>
      </c>
      <c r="N596" s="54">
        <v>5.0199999999999996</v>
      </c>
      <c r="P596" s="54">
        <v>5.2999999999999999E-2</v>
      </c>
      <c r="Q596" s="54" t="s">
        <v>243</v>
      </c>
      <c r="R596" s="54">
        <v>0</v>
      </c>
      <c r="U596" s="54">
        <v>0</v>
      </c>
    </row>
    <row r="597" spans="5:21">
      <c r="E597" s="55">
        <v>36</v>
      </c>
      <c r="F597" s="55">
        <v>40</v>
      </c>
      <c r="H597" s="54" t="s">
        <v>1568</v>
      </c>
      <c r="I597" s="55" t="s">
        <v>321</v>
      </c>
      <c r="J597" s="54" t="s">
        <v>1569</v>
      </c>
      <c r="K597" s="54" t="s">
        <v>1570</v>
      </c>
      <c r="L597" s="54" t="s">
        <v>1571</v>
      </c>
      <c r="M597" s="54" t="s">
        <v>245</v>
      </c>
      <c r="N597" s="54">
        <v>5.0199999999999996</v>
      </c>
      <c r="P597" s="54">
        <v>1.07</v>
      </c>
      <c r="R597" s="54">
        <v>19607.400000000001</v>
      </c>
      <c r="U597" s="54">
        <v>0</v>
      </c>
    </row>
    <row r="598" spans="5:21">
      <c r="E598" s="55">
        <v>36</v>
      </c>
      <c r="F598" s="55">
        <v>42</v>
      </c>
      <c r="H598" s="54" t="s">
        <v>1572</v>
      </c>
      <c r="I598" s="55" t="s">
        <v>321</v>
      </c>
      <c r="J598" s="54" t="s">
        <v>1573</v>
      </c>
      <c r="K598" s="54" t="s">
        <v>1574</v>
      </c>
      <c r="L598" s="54" t="s">
        <v>309</v>
      </c>
      <c r="M598" s="54" t="s">
        <v>245</v>
      </c>
      <c r="N598" s="54">
        <v>5.0199999999999996</v>
      </c>
      <c r="P598" s="54">
        <v>0</v>
      </c>
      <c r="R598" s="54">
        <v>0</v>
      </c>
      <c r="U598" s="54">
        <v>0</v>
      </c>
    </row>
    <row r="599" spans="5:21">
      <c r="E599" s="55">
        <v>36</v>
      </c>
      <c r="F599" s="55">
        <v>42</v>
      </c>
      <c r="G599" s="54" t="s">
        <v>1575</v>
      </c>
      <c r="H599" s="54" t="s">
        <v>1572</v>
      </c>
      <c r="I599" s="55" t="s">
        <v>321</v>
      </c>
      <c r="J599" s="54" t="s">
        <v>1576</v>
      </c>
      <c r="K599" s="54" t="s">
        <v>1572</v>
      </c>
      <c r="L599" s="54" t="s">
        <v>309</v>
      </c>
      <c r="M599" s="54" t="s">
        <v>245</v>
      </c>
      <c r="N599" s="54">
        <v>5.0199999999999996</v>
      </c>
      <c r="P599" s="54">
        <v>6.5000000000000002E-2</v>
      </c>
      <c r="R599" s="54">
        <v>4537.6000000000004</v>
      </c>
      <c r="S599" s="54">
        <v>3088</v>
      </c>
      <c r="T599" s="54">
        <v>234</v>
      </c>
      <c r="U599" s="54">
        <v>135000</v>
      </c>
    </row>
    <row r="600" spans="5:21">
      <c r="E600" s="55">
        <v>36</v>
      </c>
      <c r="F600" s="55">
        <v>42</v>
      </c>
      <c r="G600" s="54" t="s">
        <v>1577</v>
      </c>
      <c r="H600" s="54" t="s">
        <v>1572</v>
      </c>
      <c r="I600" s="55" t="s">
        <v>321</v>
      </c>
      <c r="J600" s="54" t="s">
        <v>1578</v>
      </c>
      <c r="K600" s="54" t="s">
        <v>1572</v>
      </c>
      <c r="L600" s="54" t="s">
        <v>309</v>
      </c>
      <c r="M600" s="54" t="s">
        <v>245</v>
      </c>
      <c r="N600" s="54">
        <v>5.0199999999999996</v>
      </c>
      <c r="P600" s="54">
        <v>1.6E-2</v>
      </c>
      <c r="R600" s="54">
        <v>4856.6499999999996</v>
      </c>
      <c r="S600" s="54">
        <v>1750</v>
      </c>
      <c r="T600" s="54">
        <v>192</v>
      </c>
      <c r="U600" s="54">
        <v>1</v>
      </c>
    </row>
    <row r="601" spans="5:21">
      <c r="E601" s="55">
        <v>36</v>
      </c>
      <c r="F601" s="55">
        <v>42</v>
      </c>
      <c r="G601" s="54" t="s">
        <v>1579</v>
      </c>
      <c r="H601" s="54" t="s">
        <v>1572</v>
      </c>
      <c r="I601" s="55" t="s">
        <v>321</v>
      </c>
      <c r="J601" s="54" t="s">
        <v>1580</v>
      </c>
      <c r="K601" s="54" t="s">
        <v>1581</v>
      </c>
      <c r="L601" s="54" t="s">
        <v>309</v>
      </c>
      <c r="M601" s="54" t="s">
        <v>245</v>
      </c>
      <c r="N601" s="54">
        <v>5.0199999999999996</v>
      </c>
      <c r="P601" s="54">
        <v>3.2000000000000001E-2</v>
      </c>
      <c r="R601" s="54">
        <v>10631.46</v>
      </c>
      <c r="S601" s="54">
        <v>2610</v>
      </c>
      <c r="T601" s="54">
        <v>218</v>
      </c>
      <c r="U601" s="54">
        <v>125000</v>
      </c>
    </row>
    <row r="602" spans="5:21">
      <c r="E602" s="55">
        <v>36</v>
      </c>
      <c r="F602" s="55">
        <v>42</v>
      </c>
      <c r="G602" s="54" t="s">
        <v>1582</v>
      </c>
      <c r="H602" s="54" t="s">
        <v>1572</v>
      </c>
      <c r="I602" s="55" t="s">
        <v>321</v>
      </c>
      <c r="J602" s="54" t="s">
        <v>1583</v>
      </c>
      <c r="K602" s="54" t="s">
        <v>1584</v>
      </c>
      <c r="L602" s="54" t="s">
        <v>309</v>
      </c>
      <c r="M602" s="54" t="s">
        <v>245</v>
      </c>
      <c r="N602" s="54">
        <v>5.0199999999999996</v>
      </c>
      <c r="P602" s="54">
        <v>1.7999999999999999E-2</v>
      </c>
      <c r="R602" s="54">
        <v>5278.51</v>
      </c>
      <c r="S602" s="54">
        <v>2664</v>
      </c>
      <c r="T602" s="54">
        <v>203</v>
      </c>
      <c r="U602" s="54">
        <v>168750</v>
      </c>
    </row>
    <row r="603" spans="5:21">
      <c r="E603" s="55">
        <v>36</v>
      </c>
      <c r="F603" s="55">
        <v>42</v>
      </c>
      <c r="G603" s="54" t="s">
        <v>1585</v>
      </c>
      <c r="H603" s="54" t="s">
        <v>1572</v>
      </c>
      <c r="I603" s="55" t="s">
        <v>321</v>
      </c>
      <c r="J603" s="54" t="s">
        <v>1586</v>
      </c>
      <c r="K603" s="54" t="s">
        <v>1587</v>
      </c>
      <c r="L603" s="54" t="s">
        <v>911</v>
      </c>
      <c r="M603" s="54" t="s">
        <v>245</v>
      </c>
      <c r="N603" s="54">
        <v>5.0199999999999996</v>
      </c>
      <c r="P603" s="54">
        <v>1.7999999999999999E-2</v>
      </c>
      <c r="R603" s="54">
        <v>3856.96</v>
      </c>
      <c r="S603" s="54">
        <v>3106</v>
      </c>
      <c r="T603" s="54">
        <v>56</v>
      </c>
      <c r="U603" s="54">
        <v>134500</v>
      </c>
    </row>
    <row r="604" spans="5:21">
      <c r="E604" s="55">
        <v>36</v>
      </c>
      <c r="F604" s="55">
        <v>43</v>
      </c>
      <c r="H604" s="54" t="s">
        <v>1588</v>
      </c>
      <c r="I604" s="55">
        <v>2</v>
      </c>
      <c r="J604" s="54" t="s">
        <v>1589</v>
      </c>
      <c r="K604" s="54" t="s">
        <v>1590</v>
      </c>
      <c r="L604" s="54" t="s">
        <v>1591</v>
      </c>
      <c r="M604" s="54" t="s">
        <v>245</v>
      </c>
      <c r="N604" s="54">
        <v>5.0199999999999996</v>
      </c>
      <c r="P604" s="54">
        <v>0.47</v>
      </c>
      <c r="R604" s="54">
        <v>6441.27</v>
      </c>
      <c r="U604" s="54">
        <v>0</v>
      </c>
    </row>
    <row r="605" spans="5:21">
      <c r="E605" s="55">
        <v>36</v>
      </c>
      <c r="F605" s="55">
        <v>44.01</v>
      </c>
      <c r="H605" s="54" t="s">
        <v>1592</v>
      </c>
      <c r="I605" s="55">
        <v>2</v>
      </c>
      <c r="J605" s="54" t="s">
        <v>1593</v>
      </c>
      <c r="K605" s="54" t="s">
        <v>1592</v>
      </c>
      <c r="L605" s="54" t="s">
        <v>309</v>
      </c>
      <c r="M605" s="54" t="s">
        <v>215</v>
      </c>
      <c r="N605" s="54">
        <v>5.0199999999999996</v>
      </c>
      <c r="P605" s="54">
        <v>1.54</v>
      </c>
      <c r="R605" s="54">
        <v>7129</v>
      </c>
      <c r="S605" s="54">
        <v>2980</v>
      </c>
      <c r="T605" s="54">
        <v>66</v>
      </c>
      <c r="U605" s="54">
        <v>112500</v>
      </c>
    </row>
    <row r="606" spans="5:21">
      <c r="E606" s="55">
        <v>36</v>
      </c>
      <c r="F606" s="55">
        <v>44.02</v>
      </c>
      <c r="H606" s="54" t="s">
        <v>1594</v>
      </c>
      <c r="I606" s="55">
        <v>2</v>
      </c>
      <c r="J606" s="54" t="s">
        <v>1595</v>
      </c>
      <c r="K606" s="54" t="s">
        <v>1594</v>
      </c>
      <c r="L606" s="54" t="s">
        <v>309</v>
      </c>
      <c r="M606" s="54" t="s">
        <v>245</v>
      </c>
      <c r="N606" s="54">
        <v>5.0199999999999996</v>
      </c>
      <c r="P606" s="54">
        <v>0.69399999999999995</v>
      </c>
      <c r="R606" s="54">
        <v>6359.73</v>
      </c>
      <c r="S606" s="54">
        <v>3162</v>
      </c>
      <c r="T606" s="54">
        <v>119</v>
      </c>
      <c r="U606" s="54">
        <v>1</v>
      </c>
    </row>
    <row r="607" spans="5:21">
      <c r="E607" s="55">
        <v>36</v>
      </c>
      <c r="F607" s="55">
        <v>45.02</v>
      </c>
      <c r="H607" s="54" t="s">
        <v>1596</v>
      </c>
      <c r="I607" s="55">
        <v>2</v>
      </c>
      <c r="J607" s="54" t="s">
        <v>1597</v>
      </c>
      <c r="K607" s="54" t="s">
        <v>1596</v>
      </c>
      <c r="L607" s="54" t="s">
        <v>309</v>
      </c>
      <c r="M607" s="54" t="s">
        <v>215</v>
      </c>
      <c r="N607" s="54">
        <v>5.0199999999999996</v>
      </c>
      <c r="P607" s="54">
        <v>0.34</v>
      </c>
      <c r="R607" s="54">
        <v>7816.73</v>
      </c>
      <c r="S607" s="54">
        <v>1774</v>
      </c>
      <c r="T607" s="54">
        <v>47</v>
      </c>
      <c r="U607" s="54">
        <v>1</v>
      </c>
    </row>
    <row r="608" spans="5:21">
      <c r="E608" s="55">
        <v>36</v>
      </c>
      <c r="F608" s="55">
        <v>46.01</v>
      </c>
      <c r="H608" s="54" t="s">
        <v>1598</v>
      </c>
      <c r="I608" s="55">
        <v>2</v>
      </c>
      <c r="J608" s="54" t="s">
        <v>1599</v>
      </c>
      <c r="K608" s="54" t="s">
        <v>1598</v>
      </c>
      <c r="L608" s="54" t="s">
        <v>309</v>
      </c>
      <c r="M608" s="54" t="s">
        <v>215</v>
      </c>
      <c r="N608" s="54">
        <v>5.0199999999999996</v>
      </c>
      <c r="P608" s="54">
        <v>0.54</v>
      </c>
      <c r="R608" s="54">
        <v>7969.16</v>
      </c>
      <c r="S608" s="54">
        <v>2312</v>
      </c>
      <c r="T608" s="54">
        <v>187</v>
      </c>
      <c r="U608" s="54">
        <v>160000</v>
      </c>
    </row>
    <row r="609" spans="3:21">
      <c r="E609" s="55">
        <v>36</v>
      </c>
      <c r="F609" s="55">
        <v>46.02</v>
      </c>
      <c r="H609" s="54" t="s">
        <v>1600</v>
      </c>
      <c r="I609" s="55">
        <v>2</v>
      </c>
      <c r="J609" s="54" t="s">
        <v>1601</v>
      </c>
      <c r="K609" s="54" t="s">
        <v>1600</v>
      </c>
      <c r="L609" s="54" t="s">
        <v>309</v>
      </c>
      <c r="M609" s="54" t="s">
        <v>215</v>
      </c>
      <c r="N609" s="54">
        <v>5.0199999999999996</v>
      </c>
      <c r="P609" s="54">
        <v>0.55000000000000004</v>
      </c>
      <c r="R609" s="54">
        <v>7432.02</v>
      </c>
      <c r="U609" s="54">
        <v>0</v>
      </c>
    </row>
    <row r="610" spans="3:21">
      <c r="E610" s="55">
        <v>36</v>
      </c>
      <c r="F610" s="55">
        <v>46.03</v>
      </c>
      <c r="H610" s="54" t="s">
        <v>1602</v>
      </c>
      <c r="I610" s="55">
        <v>2</v>
      </c>
      <c r="J610" s="54" t="s">
        <v>1603</v>
      </c>
      <c r="K610" s="54" t="s">
        <v>1602</v>
      </c>
      <c r="L610" s="54" t="s">
        <v>309</v>
      </c>
      <c r="M610" s="54" t="s">
        <v>215</v>
      </c>
      <c r="N610" s="54">
        <v>5.0199999999999996</v>
      </c>
      <c r="P610" s="54">
        <v>0.67</v>
      </c>
      <c r="R610" s="54">
        <v>11113.58</v>
      </c>
      <c r="S610" s="54">
        <v>1971</v>
      </c>
      <c r="T610" s="54">
        <v>12</v>
      </c>
      <c r="U610" s="54">
        <v>181000</v>
      </c>
    </row>
    <row r="611" spans="3:21">
      <c r="E611" s="55">
        <v>36</v>
      </c>
      <c r="F611" s="55">
        <v>48</v>
      </c>
      <c r="H611" s="54" t="s">
        <v>1604</v>
      </c>
      <c r="I611" s="55">
        <v>2</v>
      </c>
      <c r="J611" s="54" t="s">
        <v>1605</v>
      </c>
      <c r="K611" s="54" t="s">
        <v>1604</v>
      </c>
      <c r="L611" s="54" t="s">
        <v>309</v>
      </c>
      <c r="M611" s="54" t="s">
        <v>215</v>
      </c>
      <c r="N611" s="54">
        <v>5.0199999999999996</v>
      </c>
      <c r="P611" s="54">
        <v>1.08</v>
      </c>
      <c r="R611" s="54">
        <v>10234.42</v>
      </c>
      <c r="S611" s="54">
        <v>3368</v>
      </c>
      <c r="T611" s="54">
        <v>198</v>
      </c>
      <c r="U611" s="54">
        <v>1</v>
      </c>
    </row>
    <row r="612" spans="3:21">
      <c r="E612" s="55">
        <v>36</v>
      </c>
      <c r="F612" s="55">
        <v>49</v>
      </c>
      <c r="H612" s="54" t="s">
        <v>1606</v>
      </c>
      <c r="I612" s="55">
        <v>2</v>
      </c>
      <c r="J612" s="54" t="s">
        <v>1607</v>
      </c>
      <c r="K612" s="54" t="s">
        <v>1606</v>
      </c>
      <c r="L612" s="54" t="s">
        <v>309</v>
      </c>
      <c r="M612" s="54" t="s">
        <v>215</v>
      </c>
      <c r="N612" s="54">
        <v>5.0199999999999996</v>
      </c>
      <c r="P612" s="54">
        <v>0.9</v>
      </c>
      <c r="R612" s="54">
        <v>8149.96</v>
      </c>
      <c r="S612" s="54">
        <v>2844</v>
      </c>
      <c r="T612" s="54">
        <v>179</v>
      </c>
      <c r="U612" s="54">
        <v>304000</v>
      </c>
    </row>
    <row r="613" spans="3:21">
      <c r="E613" s="55">
        <v>36</v>
      </c>
      <c r="F613" s="55">
        <v>50.01</v>
      </c>
      <c r="H613" s="54" t="s">
        <v>1608</v>
      </c>
      <c r="I613" s="55">
        <v>2</v>
      </c>
      <c r="J613" s="54" t="s">
        <v>1609</v>
      </c>
      <c r="K613" s="54" t="s">
        <v>1608</v>
      </c>
      <c r="L613" s="54" t="s">
        <v>309</v>
      </c>
      <c r="M613" s="54" t="s">
        <v>215</v>
      </c>
      <c r="N613" s="54">
        <v>5.0199999999999996</v>
      </c>
      <c r="P613" s="54">
        <v>0.51</v>
      </c>
      <c r="R613" s="54">
        <v>8905.0400000000009</v>
      </c>
      <c r="U613" s="54">
        <v>0</v>
      </c>
    </row>
    <row r="614" spans="3:21">
      <c r="E614" s="55">
        <v>36</v>
      </c>
      <c r="F614" s="55">
        <v>50.02</v>
      </c>
      <c r="H614" s="54" t="s">
        <v>1610</v>
      </c>
      <c r="I614" s="55">
        <v>2</v>
      </c>
      <c r="J614" s="54" t="s">
        <v>1611</v>
      </c>
      <c r="K614" s="54" t="s">
        <v>1610</v>
      </c>
      <c r="L614" s="54" t="s">
        <v>309</v>
      </c>
      <c r="M614" s="54" t="s">
        <v>215</v>
      </c>
      <c r="N614" s="54">
        <v>5.0199999999999996</v>
      </c>
      <c r="P614" s="54">
        <v>0.49</v>
      </c>
      <c r="R614" s="54">
        <v>6292.38</v>
      </c>
      <c r="S614" s="54">
        <v>1813</v>
      </c>
      <c r="T614" s="54">
        <v>60</v>
      </c>
      <c r="U614" s="54">
        <v>115000</v>
      </c>
    </row>
    <row r="615" spans="3:21">
      <c r="E615" s="55">
        <v>36</v>
      </c>
      <c r="F615" s="55">
        <v>51</v>
      </c>
      <c r="H615" s="54" t="s">
        <v>1612</v>
      </c>
      <c r="I615" s="55">
        <v>2</v>
      </c>
      <c r="J615" s="54" t="s">
        <v>1613</v>
      </c>
      <c r="K615" s="54" t="s">
        <v>1614</v>
      </c>
      <c r="L615" s="54" t="s">
        <v>1615</v>
      </c>
      <c r="M615" s="54" t="s">
        <v>215</v>
      </c>
      <c r="N615" s="54">
        <v>5.0199999999999996</v>
      </c>
      <c r="P615" s="54">
        <v>0.81</v>
      </c>
      <c r="R615" s="54">
        <v>11216.38</v>
      </c>
      <c r="U615" s="54">
        <v>0</v>
      </c>
    </row>
    <row r="616" spans="3:21">
      <c r="E616" s="55">
        <v>36</v>
      </c>
      <c r="F616" s="55">
        <v>52</v>
      </c>
      <c r="H616" s="54" t="s">
        <v>1616</v>
      </c>
      <c r="I616" s="55">
        <v>2</v>
      </c>
      <c r="J616" s="54" t="s">
        <v>1617</v>
      </c>
      <c r="K616" s="54" t="s">
        <v>1616</v>
      </c>
      <c r="L616" s="54" t="s">
        <v>309</v>
      </c>
      <c r="M616" s="54" t="s">
        <v>215</v>
      </c>
      <c r="N616" s="54">
        <v>5.0199999999999996</v>
      </c>
      <c r="P616" s="54">
        <v>0.83</v>
      </c>
      <c r="R616" s="54">
        <v>9695.58</v>
      </c>
      <c r="S616" s="54">
        <v>3496</v>
      </c>
      <c r="T616" s="54">
        <v>708</v>
      </c>
      <c r="U616" s="54">
        <v>360000</v>
      </c>
    </row>
    <row r="617" spans="3:21">
      <c r="C617" s="55" t="s">
        <v>8830</v>
      </c>
      <c r="E617" s="55">
        <v>36</v>
      </c>
      <c r="F617" s="55">
        <v>53</v>
      </c>
      <c r="H617" s="54" t="s">
        <v>1618</v>
      </c>
      <c r="I617" s="55">
        <v>1</v>
      </c>
      <c r="J617" s="54" t="s">
        <v>1512</v>
      </c>
      <c r="K617" s="54" t="s">
        <v>1513</v>
      </c>
      <c r="L617" s="54" t="s">
        <v>309</v>
      </c>
      <c r="M617" s="54" t="s">
        <v>901</v>
      </c>
      <c r="N617" s="54">
        <v>5.0199999999999996</v>
      </c>
      <c r="P617" s="54">
        <v>11.5</v>
      </c>
      <c r="R617" s="54">
        <v>6115.13</v>
      </c>
      <c r="U617" s="54">
        <v>0</v>
      </c>
    </row>
    <row r="618" spans="3:21">
      <c r="C618" s="55" t="s">
        <v>8830</v>
      </c>
      <c r="E618" s="55">
        <v>36</v>
      </c>
      <c r="F618" s="55">
        <v>53</v>
      </c>
      <c r="G618" s="54" t="s">
        <v>1619</v>
      </c>
      <c r="H618" s="54" t="s">
        <v>1618</v>
      </c>
      <c r="I618" s="55" t="s">
        <v>321</v>
      </c>
      <c r="J618" s="54" t="s">
        <v>1512</v>
      </c>
      <c r="K618" s="54" t="s">
        <v>1513</v>
      </c>
      <c r="L618" s="54" t="s">
        <v>309</v>
      </c>
      <c r="M618" s="54" t="s">
        <v>901</v>
      </c>
      <c r="N618" s="54">
        <v>5.0199999999999996</v>
      </c>
      <c r="P618" s="54">
        <v>0</v>
      </c>
      <c r="R618" s="54">
        <v>265.88</v>
      </c>
      <c r="U618" s="54">
        <v>0</v>
      </c>
    </row>
    <row r="619" spans="3:21">
      <c r="C619" s="55" t="s">
        <v>8830</v>
      </c>
      <c r="E619" s="55">
        <v>36</v>
      </c>
      <c r="F619" s="55">
        <v>53</v>
      </c>
      <c r="G619" s="54" t="s">
        <v>1620</v>
      </c>
      <c r="H619" s="54" t="s">
        <v>1618</v>
      </c>
      <c r="I619" s="55" t="s">
        <v>321</v>
      </c>
      <c r="J619" s="54" t="s">
        <v>1512</v>
      </c>
      <c r="K619" s="54" t="s">
        <v>1513</v>
      </c>
      <c r="L619" s="54" t="s">
        <v>309</v>
      </c>
      <c r="M619" s="54" t="s">
        <v>901</v>
      </c>
      <c r="N619" s="54">
        <v>5.0199999999999996</v>
      </c>
      <c r="P619" s="54">
        <v>0</v>
      </c>
      <c r="R619" s="54">
        <v>265.88</v>
      </c>
      <c r="U619" s="54">
        <v>0</v>
      </c>
    </row>
    <row r="620" spans="3:21">
      <c r="C620" s="55" t="s">
        <v>8830</v>
      </c>
      <c r="E620" s="55">
        <v>36</v>
      </c>
      <c r="F620" s="55">
        <v>53</v>
      </c>
      <c r="G620" s="54" t="s">
        <v>1621</v>
      </c>
      <c r="H620" s="54" t="s">
        <v>1618</v>
      </c>
      <c r="I620" s="55" t="s">
        <v>321</v>
      </c>
      <c r="J620" s="54" t="s">
        <v>1512</v>
      </c>
      <c r="K620" s="54" t="s">
        <v>1513</v>
      </c>
      <c r="L620" s="54" t="s">
        <v>309</v>
      </c>
      <c r="M620" s="54" t="s">
        <v>901</v>
      </c>
      <c r="N620" s="54">
        <v>5.0199999999999996</v>
      </c>
      <c r="P620" s="54">
        <v>0</v>
      </c>
      <c r="R620" s="54">
        <v>265.88</v>
      </c>
      <c r="U620" s="54">
        <v>0</v>
      </c>
    </row>
    <row r="621" spans="3:21">
      <c r="C621" s="55" t="s">
        <v>8830</v>
      </c>
      <c r="E621" s="55">
        <v>36</v>
      </c>
      <c r="F621" s="55">
        <v>53</v>
      </c>
      <c r="G621" s="54" t="s">
        <v>1622</v>
      </c>
      <c r="H621" s="54" t="s">
        <v>1618</v>
      </c>
      <c r="I621" s="55" t="s">
        <v>321</v>
      </c>
      <c r="J621" s="54" t="s">
        <v>1512</v>
      </c>
      <c r="K621" s="54" t="s">
        <v>1562</v>
      </c>
      <c r="L621" s="54" t="s">
        <v>309</v>
      </c>
      <c r="M621" s="54" t="s">
        <v>901</v>
      </c>
      <c r="N621" s="54">
        <v>5.0199999999999996</v>
      </c>
      <c r="P621" s="54">
        <v>0</v>
      </c>
      <c r="R621" s="54">
        <v>265.88</v>
      </c>
      <c r="U621" s="54">
        <v>0</v>
      </c>
    </row>
    <row r="622" spans="3:21">
      <c r="E622" s="55">
        <v>37</v>
      </c>
      <c r="F622" s="55">
        <v>7</v>
      </c>
      <c r="H622" s="54" t="s">
        <v>1529</v>
      </c>
      <c r="I622" s="55">
        <v>2</v>
      </c>
      <c r="J622" s="54" t="s">
        <v>1623</v>
      </c>
      <c r="K622" s="54" t="s">
        <v>1529</v>
      </c>
      <c r="L622" s="54" t="s">
        <v>309</v>
      </c>
      <c r="M622" s="54" t="s">
        <v>245</v>
      </c>
      <c r="N622" s="54">
        <v>5.01</v>
      </c>
      <c r="P622" s="54">
        <v>0.14000000000000001</v>
      </c>
      <c r="R622" s="54">
        <v>3885.32</v>
      </c>
      <c r="U622" s="54">
        <v>0</v>
      </c>
    </row>
    <row r="623" spans="3:21">
      <c r="E623" s="55">
        <v>37</v>
      </c>
      <c r="F623" s="55">
        <v>8</v>
      </c>
      <c r="H623" s="54" t="s">
        <v>1624</v>
      </c>
      <c r="I623" s="55">
        <v>2</v>
      </c>
      <c r="J623" s="54" t="s">
        <v>1625</v>
      </c>
      <c r="K623" s="54" t="s">
        <v>1624</v>
      </c>
      <c r="L623" s="54" t="s">
        <v>309</v>
      </c>
      <c r="M623" s="54" t="s">
        <v>245</v>
      </c>
      <c r="N623" s="54">
        <v>5.01</v>
      </c>
      <c r="P623" s="54">
        <v>0.25</v>
      </c>
      <c r="R623" s="54">
        <v>5062.26</v>
      </c>
      <c r="S623" s="54">
        <v>2839</v>
      </c>
      <c r="T623" s="54">
        <v>267</v>
      </c>
      <c r="U623" s="54">
        <v>137500</v>
      </c>
    </row>
    <row r="624" spans="3:21">
      <c r="E624" s="55">
        <v>37</v>
      </c>
      <c r="F624" s="55">
        <v>9</v>
      </c>
      <c r="H624" s="54" t="s">
        <v>1626</v>
      </c>
      <c r="I624" s="55">
        <v>2</v>
      </c>
      <c r="J624" s="54" t="s">
        <v>1627</v>
      </c>
      <c r="K624" s="54" t="s">
        <v>1626</v>
      </c>
      <c r="L624" s="54" t="s">
        <v>309</v>
      </c>
      <c r="M624" s="54" t="s">
        <v>245</v>
      </c>
      <c r="N624" s="54">
        <v>5.01</v>
      </c>
      <c r="P624" s="54">
        <v>0.31</v>
      </c>
      <c r="R624" s="54">
        <v>4853.1099999999997</v>
      </c>
      <c r="U624" s="54">
        <v>0</v>
      </c>
    </row>
    <row r="625" spans="5:21">
      <c r="E625" s="55">
        <v>37</v>
      </c>
      <c r="F625" s="55">
        <v>26</v>
      </c>
      <c r="H625" s="54" t="s">
        <v>1513</v>
      </c>
      <c r="I625" s="55" t="s">
        <v>321</v>
      </c>
      <c r="J625" s="54" t="s">
        <v>1512</v>
      </c>
      <c r="K625" s="54" t="s">
        <v>1513</v>
      </c>
      <c r="L625" s="54" t="s">
        <v>309</v>
      </c>
      <c r="M625" s="54" t="s">
        <v>245</v>
      </c>
      <c r="N625" s="54">
        <v>5.01</v>
      </c>
      <c r="P625" s="54">
        <v>2.0499999999999998</v>
      </c>
      <c r="R625" s="54">
        <v>10035.9</v>
      </c>
      <c r="U625" s="54">
        <v>0</v>
      </c>
    </row>
    <row r="626" spans="5:21">
      <c r="E626" s="55">
        <v>38</v>
      </c>
      <c r="F626" s="55">
        <v>62</v>
      </c>
      <c r="H626" s="54" t="s">
        <v>1628</v>
      </c>
      <c r="I626" s="55">
        <v>2</v>
      </c>
      <c r="J626" s="54" t="s">
        <v>1629</v>
      </c>
      <c r="K626" s="54" t="s">
        <v>1628</v>
      </c>
      <c r="L626" s="54" t="s">
        <v>309</v>
      </c>
      <c r="M626" s="54" t="s">
        <v>215</v>
      </c>
      <c r="N626" s="54">
        <v>5.0199999999999996</v>
      </c>
      <c r="P626" s="54">
        <v>0.9</v>
      </c>
      <c r="R626" s="54">
        <v>8695.89</v>
      </c>
      <c r="S626" s="54">
        <v>3210</v>
      </c>
      <c r="T626" s="54">
        <v>615</v>
      </c>
      <c r="U626" s="54">
        <v>297670</v>
      </c>
    </row>
    <row r="627" spans="5:21">
      <c r="E627" s="55">
        <v>38</v>
      </c>
      <c r="F627" s="55">
        <v>63</v>
      </c>
      <c r="H627" s="54" t="s">
        <v>1630</v>
      </c>
      <c r="I627" s="55">
        <v>2</v>
      </c>
      <c r="J627" s="54" t="s">
        <v>1631</v>
      </c>
      <c r="K627" s="54" t="s">
        <v>1630</v>
      </c>
      <c r="L627" s="54" t="s">
        <v>309</v>
      </c>
      <c r="M627" s="54" t="s">
        <v>215</v>
      </c>
      <c r="N627" s="54">
        <v>5.0199999999999996</v>
      </c>
      <c r="P627" s="54">
        <v>0.91</v>
      </c>
      <c r="R627" s="54">
        <v>5953.75</v>
      </c>
      <c r="U627" s="54">
        <v>0</v>
      </c>
    </row>
    <row r="628" spans="5:21">
      <c r="E628" s="55">
        <v>38</v>
      </c>
      <c r="F628" s="55">
        <v>64.010000000000005</v>
      </c>
      <c r="H628" s="54" t="s">
        <v>1632</v>
      </c>
      <c r="I628" s="55">
        <v>1</v>
      </c>
      <c r="J628" s="54" t="s">
        <v>1633</v>
      </c>
      <c r="K628" s="54" t="s">
        <v>1632</v>
      </c>
      <c r="L628" s="54" t="s">
        <v>309</v>
      </c>
      <c r="M628" s="54" t="s">
        <v>215</v>
      </c>
      <c r="N628" s="54">
        <v>5.0199999999999996</v>
      </c>
      <c r="P628" s="54">
        <v>0.36</v>
      </c>
      <c r="R628" s="54">
        <v>1003.24</v>
      </c>
      <c r="U628" s="54">
        <v>0</v>
      </c>
    </row>
    <row r="629" spans="5:21">
      <c r="E629" s="55">
        <v>38</v>
      </c>
      <c r="F629" s="55">
        <v>64.02</v>
      </c>
      <c r="H629" s="54" t="s">
        <v>1634</v>
      </c>
      <c r="I629" s="55">
        <v>1</v>
      </c>
      <c r="J629" s="54" t="s">
        <v>1633</v>
      </c>
      <c r="K629" s="54" t="s">
        <v>1632</v>
      </c>
      <c r="L629" s="54" t="s">
        <v>309</v>
      </c>
      <c r="M629" s="54" t="s">
        <v>215</v>
      </c>
      <c r="N629" s="54">
        <v>5.0199999999999996</v>
      </c>
      <c r="P629" s="54">
        <v>0.43</v>
      </c>
      <c r="R629" s="54">
        <v>1077.68</v>
      </c>
      <c r="U629" s="54">
        <v>0</v>
      </c>
    </row>
    <row r="630" spans="5:21">
      <c r="E630" s="55">
        <v>38</v>
      </c>
      <c r="F630" s="55">
        <v>65.010000000000005</v>
      </c>
      <c r="H630" s="54" t="s">
        <v>1632</v>
      </c>
      <c r="I630" s="55">
        <v>2</v>
      </c>
      <c r="J630" s="54" t="s">
        <v>1633</v>
      </c>
      <c r="K630" s="54" t="s">
        <v>1632</v>
      </c>
      <c r="L630" s="54" t="s">
        <v>309</v>
      </c>
      <c r="M630" s="54" t="s">
        <v>215</v>
      </c>
      <c r="N630" s="54">
        <v>5.0199999999999996</v>
      </c>
      <c r="P630" s="54">
        <v>0.55000000000000004</v>
      </c>
      <c r="R630" s="54">
        <v>13254.76</v>
      </c>
      <c r="U630" s="54">
        <v>0</v>
      </c>
    </row>
    <row r="631" spans="5:21">
      <c r="E631" s="55">
        <v>38</v>
      </c>
      <c r="F631" s="55">
        <v>65.02</v>
      </c>
      <c r="H631" s="54" t="s">
        <v>1635</v>
      </c>
      <c r="I631" s="55">
        <v>1</v>
      </c>
      <c r="J631" s="54" t="s">
        <v>1633</v>
      </c>
      <c r="K631" s="54" t="s">
        <v>1632</v>
      </c>
      <c r="L631" s="54" t="s">
        <v>309</v>
      </c>
      <c r="M631" s="54" t="s">
        <v>215</v>
      </c>
      <c r="N631" s="54">
        <v>5.0199999999999996</v>
      </c>
      <c r="P631" s="54">
        <v>0.36</v>
      </c>
      <c r="R631" s="54">
        <v>1003.24</v>
      </c>
      <c r="U631" s="54">
        <v>0</v>
      </c>
    </row>
    <row r="632" spans="5:21">
      <c r="E632" s="55">
        <v>39</v>
      </c>
      <c r="F632" s="55">
        <v>66.010000000000005</v>
      </c>
      <c r="H632" s="54" t="s">
        <v>1636</v>
      </c>
      <c r="I632" s="55">
        <v>2</v>
      </c>
      <c r="J632" s="54" t="s">
        <v>1637</v>
      </c>
      <c r="K632" s="54" t="s">
        <v>1636</v>
      </c>
      <c r="L632" s="54" t="s">
        <v>309</v>
      </c>
      <c r="M632" s="54" t="s">
        <v>215</v>
      </c>
      <c r="N632" s="54">
        <v>5.0199999999999996</v>
      </c>
      <c r="P632" s="54">
        <v>0.69</v>
      </c>
      <c r="R632" s="54">
        <v>13545.45</v>
      </c>
      <c r="S632" s="54">
        <v>2235</v>
      </c>
      <c r="T632" s="54">
        <v>144</v>
      </c>
      <c r="U632" s="54">
        <v>183000</v>
      </c>
    </row>
    <row r="633" spans="5:21">
      <c r="E633" s="55">
        <v>39</v>
      </c>
      <c r="F633" s="55">
        <v>66.02</v>
      </c>
      <c r="H633" s="54" t="s">
        <v>1638</v>
      </c>
      <c r="I633" s="55">
        <v>2</v>
      </c>
      <c r="J633" s="54" t="s">
        <v>1639</v>
      </c>
      <c r="K633" s="54" t="s">
        <v>1638</v>
      </c>
      <c r="L633" s="54" t="s">
        <v>309</v>
      </c>
      <c r="M633" s="54" t="s">
        <v>215</v>
      </c>
      <c r="N633" s="54">
        <v>5.0199999999999996</v>
      </c>
      <c r="P633" s="54">
        <v>0.52</v>
      </c>
      <c r="R633" s="54">
        <v>11833.21</v>
      </c>
      <c r="U633" s="54">
        <v>0</v>
      </c>
    </row>
    <row r="634" spans="5:21">
      <c r="E634" s="55">
        <v>39</v>
      </c>
      <c r="F634" s="55">
        <v>67.010000000000005</v>
      </c>
      <c r="H634" s="54" t="s">
        <v>1640</v>
      </c>
      <c r="I634" s="55">
        <v>2</v>
      </c>
      <c r="J634" s="54" t="s">
        <v>1641</v>
      </c>
      <c r="K634" s="54" t="s">
        <v>1640</v>
      </c>
      <c r="L634" s="54" t="s">
        <v>309</v>
      </c>
      <c r="M634" s="54" t="s">
        <v>215</v>
      </c>
      <c r="N634" s="54">
        <v>5.0199999999999996</v>
      </c>
      <c r="P634" s="54">
        <v>1.03</v>
      </c>
      <c r="R634" s="54">
        <v>18494.27</v>
      </c>
      <c r="S634" s="54">
        <v>2365</v>
      </c>
      <c r="T634" s="54">
        <v>314</v>
      </c>
      <c r="U634" s="54">
        <v>70000</v>
      </c>
    </row>
    <row r="635" spans="5:21">
      <c r="E635" s="55">
        <v>39</v>
      </c>
      <c r="F635" s="55">
        <v>68.010000000000005</v>
      </c>
      <c r="H635" s="54" t="s">
        <v>1642</v>
      </c>
      <c r="I635" s="55">
        <v>2</v>
      </c>
      <c r="J635" s="54" t="s">
        <v>1643</v>
      </c>
      <c r="K635" s="54" t="s">
        <v>1642</v>
      </c>
      <c r="L635" s="54" t="s">
        <v>309</v>
      </c>
      <c r="M635" s="54" t="s">
        <v>215</v>
      </c>
      <c r="N635" s="54">
        <v>5.0199999999999996</v>
      </c>
      <c r="P635" s="54">
        <v>0.75</v>
      </c>
      <c r="R635" s="54">
        <v>10370.82</v>
      </c>
      <c r="S635" s="54">
        <v>2281</v>
      </c>
      <c r="T635" s="54">
        <v>49</v>
      </c>
      <c r="U635" s="54">
        <v>140000</v>
      </c>
    </row>
    <row r="636" spans="5:21">
      <c r="E636" s="55">
        <v>39</v>
      </c>
      <c r="F636" s="55">
        <v>68.02</v>
      </c>
      <c r="H636" s="54" t="s">
        <v>1644</v>
      </c>
      <c r="I636" s="55">
        <v>2</v>
      </c>
      <c r="J636" s="54" t="s">
        <v>1645</v>
      </c>
      <c r="K636" s="54" t="s">
        <v>1644</v>
      </c>
      <c r="L636" s="54" t="s">
        <v>309</v>
      </c>
      <c r="M636" s="54" t="s">
        <v>215</v>
      </c>
      <c r="N636" s="54">
        <v>5.0199999999999996</v>
      </c>
      <c r="P636" s="54">
        <v>0.37</v>
      </c>
      <c r="R636" s="54">
        <v>7047.46</v>
      </c>
      <c r="S636" s="54">
        <v>3215</v>
      </c>
      <c r="T636" s="54">
        <v>38</v>
      </c>
      <c r="U636" s="54">
        <v>1</v>
      </c>
    </row>
    <row r="637" spans="5:21">
      <c r="E637" s="55">
        <v>39</v>
      </c>
      <c r="F637" s="55">
        <v>69.010000000000005</v>
      </c>
      <c r="H637" s="54" t="s">
        <v>1646</v>
      </c>
      <c r="I637" s="55">
        <v>2</v>
      </c>
      <c r="J637" s="54" t="s">
        <v>1647</v>
      </c>
      <c r="K637" s="54" t="s">
        <v>1646</v>
      </c>
      <c r="L637" s="54" t="s">
        <v>309</v>
      </c>
      <c r="M637" s="54" t="s">
        <v>215</v>
      </c>
      <c r="N637" s="54">
        <v>5.0199999999999996</v>
      </c>
      <c r="P637" s="54">
        <v>0.28999999999999998</v>
      </c>
      <c r="R637" s="54">
        <v>8107.42</v>
      </c>
      <c r="S637" s="54">
        <v>2495</v>
      </c>
      <c r="T637" s="54">
        <v>25</v>
      </c>
      <c r="U637" s="54">
        <v>190000</v>
      </c>
    </row>
    <row r="638" spans="5:21">
      <c r="E638" s="55">
        <v>39</v>
      </c>
      <c r="F638" s="55">
        <v>69.02</v>
      </c>
      <c r="H638" s="54" t="s">
        <v>1648</v>
      </c>
      <c r="I638" s="55">
        <v>2</v>
      </c>
      <c r="J638" s="54" t="s">
        <v>1649</v>
      </c>
      <c r="K638" s="54" t="s">
        <v>1648</v>
      </c>
      <c r="L638" s="54" t="s">
        <v>309</v>
      </c>
      <c r="M638" s="54" t="s">
        <v>215</v>
      </c>
      <c r="N638" s="54">
        <v>5.0199999999999996</v>
      </c>
      <c r="P638" s="54">
        <v>0.62</v>
      </c>
      <c r="R638" s="54">
        <v>12386.23</v>
      </c>
      <c r="S638" s="54">
        <v>3436</v>
      </c>
      <c r="T638" s="54">
        <v>363</v>
      </c>
      <c r="U638" s="54">
        <v>352000</v>
      </c>
    </row>
    <row r="639" spans="5:21">
      <c r="E639" s="55">
        <v>39</v>
      </c>
      <c r="F639" s="55">
        <v>70</v>
      </c>
      <c r="H639" s="54" t="s">
        <v>1650</v>
      </c>
      <c r="I639" s="55">
        <v>2</v>
      </c>
      <c r="J639" s="54" t="s">
        <v>1651</v>
      </c>
      <c r="K639" s="54" t="s">
        <v>1650</v>
      </c>
      <c r="L639" s="54" t="s">
        <v>309</v>
      </c>
      <c r="M639" s="54" t="s">
        <v>215</v>
      </c>
      <c r="N639" s="54">
        <v>5.0199999999999996</v>
      </c>
      <c r="P639" s="54">
        <v>1</v>
      </c>
      <c r="R639" s="54">
        <v>9298.5400000000009</v>
      </c>
      <c r="S639" s="54">
        <v>2857</v>
      </c>
      <c r="T639" s="54">
        <v>33</v>
      </c>
      <c r="U639" s="54">
        <v>340000</v>
      </c>
    </row>
    <row r="640" spans="5:21">
      <c r="E640" s="55">
        <v>40</v>
      </c>
      <c r="F640" s="55">
        <v>1</v>
      </c>
      <c r="H640" s="54" t="s">
        <v>1652</v>
      </c>
      <c r="I640" s="55">
        <v>2</v>
      </c>
      <c r="J640" s="54" t="s">
        <v>1653</v>
      </c>
      <c r="K640" s="54" t="s">
        <v>1652</v>
      </c>
      <c r="L640" s="54" t="s">
        <v>309</v>
      </c>
      <c r="M640" s="54" t="s">
        <v>116</v>
      </c>
      <c r="N640" s="54">
        <v>5.0599999999999996</v>
      </c>
      <c r="P640" s="54">
        <v>0.17</v>
      </c>
      <c r="R640" s="54">
        <v>7455.14</v>
      </c>
      <c r="S640" s="54">
        <v>3436</v>
      </c>
      <c r="T640" s="54">
        <v>659</v>
      </c>
      <c r="U640" s="54">
        <v>239900</v>
      </c>
    </row>
    <row r="641" spans="5:21">
      <c r="E641" s="55">
        <v>40</v>
      </c>
      <c r="F641" s="55">
        <v>2</v>
      </c>
      <c r="H641" s="54" t="s">
        <v>1654</v>
      </c>
      <c r="I641" s="55">
        <v>2</v>
      </c>
      <c r="J641" s="54" t="s">
        <v>1655</v>
      </c>
      <c r="K641" s="54" t="s">
        <v>1654</v>
      </c>
      <c r="L641" s="54" t="s">
        <v>309</v>
      </c>
      <c r="M641" s="54" t="s">
        <v>116</v>
      </c>
      <c r="N641" s="54">
        <v>5.0599999999999996</v>
      </c>
      <c r="P641" s="54">
        <v>0.13</v>
      </c>
      <c r="R641" s="54">
        <v>6528.04</v>
      </c>
      <c r="S641" s="54">
        <v>3449</v>
      </c>
      <c r="T641" s="54">
        <v>161</v>
      </c>
      <c r="U641" s="54">
        <v>1</v>
      </c>
    </row>
    <row r="642" spans="5:21">
      <c r="E642" s="55">
        <v>40</v>
      </c>
      <c r="F642" s="55">
        <v>3</v>
      </c>
      <c r="H642" s="54" t="s">
        <v>1656</v>
      </c>
      <c r="I642" s="55">
        <v>2</v>
      </c>
      <c r="J642" s="54" t="s">
        <v>1657</v>
      </c>
      <c r="K642" s="54" t="s">
        <v>1658</v>
      </c>
      <c r="L642" s="54" t="s">
        <v>1659</v>
      </c>
      <c r="M642" s="54" t="s">
        <v>116</v>
      </c>
      <c r="N642" s="54">
        <v>5.0599999999999996</v>
      </c>
      <c r="P642" s="54">
        <v>0.13</v>
      </c>
      <c r="R642" s="54">
        <v>8089.69</v>
      </c>
      <c r="S642" s="54">
        <v>3443</v>
      </c>
      <c r="T642" s="54">
        <v>79</v>
      </c>
      <c r="U642" s="54">
        <v>240000</v>
      </c>
    </row>
    <row r="643" spans="5:21">
      <c r="E643" s="55">
        <v>40</v>
      </c>
      <c r="F643" s="55">
        <v>4</v>
      </c>
      <c r="H643" s="54" t="s">
        <v>1661</v>
      </c>
      <c r="I643" s="55">
        <v>2</v>
      </c>
      <c r="J643" s="54" t="s">
        <v>1662</v>
      </c>
      <c r="K643" s="54" t="s">
        <v>1661</v>
      </c>
      <c r="L643" s="54" t="s">
        <v>309</v>
      </c>
      <c r="M643" s="54" t="s">
        <v>116</v>
      </c>
      <c r="N643" s="54">
        <v>5.0599999999999996</v>
      </c>
      <c r="P643" s="54">
        <v>0.2</v>
      </c>
      <c r="R643" s="54">
        <v>6682.33</v>
      </c>
      <c r="U643" s="54">
        <v>0</v>
      </c>
    </row>
    <row r="644" spans="5:21">
      <c r="E644" s="55">
        <v>40</v>
      </c>
      <c r="F644" s="55">
        <v>5</v>
      </c>
      <c r="H644" s="54" t="s">
        <v>1663</v>
      </c>
      <c r="I644" s="55">
        <v>2</v>
      </c>
      <c r="J644" s="54" t="s">
        <v>1664</v>
      </c>
      <c r="K644" s="54" t="s">
        <v>1663</v>
      </c>
      <c r="L644" s="54" t="s">
        <v>309</v>
      </c>
      <c r="M644" s="54" t="s">
        <v>215</v>
      </c>
      <c r="N644" s="54">
        <v>5.0599999999999996</v>
      </c>
      <c r="P644" s="54">
        <v>0.27</v>
      </c>
      <c r="R644" s="54">
        <v>10794.53</v>
      </c>
      <c r="S644" s="54">
        <v>3366</v>
      </c>
      <c r="T644" s="54">
        <v>398</v>
      </c>
      <c r="U644" s="54">
        <v>315100</v>
      </c>
    </row>
    <row r="645" spans="5:21">
      <c r="E645" s="55">
        <v>40</v>
      </c>
      <c r="F645" s="55">
        <v>6</v>
      </c>
      <c r="H645" s="54" t="s">
        <v>1665</v>
      </c>
      <c r="I645" s="55">
        <v>2</v>
      </c>
      <c r="J645" s="54" t="s">
        <v>1666</v>
      </c>
      <c r="K645" s="54" t="s">
        <v>1665</v>
      </c>
      <c r="L645" s="54" t="s">
        <v>309</v>
      </c>
      <c r="M645" s="54" t="s">
        <v>215</v>
      </c>
      <c r="N645" s="54">
        <v>5.0599999999999996</v>
      </c>
      <c r="P645" s="54">
        <v>0.27</v>
      </c>
      <c r="R645" s="54">
        <v>6536.98</v>
      </c>
      <c r="U645" s="54">
        <v>0</v>
      </c>
    </row>
    <row r="646" spans="5:21">
      <c r="E646" s="55">
        <v>40</v>
      </c>
      <c r="F646" s="55">
        <v>7</v>
      </c>
      <c r="H646" s="54" t="s">
        <v>1667</v>
      </c>
      <c r="I646" s="55">
        <v>2</v>
      </c>
      <c r="J646" s="54" t="s">
        <v>1668</v>
      </c>
      <c r="K646" s="54" t="s">
        <v>1667</v>
      </c>
      <c r="L646" s="54" t="s">
        <v>309</v>
      </c>
      <c r="M646" s="54" t="s">
        <v>215</v>
      </c>
      <c r="N646" s="54">
        <v>5.0599999999999996</v>
      </c>
      <c r="P646" s="54">
        <v>0.41</v>
      </c>
      <c r="R646" s="54">
        <v>6618.52</v>
      </c>
      <c r="U646" s="54">
        <v>0</v>
      </c>
    </row>
    <row r="647" spans="5:21">
      <c r="E647" s="55">
        <v>40</v>
      </c>
      <c r="F647" s="55">
        <v>8</v>
      </c>
      <c r="H647" s="54" t="s">
        <v>1669</v>
      </c>
      <c r="I647" s="55">
        <v>2</v>
      </c>
      <c r="J647" s="54" t="s">
        <v>1670</v>
      </c>
      <c r="K647" s="54" t="s">
        <v>1669</v>
      </c>
      <c r="L647" s="54" t="s">
        <v>309</v>
      </c>
      <c r="M647" s="54" t="s">
        <v>215</v>
      </c>
      <c r="N647" s="54">
        <v>5.0599999999999996</v>
      </c>
      <c r="P647" s="54">
        <v>0.27</v>
      </c>
      <c r="R647" s="54">
        <v>7611.12</v>
      </c>
      <c r="S647" s="54">
        <v>3267</v>
      </c>
      <c r="T647" s="54">
        <v>628</v>
      </c>
      <c r="U647" s="54">
        <v>196000</v>
      </c>
    </row>
    <row r="648" spans="5:21">
      <c r="E648" s="55">
        <v>40</v>
      </c>
      <c r="F648" s="55">
        <v>9</v>
      </c>
      <c r="H648" s="54" t="s">
        <v>1671</v>
      </c>
      <c r="I648" s="55">
        <v>2</v>
      </c>
      <c r="J648" s="54" t="s">
        <v>1672</v>
      </c>
      <c r="K648" s="54" t="s">
        <v>1671</v>
      </c>
      <c r="L648" s="54" t="s">
        <v>368</v>
      </c>
      <c r="M648" s="54" t="s">
        <v>215</v>
      </c>
      <c r="N648" s="54">
        <v>5.0599999999999996</v>
      </c>
      <c r="P648" s="54">
        <v>0.55000000000000004</v>
      </c>
      <c r="R648" s="54">
        <v>8773.8799999999992</v>
      </c>
      <c r="S648" s="54">
        <v>3507</v>
      </c>
      <c r="T648" s="54">
        <v>673</v>
      </c>
      <c r="U648" s="54">
        <v>160000</v>
      </c>
    </row>
    <row r="649" spans="5:21">
      <c r="E649" s="55">
        <v>40</v>
      </c>
      <c r="F649" s="55">
        <v>11</v>
      </c>
      <c r="H649" s="54" t="s">
        <v>1673</v>
      </c>
      <c r="I649" s="55">
        <v>2</v>
      </c>
      <c r="J649" s="54" t="s">
        <v>1674</v>
      </c>
      <c r="K649" s="54" t="s">
        <v>1673</v>
      </c>
      <c r="L649" s="54" t="s">
        <v>309</v>
      </c>
      <c r="M649" s="54" t="s">
        <v>215</v>
      </c>
      <c r="N649" s="54">
        <v>5.0599999999999996</v>
      </c>
      <c r="P649" s="54">
        <v>0.27</v>
      </c>
      <c r="R649" s="54">
        <v>8727.7900000000009</v>
      </c>
      <c r="S649" s="54">
        <v>2672</v>
      </c>
      <c r="T649" s="54">
        <v>207</v>
      </c>
      <c r="U649" s="54">
        <v>1</v>
      </c>
    </row>
    <row r="650" spans="5:21">
      <c r="E650" s="55">
        <v>40</v>
      </c>
      <c r="F650" s="55">
        <v>12</v>
      </c>
      <c r="H650" s="54" t="s">
        <v>1675</v>
      </c>
      <c r="I650" s="55">
        <v>2</v>
      </c>
      <c r="J650" s="54" t="s">
        <v>1676</v>
      </c>
      <c r="K650" s="54" t="s">
        <v>1675</v>
      </c>
      <c r="L650" s="54" t="s">
        <v>309</v>
      </c>
      <c r="M650" s="54" t="s">
        <v>215</v>
      </c>
      <c r="N650" s="54">
        <v>5.0599999999999996</v>
      </c>
      <c r="P650" s="54">
        <v>0.27</v>
      </c>
      <c r="R650" s="54">
        <v>7515.4</v>
      </c>
      <c r="S650" s="54">
        <v>2262</v>
      </c>
      <c r="T650" s="54">
        <v>122</v>
      </c>
      <c r="U650" s="54">
        <v>135000</v>
      </c>
    </row>
    <row r="651" spans="5:21">
      <c r="E651" s="55">
        <v>40</v>
      </c>
      <c r="F651" s="55">
        <v>13</v>
      </c>
      <c r="H651" s="54" t="s">
        <v>1677</v>
      </c>
      <c r="I651" s="55">
        <v>1</v>
      </c>
      <c r="J651" s="54" t="s">
        <v>1678</v>
      </c>
      <c r="K651" s="54" t="s">
        <v>1679</v>
      </c>
      <c r="L651" s="54" t="s">
        <v>1680</v>
      </c>
      <c r="M651" s="54" t="s">
        <v>215</v>
      </c>
      <c r="N651" s="54">
        <v>5.0599999999999996</v>
      </c>
      <c r="P651" s="54">
        <v>0.28000000000000003</v>
      </c>
      <c r="R651" s="54">
        <v>825.99</v>
      </c>
      <c r="U651" s="54">
        <v>0</v>
      </c>
    </row>
    <row r="652" spans="5:21">
      <c r="E652" s="55">
        <v>40</v>
      </c>
      <c r="F652" s="55">
        <v>13.01</v>
      </c>
      <c r="G652" s="54" t="s">
        <v>1530</v>
      </c>
      <c r="H652" s="54" t="s">
        <v>98</v>
      </c>
      <c r="I652" s="55" t="s">
        <v>1531</v>
      </c>
      <c r="J652" s="54" t="s">
        <v>1681</v>
      </c>
      <c r="K652" s="54" t="s">
        <v>1682</v>
      </c>
      <c r="L652" s="54" t="s">
        <v>400</v>
      </c>
      <c r="M652" s="54" t="s">
        <v>901</v>
      </c>
      <c r="N652" s="54">
        <v>5.0599999999999996</v>
      </c>
      <c r="P652" s="54">
        <v>5</v>
      </c>
      <c r="R652" s="54">
        <v>21.27</v>
      </c>
      <c r="S652" s="54">
        <v>3217</v>
      </c>
      <c r="T652" s="54">
        <v>592</v>
      </c>
      <c r="U652" s="54">
        <v>1</v>
      </c>
    </row>
    <row r="653" spans="5:21">
      <c r="E653" s="55">
        <v>40</v>
      </c>
      <c r="F653" s="55">
        <v>15</v>
      </c>
      <c r="H653" s="54" t="s">
        <v>1683</v>
      </c>
      <c r="I653" s="55">
        <v>2</v>
      </c>
      <c r="J653" s="54" t="s">
        <v>1684</v>
      </c>
      <c r="K653" s="54" t="s">
        <v>1683</v>
      </c>
      <c r="L653" s="54" t="s">
        <v>309</v>
      </c>
      <c r="M653" s="54" t="s">
        <v>901</v>
      </c>
      <c r="N653" s="54">
        <v>5.0599999999999996</v>
      </c>
      <c r="P653" s="54">
        <v>2.4300000000000002</v>
      </c>
      <c r="R653" s="54">
        <v>8578.9</v>
      </c>
      <c r="S653" s="54">
        <v>3210</v>
      </c>
      <c r="T653" s="54">
        <v>498</v>
      </c>
      <c r="U653" s="54">
        <v>318000</v>
      </c>
    </row>
    <row r="654" spans="5:21">
      <c r="E654" s="55">
        <v>40</v>
      </c>
      <c r="F654" s="55">
        <v>16</v>
      </c>
      <c r="H654" s="54" t="s">
        <v>1685</v>
      </c>
      <c r="I654" s="55" t="s">
        <v>321</v>
      </c>
      <c r="J654" s="54" t="s">
        <v>1686</v>
      </c>
      <c r="K654" s="54" t="s">
        <v>1687</v>
      </c>
      <c r="L654" s="54" t="s">
        <v>1688</v>
      </c>
      <c r="M654" s="54" t="s">
        <v>901</v>
      </c>
      <c r="N654" s="54">
        <v>5.0599999999999996</v>
      </c>
      <c r="P654" s="54">
        <v>1.02</v>
      </c>
      <c r="R654" s="54">
        <v>23017.69</v>
      </c>
      <c r="U654" s="54">
        <v>0</v>
      </c>
    </row>
    <row r="655" spans="5:21">
      <c r="E655" s="55">
        <v>40</v>
      </c>
      <c r="F655" s="55">
        <v>17</v>
      </c>
      <c r="H655" s="54" t="s">
        <v>1689</v>
      </c>
      <c r="I655" s="55">
        <v>2</v>
      </c>
      <c r="J655" s="54" t="s">
        <v>1690</v>
      </c>
      <c r="K655" s="54" t="s">
        <v>1689</v>
      </c>
      <c r="L655" s="54" t="s">
        <v>368</v>
      </c>
      <c r="M655" s="54" t="s">
        <v>116</v>
      </c>
      <c r="N655" s="54">
        <v>5.0599999999999996</v>
      </c>
      <c r="P655" s="54">
        <v>0.3</v>
      </c>
      <c r="R655" s="54">
        <v>6785.13</v>
      </c>
      <c r="S655" s="54">
        <v>3346</v>
      </c>
      <c r="T655" s="54">
        <v>166</v>
      </c>
      <c r="U655" s="54">
        <v>185000</v>
      </c>
    </row>
    <row r="656" spans="5:21">
      <c r="E656" s="55">
        <v>40</v>
      </c>
      <c r="F656" s="55">
        <v>18</v>
      </c>
      <c r="H656" s="54" t="s">
        <v>1691</v>
      </c>
      <c r="I656" s="55">
        <v>2</v>
      </c>
      <c r="J656" s="54" t="s">
        <v>1692</v>
      </c>
      <c r="K656" s="54" t="s">
        <v>1691</v>
      </c>
      <c r="L656" s="54" t="s">
        <v>309</v>
      </c>
      <c r="M656" s="54" t="s">
        <v>116</v>
      </c>
      <c r="N656" s="54">
        <v>5.0599999999999996</v>
      </c>
      <c r="P656" s="54">
        <v>0.39</v>
      </c>
      <c r="R656" s="54">
        <v>8146.41</v>
      </c>
      <c r="S656" s="54">
        <v>2388</v>
      </c>
      <c r="T656" s="54">
        <v>39</v>
      </c>
      <c r="U656" s="54">
        <v>158500</v>
      </c>
    </row>
    <row r="657" spans="2:21">
      <c r="B657" s="55">
        <v>5</v>
      </c>
      <c r="E657" s="55">
        <v>40</v>
      </c>
      <c r="F657" s="55">
        <v>19</v>
      </c>
      <c r="H657" s="54" t="s">
        <v>242</v>
      </c>
      <c r="I657" s="55" t="s">
        <v>77</v>
      </c>
      <c r="J657" s="54" t="s">
        <v>85</v>
      </c>
      <c r="K657" s="54" t="s">
        <v>322</v>
      </c>
      <c r="L657" s="54" t="s">
        <v>309</v>
      </c>
      <c r="M657" s="54" t="s">
        <v>215</v>
      </c>
      <c r="N657" s="54">
        <v>5.0599999999999996</v>
      </c>
      <c r="P657" s="54">
        <v>4.2</v>
      </c>
      <c r="Q657" s="54" t="s">
        <v>152</v>
      </c>
      <c r="R657" s="54">
        <v>0</v>
      </c>
      <c r="U657" s="54">
        <v>0</v>
      </c>
    </row>
    <row r="658" spans="2:21">
      <c r="E658" s="55">
        <v>40</v>
      </c>
      <c r="F658" s="55">
        <v>20</v>
      </c>
      <c r="H658" s="54" t="s">
        <v>1693</v>
      </c>
      <c r="I658" s="55">
        <v>2</v>
      </c>
      <c r="J658" s="54" t="s">
        <v>1694</v>
      </c>
      <c r="K658" s="54" t="s">
        <v>1693</v>
      </c>
      <c r="L658" s="54" t="s">
        <v>309</v>
      </c>
      <c r="M658" s="54" t="s">
        <v>116</v>
      </c>
      <c r="N658" s="54">
        <v>5.0599999999999996</v>
      </c>
      <c r="P658" s="54">
        <v>0.19</v>
      </c>
      <c r="R658" s="54">
        <v>7618.21</v>
      </c>
      <c r="S658" s="54">
        <v>3188</v>
      </c>
      <c r="T658" s="54">
        <v>510</v>
      </c>
      <c r="U658" s="54">
        <v>257500</v>
      </c>
    </row>
    <row r="659" spans="2:21">
      <c r="E659" s="55">
        <v>41</v>
      </c>
      <c r="F659" s="55">
        <v>88.01</v>
      </c>
      <c r="H659" s="54" t="s">
        <v>1695</v>
      </c>
      <c r="I659" s="55">
        <v>2</v>
      </c>
      <c r="J659" s="54" t="s">
        <v>1696</v>
      </c>
      <c r="K659" s="54" t="s">
        <v>1697</v>
      </c>
      <c r="L659" s="54" t="s">
        <v>309</v>
      </c>
      <c r="M659" s="54" t="s">
        <v>245</v>
      </c>
      <c r="N659" s="54">
        <v>5.0599999999999996</v>
      </c>
      <c r="P659" s="54">
        <v>0.53</v>
      </c>
      <c r="R659" s="54">
        <v>4587.2299999999996</v>
      </c>
      <c r="S659" s="54">
        <v>2522</v>
      </c>
      <c r="T659" s="54">
        <v>8</v>
      </c>
      <c r="U659" s="54">
        <v>100000</v>
      </c>
    </row>
    <row r="660" spans="2:21">
      <c r="E660" s="55">
        <v>41</v>
      </c>
      <c r="F660" s="55">
        <v>88.02</v>
      </c>
      <c r="H660" s="54" t="s">
        <v>1698</v>
      </c>
      <c r="I660" s="55" t="s">
        <v>321</v>
      </c>
      <c r="J660" s="54" t="s">
        <v>1696</v>
      </c>
      <c r="K660" s="54" t="s">
        <v>1697</v>
      </c>
      <c r="L660" s="54" t="s">
        <v>309</v>
      </c>
      <c r="M660" s="54" t="s">
        <v>245</v>
      </c>
      <c r="N660" s="54">
        <v>5.0599999999999996</v>
      </c>
      <c r="P660" s="54">
        <v>0.51</v>
      </c>
      <c r="R660" s="54">
        <v>10351.4</v>
      </c>
      <c r="U660" s="54">
        <v>0</v>
      </c>
    </row>
    <row r="661" spans="2:21">
      <c r="E661" s="55">
        <v>41</v>
      </c>
      <c r="F661" s="55">
        <v>89</v>
      </c>
      <c r="H661" s="54" t="s">
        <v>1697</v>
      </c>
      <c r="I661" s="55" t="s">
        <v>321</v>
      </c>
      <c r="J661" s="54" t="s">
        <v>1699</v>
      </c>
      <c r="K661" s="54" t="s">
        <v>1697</v>
      </c>
      <c r="L661" s="54" t="s">
        <v>309</v>
      </c>
      <c r="M661" s="54" t="s">
        <v>245</v>
      </c>
      <c r="N661" s="54">
        <v>5.0599999999999996</v>
      </c>
      <c r="P661" s="54">
        <v>0.89</v>
      </c>
      <c r="R661" s="54">
        <v>17512.3</v>
      </c>
      <c r="S661" s="54">
        <v>2522</v>
      </c>
      <c r="T661" s="54">
        <v>11</v>
      </c>
      <c r="U661" s="54">
        <v>200000</v>
      </c>
    </row>
    <row r="662" spans="2:21">
      <c r="E662" s="55">
        <v>41</v>
      </c>
      <c r="F662" s="55">
        <v>90.01</v>
      </c>
      <c r="H662" s="54" t="s">
        <v>1700</v>
      </c>
      <c r="I662" s="55" t="s">
        <v>321</v>
      </c>
      <c r="J662" s="54" t="s">
        <v>1701</v>
      </c>
      <c r="K662" s="54" t="s">
        <v>1702</v>
      </c>
      <c r="L662" s="54" t="s">
        <v>1703</v>
      </c>
      <c r="M662" s="54" t="s">
        <v>245</v>
      </c>
      <c r="N662" s="54">
        <v>5.0599999999999996</v>
      </c>
      <c r="P662" s="54">
        <v>1.601</v>
      </c>
      <c r="R662" s="54">
        <v>10993.05</v>
      </c>
      <c r="S662" s="54">
        <v>3371</v>
      </c>
      <c r="T662" s="54">
        <v>400</v>
      </c>
      <c r="U662" s="54">
        <v>160000</v>
      </c>
    </row>
    <row r="663" spans="2:21">
      <c r="E663" s="55">
        <v>41</v>
      </c>
      <c r="F663" s="55">
        <v>90.02</v>
      </c>
      <c r="H663" s="54" t="s">
        <v>1704</v>
      </c>
      <c r="I663" s="55" t="s">
        <v>321</v>
      </c>
      <c r="J663" s="54" t="s">
        <v>1705</v>
      </c>
      <c r="K663" s="54" t="s">
        <v>1706</v>
      </c>
      <c r="L663" s="54" t="s">
        <v>1707</v>
      </c>
      <c r="M663" s="54" t="s">
        <v>245</v>
      </c>
      <c r="N663" s="54">
        <v>5.0599999999999996</v>
      </c>
      <c r="P663" s="54">
        <v>0.96</v>
      </c>
      <c r="R663" s="54">
        <v>12265.7</v>
      </c>
      <c r="S663" s="54">
        <v>3339</v>
      </c>
      <c r="T663" s="54">
        <v>261</v>
      </c>
      <c r="U663" s="54">
        <v>1</v>
      </c>
    </row>
    <row r="664" spans="2:21">
      <c r="E664" s="55">
        <v>41</v>
      </c>
      <c r="F664" s="55">
        <v>94</v>
      </c>
      <c r="H664" s="54" t="s">
        <v>1708</v>
      </c>
      <c r="I664" s="55">
        <v>1</v>
      </c>
      <c r="J664" s="54" t="s">
        <v>1701</v>
      </c>
      <c r="K664" s="54" t="s">
        <v>1702</v>
      </c>
      <c r="L664" s="54" t="s">
        <v>1703</v>
      </c>
      <c r="M664" s="54" t="s">
        <v>245</v>
      </c>
      <c r="N664" s="54">
        <v>5.0599999999999996</v>
      </c>
      <c r="P664" s="54">
        <v>0.9</v>
      </c>
      <c r="R664" s="54">
        <v>8082.6</v>
      </c>
      <c r="S664" s="54">
        <v>3371</v>
      </c>
      <c r="T664" s="54">
        <v>400</v>
      </c>
      <c r="U664" s="54">
        <v>160000</v>
      </c>
    </row>
    <row r="665" spans="2:21">
      <c r="E665" s="55">
        <v>41</v>
      </c>
      <c r="F665" s="55">
        <v>95</v>
      </c>
      <c r="H665" s="54" t="s">
        <v>1709</v>
      </c>
      <c r="I665" s="55" t="s">
        <v>321</v>
      </c>
      <c r="J665" s="54" t="s">
        <v>1710</v>
      </c>
      <c r="K665" s="54" t="s">
        <v>1711</v>
      </c>
      <c r="L665" s="54" t="s">
        <v>436</v>
      </c>
      <c r="M665" s="54" t="s">
        <v>245</v>
      </c>
      <c r="N665" s="54">
        <v>5.0599999999999996</v>
      </c>
      <c r="P665" s="54">
        <v>1.08</v>
      </c>
      <c r="R665" s="54">
        <v>22156.25</v>
      </c>
      <c r="S665" s="54">
        <v>2937</v>
      </c>
      <c r="T665" s="54">
        <v>337</v>
      </c>
      <c r="U665" s="54">
        <v>1</v>
      </c>
    </row>
    <row r="666" spans="2:21">
      <c r="E666" s="55">
        <v>41</v>
      </c>
      <c r="F666" s="55">
        <v>213</v>
      </c>
      <c r="H666" s="54" t="s">
        <v>1712</v>
      </c>
      <c r="I666" s="55">
        <v>2</v>
      </c>
      <c r="J666" s="54" t="s">
        <v>1713</v>
      </c>
      <c r="K666" s="54" t="s">
        <v>1712</v>
      </c>
      <c r="L666" s="54" t="s">
        <v>309</v>
      </c>
      <c r="M666" s="54" t="s">
        <v>116</v>
      </c>
      <c r="N666" s="54">
        <v>5.0599999999999996</v>
      </c>
      <c r="P666" s="54">
        <v>0.18</v>
      </c>
      <c r="R666" s="54">
        <v>7678.47</v>
      </c>
      <c r="S666" s="54">
        <v>3360</v>
      </c>
      <c r="T666" s="54">
        <v>656</v>
      </c>
      <c r="U666" s="54">
        <v>1</v>
      </c>
    </row>
    <row r="667" spans="2:21">
      <c r="E667" s="55">
        <v>41</v>
      </c>
      <c r="F667" s="55">
        <v>214</v>
      </c>
      <c r="H667" s="54" t="s">
        <v>1714</v>
      </c>
      <c r="I667" s="55">
        <v>2</v>
      </c>
      <c r="J667" s="54" t="s">
        <v>1715</v>
      </c>
      <c r="K667" s="54" t="s">
        <v>1714</v>
      </c>
      <c r="L667" s="54" t="s">
        <v>1037</v>
      </c>
      <c r="M667" s="54" t="s">
        <v>116</v>
      </c>
      <c r="N667" s="54">
        <v>5.0599999999999996</v>
      </c>
      <c r="P667" s="54">
        <v>0.13</v>
      </c>
      <c r="R667" s="54">
        <v>6214.39</v>
      </c>
      <c r="S667" s="54">
        <v>1749</v>
      </c>
      <c r="T667" s="54">
        <v>212</v>
      </c>
      <c r="U667" s="54">
        <v>128000</v>
      </c>
    </row>
    <row r="668" spans="2:21">
      <c r="E668" s="55">
        <v>41</v>
      </c>
      <c r="F668" s="55">
        <v>215</v>
      </c>
      <c r="H668" s="54" t="s">
        <v>1716</v>
      </c>
      <c r="I668" s="55">
        <v>2</v>
      </c>
      <c r="J668" s="54" t="s">
        <v>1717</v>
      </c>
      <c r="K668" s="54" t="s">
        <v>1716</v>
      </c>
      <c r="L668" s="54" t="s">
        <v>309</v>
      </c>
      <c r="M668" s="54" t="s">
        <v>116</v>
      </c>
      <c r="N668" s="54">
        <v>5.0599999999999996</v>
      </c>
      <c r="P668" s="54">
        <v>0.13</v>
      </c>
      <c r="R668" s="54">
        <v>7430.32</v>
      </c>
      <c r="S668" s="54">
        <v>3375</v>
      </c>
      <c r="T668" s="54">
        <v>496</v>
      </c>
      <c r="U668" s="54">
        <v>196000</v>
      </c>
    </row>
    <row r="669" spans="2:21">
      <c r="E669" s="55">
        <v>41</v>
      </c>
      <c r="F669" s="55">
        <v>216</v>
      </c>
      <c r="H669" s="54" t="s">
        <v>1719</v>
      </c>
      <c r="I669" s="55">
        <v>2</v>
      </c>
      <c r="J669" s="54" t="s">
        <v>1720</v>
      </c>
      <c r="K669" s="54" t="s">
        <v>1721</v>
      </c>
      <c r="L669" s="54" t="s">
        <v>309</v>
      </c>
      <c r="M669" s="54" t="s">
        <v>116</v>
      </c>
      <c r="N669" s="54">
        <v>5.0599999999999996</v>
      </c>
      <c r="P669" s="54">
        <v>0.2</v>
      </c>
      <c r="R669" s="54">
        <v>6914.45</v>
      </c>
      <c r="S669" s="54">
        <v>2411</v>
      </c>
      <c r="T669" s="54">
        <v>310</v>
      </c>
      <c r="U669" s="54">
        <v>137900</v>
      </c>
    </row>
    <row r="670" spans="2:21">
      <c r="E670" s="55">
        <v>41</v>
      </c>
      <c r="F670" s="55">
        <v>217.02</v>
      </c>
      <c r="H670" s="54" t="s">
        <v>1722</v>
      </c>
      <c r="I670" s="55">
        <v>2</v>
      </c>
      <c r="J670" s="54" t="s">
        <v>1723</v>
      </c>
      <c r="K670" s="54" t="s">
        <v>1722</v>
      </c>
      <c r="L670" s="54" t="s">
        <v>309</v>
      </c>
      <c r="M670" s="54" t="s">
        <v>116</v>
      </c>
      <c r="N670" s="54">
        <v>5.0599999999999996</v>
      </c>
      <c r="P670" s="54">
        <v>0.2</v>
      </c>
      <c r="R670" s="54">
        <v>6781.59</v>
      </c>
      <c r="S670" s="54">
        <v>2480</v>
      </c>
      <c r="T670" s="54">
        <v>98</v>
      </c>
      <c r="U670" s="54">
        <v>159000</v>
      </c>
    </row>
    <row r="671" spans="2:21">
      <c r="E671" s="55">
        <v>41</v>
      </c>
      <c r="F671" s="55">
        <v>219</v>
      </c>
      <c r="H671" s="54" t="s">
        <v>1724</v>
      </c>
      <c r="I671" s="55">
        <v>2</v>
      </c>
      <c r="J671" s="54" t="s">
        <v>1725</v>
      </c>
      <c r="K671" s="54" t="s">
        <v>1724</v>
      </c>
      <c r="L671" s="54" t="s">
        <v>309</v>
      </c>
      <c r="M671" s="54" t="s">
        <v>116</v>
      </c>
      <c r="N671" s="54">
        <v>5.0599999999999996</v>
      </c>
      <c r="P671" s="54">
        <v>0.2</v>
      </c>
      <c r="R671" s="54">
        <v>7047.46</v>
      </c>
      <c r="S671" s="54">
        <v>3240</v>
      </c>
      <c r="T671" s="54">
        <v>988</v>
      </c>
      <c r="U671" s="54">
        <v>50000</v>
      </c>
    </row>
    <row r="672" spans="2:21">
      <c r="E672" s="55">
        <v>41</v>
      </c>
      <c r="F672" s="55">
        <v>220</v>
      </c>
      <c r="H672" s="54" t="s">
        <v>1726</v>
      </c>
      <c r="I672" s="55">
        <v>2</v>
      </c>
      <c r="J672" s="54" t="s">
        <v>1727</v>
      </c>
      <c r="K672" s="54" t="s">
        <v>1726</v>
      </c>
      <c r="L672" s="54" t="s">
        <v>309</v>
      </c>
      <c r="M672" s="54" t="s">
        <v>116</v>
      </c>
      <c r="N672" s="54">
        <v>5.0599999999999996</v>
      </c>
      <c r="P672" s="54">
        <v>0.2</v>
      </c>
      <c r="R672" s="54">
        <v>7611.12</v>
      </c>
      <c r="U672" s="54">
        <v>0</v>
      </c>
    </row>
    <row r="673" spans="5:21">
      <c r="E673" s="55">
        <v>41</v>
      </c>
      <c r="F673" s="55">
        <v>221</v>
      </c>
      <c r="H673" s="54" t="s">
        <v>1728</v>
      </c>
      <c r="I673" s="55">
        <v>2</v>
      </c>
      <c r="J673" s="54" t="s">
        <v>1729</v>
      </c>
      <c r="K673" s="54" t="s">
        <v>1728</v>
      </c>
      <c r="L673" s="54" t="s">
        <v>309</v>
      </c>
      <c r="M673" s="54" t="s">
        <v>116</v>
      </c>
      <c r="N673" s="54">
        <v>5.0599999999999996</v>
      </c>
      <c r="P673" s="54">
        <v>0.13</v>
      </c>
      <c r="R673" s="54">
        <v>7331.06</v>
      </c>
      <c r="U673" s="54">
        <v>0</v>
      </c>
    </row>
    <row r="674" spans="5:21">
      <c r="E674" s="55">
        <v>41</v>
      </c>
      <c r="F674" s="55">
        <v>222</v>
      </c>
      <c r="H674" s="54" t="s">
        <v>1730</v>
      </c>
      <c r="I674" s="55">
        <v>2</v>
      </c>
      <c r="J674" s="54" t="s">
        <v>1731</v>
      </c>
      <c r="K674" s="54" t="s">
        <v>1730</v>
      </c>
      <c r="L674" s="54" t="s">
        <v>309</v>
      </c>
      <c r="M674" s="54" t="s">
        <v>116</v>
      </c>
      <c r="N674" s="54">
        <v>5.0599999999999996</v>
      </c>
      <c r="P674" s="54">
        <v>0.13</v>
      </c>
      <c r="R674" s="54">
        <v>7121.91</v>
      </c>
      <c r="S674" s="54">
        <v>3209</v>
      </c>
      <c r="T674" s="54">
        <v>344</v>
      </c>
      <c r="U674" s="54">
        <v>265000</v>
      </c>
    </row>
    <row r="675" spans="5:21">
      <c r="E675" s="55">
        <v>41</v>
      </c>
      <c r="F675" s="55">
        <v>223</v>
      </c>
      <c r="H675" s="54" t="s">
        <v>1732</v>
      </c>
      <c r="I675" s="55">
        <v>2</v>
      </c>
      <c r="J675" s="54" t="s">
        <v>1733</v>
      </c>
      <c r="K675" s="54" t="s">
        <v>1732</v>
      </c>
      <c r="L675" s="54" t="s">
        <v>309</v>
      </c>
      <c r="M675" s="54" t="s">
        <v>116</v>
      </c>
      <c r="N675" s="54">
        <v>5.0599999999999996</v>
      </c>
      <c r="P675" s="54">
        <v>0.2</v>
      </c>
      <c r="R675" s="54">
        <v>6593.7</v>
      </c>
      <c r="S675" s="54">
        <v>2092</v>
      </c>
      <c r="T675" s="54">
        <v>203</v>
      </c>
      <c r="U675" s="54">
        <v>1</v>
      </c>
    </row>
    <row r="676" spans="5:21">
      <c r="E676" s="55">
        <v>41</v>
      </c>
      <c r="F676" s="55">
        <v>224</v>
      </c>
      <c r="H676" s="54" t="s">
        <v>1734</v>
      </c>
      <c r="I676" s="55">
        <v>2</v>
      </c>
      <c r="J676" s="54" t="s">
        <v>1735</v>
      </c>
      <c r="K676" s="54" t="s">
        <v>1734</v>
      </c>
      <c r="L676" s="54" t="s">
        <v>309</v>
      </c>
      <c r="M676" s="54" t="s">
        <v>116</v>
      </c>
      <c r="N676" s="54">
        <v>5.0599999999999996</v>
      </c>
      <c r="P676" s="54">
        <v>0.16</v>
      </c>
      <c r="R676" s="54">
        <v>6427.09</v>
      </c>
      <c r="U676" s="54">
        <v>0</v>
      </c>
    </row>
    <row r="677" spans="5:21">
      <c r="E677" s="55">
        <v>42</v>
      </c>
      <c r="F677" s="55">
        <v>109.01</v>
      </c>
      <c r="H677" s="54" t="s">
        <v>1736</v>
      </c>
      <c r="I677" s="55" t="s">
        <v>321</v>
      </c>
      <c r="J677" s="54" t="s">
        <v>1737</v>
      </c>
      <c r="K677" s="54" t="s">
        <v>1711</v>
      </c>
      <c r="L677" s="54" t="s">
        <v>436</v>
      </c>
      <c r="M677" s="54" t="s">
        <v>245</v>
      </c>
      <c r="N677" s="54">
        <v>5.0599999999999996</v>
      </c>
      <c r="P677" s="54">
        <v>0.55000000000000004</v>
      </c>
      <c r="R677" s="54">
        <v>9748.75</v>
      </c>
      <c r="S677" s="54">
        <v>3381</v>
      </c>
      <c r="T677" s="54">
        <v>547</v>
      </c>
      <c r="U677" s="54">
        <v>250000</v>
      </c>
    </row>
    <row r="678" spans="5:21">
      <c r="E678" s="55">
        <v>42</v>
      </c>
      <c r="F678" s="55">
        <v>109.02</v>
      </c>
      <c r="H678" s="54" t="s">
        <v>1709</v>
      </c>
      <c r="I678" s="55">
        <v>1</v>
      </c>
      <c r="J678" s="54" t="s">
        <v>1710</v>
      </c>
      <c r="K678" s="54" t="s">
        <v>1711</v>
      </c>
      <c r="L678" s="54" t="s">
        <v>436</v>
      </c>
      <c r="M678" s="54" t="s">
        <v>245</v>
      </c>
      <c r="N678" s="54">
        <v>5.0599999999999996</v>
      </c>
      <c r="P678" s="54">
        <v>0.44</v>
      </c>
      <c r="R678" s="54">
        <v>233.97</v>
      </c>
      <c r="S678" s="54">
        <v>2937</v>
      </c>
      <c r="T678" s="54">
        <v>337</v>
      </c>
      <c r="U678" s="54">
        <v>1</v>
      </c>
    </row>
    <row r="679" spans="5:21">
      <c r="E679" s="55">
        <v>42</v>
      </c>
      <c r="F679" s="55">
        <v>110</v>
      </c>
      <c r="H679" s="54" t="s">
        <v>1739</v>
      </c>
      <c r="I679" s="55" t="s">
        <v>1740</v>
      </c>
      <c r="J679" s="54" t="s">
        <v>1741</v>
      </c>
      <c r="K679" s="54" t="s">
        <v>1739</v>
      </c>
      <c r="L679" s="54" t="s">
        <v>368</v>
      </c>
      <c r="M679" s="54" t="s">
        <v>245</v>
      </c>
      <c r="N679" s="54">
        <v>5.0599999999999996</v>
      </c>
      <c r="P679" s="54">
        <v>1.53</v>
      </c>
      <c r="Q679" s="54" t="s">
        <v>1742</v>
      </c>
      <c r="R679" s="54">
        <v>0</v>
      </c>
      <c r="S679" s="54">
        <v>2839</v>
      </c>
      <c r="T679" s="54">
        <v>17</v>
      </c>
      <c r="U679" s="54">
        <v>1125000</v>
      </c>
    </row>
    <row r="680" spans="5:21">
      <c r="E680" s="55">
        <v>42</v>
      </c>
      <c r="F680" s="55">
        <v>112</v>
      </c>
      <c r="H680" s="54" t="s">
        <v>1743</v>
      </c>
      <c r="I680" s="55" t="s">
        <v>1744</v>
      </c>
      <c r="J680" s="54" t="s">
        <v>1745</v>
      </c>
      <c r="K680" s="54" t="s">
        <v>1746</v>
      </c>
      <c r="L680" s="54" t="s">
        <v>1747</v>
      </c>
      <c r="M680" s="54" t="s">
        <v>245</v>
      </c>
      <c r="N680" s="54">
        <v>5.0599999999999996</v>
      </c>
      <c r="P680" s="54">
        <v>1.17</v>
      </c>
      <c r="R680" s="54">
        <v>21684.77</v>
      </c>
      <c r="U680" s="54">
        <v>0</v>
      </c>
    </row>
    <row r="681" spans="5:21">
      <c r="E681" s="55">
        <v>42</v>
      </c>
      <c r="F681" s="55">
        <v>113</v>
      </c>
      <c r="H681" s="54" t="s">
        <v>1748</v>
      </c>
      <c r="I681" s="55" t="s">
        <v>321</v>
      </c>
      <c r="J681" s="54" t="s">
        <v>1749</v>
      </c>
      <c r="K681" s="54" t="s">
        <v>1750</v>
      </c>
      <c r="L681" s="54" t="s">
        <v>1751</v>
      </c>
      <c r="M681" s="54" t="s">
        <v>245</v>
      </c>
      <c r="N681" s="54">
        <v>5.0599999999999996</v>
      </c>
      <c r="P681" s="54">
        <v>2</v>
      </c>
      <c r="R681" s="54">
        <v>72502.34</v>
      </c>
      <c r="U681" s="54">
        <v>0</v>
      </c>
    </row>
    <row r="682" spans="5:21">
      <c r="E682" s="55">
        <v>42</v>
      </c>
      <c r="F682" s="55">
        <v>115</v>
      </c>
      <c r="H682" s="54" t="s">
        <v>98</v>
      </c>
      <c r="I682" s="55">
        <v>1</v>
      </c>
      <c r="J682" s="54" t="s">
        <v>1749</v>
      </c>
      <c r="K682" s="54" t="s">
        <v>1750</v>
      </c>
      <c r="L682" s="54" t="s">
        <v>1751</v>
      </c>
      <c r="M682" s="54" t="s">
        <v>245</v>
      </c>
      <c r="N682" s="54">
        <v>5.0599999999999996</v>
      </c>
      <c r="P682" s="54">
        <v>2.72</v>
      </c>
      <c r="R682" s="54">
        <v>8894.41</v>
      </c>
      <c r="U682" s="54">
        <v>0</v>
      </c>
    </row>
    <row r="683" spans="5:21">
      <c r="E683" s="55">
        <v>42</v>
      </c>
      <c r="F683" s="55">
        <v>211</v>
      </c>
      <c r="H683" s="54" t="s">
        <v>1752</v>
      </c>
      <c r="I683" s="55">
        <v>2</v>
      </c>
      <c r="J683" s="54" t="s">
        <v>1753</v>
      </c>
      <c r="K683" s="54" t="s">
        <v>1752</v>
      </c>
      <c r="L683" s="54" t="s">
        <v>309</v>
      </c>
      <c r="M683" s="54" t="s">
        <v>116</v>
      </c>
      <c r="N683" s="54">
        <v>5.0599999999999996</v>
      </c>
      <c r="P683" s="54">
        <v>0.62</v>
      </c>
      <c r="R683" s="54">
        <v>9890.5499999999993</v>
      </c>
      <c r="U683" s="54">
        <v>0</v>
      </c>
    </row>
    <row r="684" spans="5:21">
      <c r="E684" s="55">
        <v>42</v>
      </c>
      <c r="F684" s="55">
        <v>225.01</v>
      </c>
      <c r="H684" s="54" t="s">
        <v>1754</v>
      </c>
      <c r="I684" s="55">
        <v>2</v>
      </c>
      <c r="J684" s="54" t="s">
        <v>1755</v>
      </c>
      <c r="K684" s="54" t="s">
        <v>1754</v>
      </c>
      <c r="L684" s="54" t="s">
        <v>309</v>
      </c>
      <c r="M684" s="54" t="s">
        <v>116</v>
      </c>
      <c r="N684" s="54">
        <v>5.0599999999999996</v>
      </c>
      <c r="P684" s="54">
        <v>0.13</v>
      </c>
      <c r="R684" s="54">
        <v>8057.79</v>
      </c>
      <c r="S684" s="54">
        <v>2299</v>
      </c>
      <c r="T684" s="54">
        <v>57</v>
      </c>
      <c r="U684" s="54">
        <v>139000</v>
      </c>
    </row>
    <row r="685" spans="5:21">
      <c r="E685" s="55">
        <v>42</v>
      </c>
      <c r="F685" s="55">
        <v>225.02</v>
      </c>
      <c r="H685" s="54" t="s">
        <v>1756</v>
      </c>
      <c r="I685" s="55">
        <v>2</v>
      </c>
      <c r="J685" s="54" t="s">
        <v>1757</v>
      </c>
      <c r="K685" s="54" t="s">
        <v>1756</v>
      </c>
      <c r="L685" s="54" t="s">
        <v>309</v>
      </c>
      <c r="M685" s="54" t="s">
        <v>116</v>
      </c>
      <c r="N685" s="54">
        <v>5.0599999999999996</v>
      </c>
      <c r="P685" s="54">
        <v>0.18</v>
      </c>
      <c r="R685" s="54">
        <v>6320.74</v>
      </c>
      <c r="S685" s="54">
        <v>3485</v>
      </c>
      <c r="T685" s="54">
        <v>124</v>
      </c>
      <c r="U685" s="54">
        <v>175000</v>
      </c>
    </row>
    <row r="686" spans="5:21">
      <c r="E686" s="55">
        <v>42</v>
      </c>
      <c r="F686" s="55">
        <v>226</v>
      </c>
      <c r="H686" s="54" t="s">
        <v>1758</v>
      </c>
      <c r="I686" s="55">
        <v>2</v>
      </c>
      <c r="J686" s="54" t="s">
        <v>1759</v>
      </c>
      <c r="K686" s="54" t="s">
        <v>1758</v>
      </c>
      <c r="L686" s="54" t="s">
        <v>309</v>
      </c>
      <c r="M686" s="54" t="s">
        <v>116</v>
      </c>
      <c r="N686" s="54">
        <v>5.0599999999999996</v>
      </c>
      <c r="P686" s="54">
        <v>0.27</v>
      </c>
      <c r="R686" s="54">
        <v>9263.09</v>
      </c>
      <c r="S686" s="54">
        <v>2640</v>
      </c>
      <c r="T686" s="54">
        <v>331</v>
      </c>
      <c r="U686" s="54">
        <v>1</v>
      </c>
    </row>
    <row r="687" spans="5:21">
      <c r="E687" s="55">
        <v>42</v>
      </c>
      <c r="F687" s="55">
        <v>228</v>
      </c>
      <c r="H687" s="54" t="s">
        <v>1760</v>
      </c>
      <c r="I687" s="55">
        <v>2</v>
      </c>
      <c r="J687" s="54" t="s">
        <v>1761</v>
      </c>
      <c r="K687" s="54" t="s">
        <v>1760</v>
      </c>
      <c r="L687" s="54" t="s">
        <v>309</v>
      </c>
      <c r="M687" s="54" t="s">
        <v>116</v>
      </c>
      <c r="N687" s="54">
        <v>5.0599999999999996</v>
      </c>
      <c r="P687" s="54">
        <v>0.13</v>
      </c>
      <c r="R687" s="54">
        <v>5849.25</v>
      </c>
      <c r="S687" s="54">
        <v>3437</v>
      </c>
      <c r="T687" s="54">
        <v>432</v>
      </c>
      <c r="U687" s="54">
        <v>207000</v>
      </c>
    </row>
    <row r="688" spans="5:21">
      <c r="E688" s="55">
        <v>42</v>
      </c>
      <c r="F688" s="55">
        <v>229</v>
      </c>
      <c r="H688" s="54" t="s">
        <v>1762</v>
      </c>
      <c r="I688" s="55">
        <v>2</v>
      </c>
      <c r="J688" s="54" t="s">
        <v>1763</v>
      </c>
      <c r="K688" s="54" t="s">
        <v>1762</v>
      </c>
      <c r="L688" s="54" t="s">
        <v>368</v>
      </c>
      <c r="M688" s="54" t="s">
        <v>116</v>
      </c>
      <c r="N688" s="54">
        <v>5.0599999999999996</v>
      </c>
      <c r="P688" s="54">
        <v>0.23</v>
      </c>
      <c r="R688" s="54">
        <v>8713.6299999999992</v>
      </c>
      <c r="S688" s="54">
        <v>3457</v>
      </c>
      <c r="T688" s="54">
        <v>119</v>
      </c>
      <c r="U688" s="54">
        <v>289900</v>
      </c>
    </row>
    <row r="689" spans="5:21">
      <c r="E689" s="55">
        <v>42</v>
      </c>
      <c r="F689" s="55">
        <v>231</v>
      </c>
      <c r="H689" s="54" t="s">
        <v>1765</v>
      </c>
      <c r="I689" s="55">
        <v>1</v>
      </c>
      <c r="J689" s="54" t="s">
        <v>1749</v>
      </c>
      <c r="K689" s="54" t="s">
        <v>1750</v>
      </c>
      <c r="L689" s="54" t="s">
        <v>1751</v>
      </c>
      <c r="M689" s="54" t="s">
        <v>116</v>
      </c>
      <c r="N689" s="54">
        <v>5.0599999999999996</v>
      </c>
      <c r="P689" s="54">
        <v>5.0000000000000001E-3</v>
      </c>
      <c r="R689" s="54">
        <v>17.73</v>
      </c>
      <c r="U689" s="54">
        <v>0</v>
      </c>
    </row>
    <row r="690" spans="5:21">
      <c r="E690" s="55">
        <v>43</v>
      </c>
      <c r="F690" s="55">
        <v>202</v>
      </c>
      <c r="H690" s="54" t="s">
        <v>1766</v>
      </c>
      <c r="I690" s="55">
        <v>2</v>
      </c>
      <c r="J690" s="54" t="s">
        <v>1767</v>
      </c>
      <c r="K690" s="54" t="s">
        <v>1766</v>
      </c>
      <c r="L690" s="54" t="s">
        <v>309</v>
      </c>
      <c r="M690" s="54" t="s">
        <v>116</v>
      </c>
      <c r="N690" s="54">
        <v>5.0599999999999996</v>
      </c>
      <c r="P690" s="54">
        <v>0.27</v>
      </c>
      <c r="R690" s="54">
        <v>8164.14</v>
      </c>
      <c r="S690" s="54">
        <v>2127</v>
      </c>
      <c r="T690" s="54">
        <v>329</v>
      </c>
      <c r="U690" s="54">
        <v>1</v>
      </c>
    </row>
    <row r="691" spans="5:21">
      <c r="E691" s="55">
        <v>43</v>
      </c>
      <c r="F691" s="55">
        <v>204</v>
      </c>
      <c r="H691" s="54" t="s">
        <v>1768</v>
      </c>
      <c r="I691" s="55">
        <v>2</v>
      </c>
      <c r="J691" s="54" t="s">
        <v>1769</v>
      </c>
      <c r="K691" s="54" t="s">
        <v>1768</v>
      </c>
      <c r="L691" s="54" t="s">
        <v>309</v>
      </c>
      <c r="M691" s="54" t="s">
        <v>116</v>
      </c>
      <c r="N691" s="54">
        <v>5.0599999999999996</v>
      </c>
      <c r="P691" s="54">
        <v>0.13</v>
      </c>
      <c r="R691" s="54">
        <v>7561.49</v>
      </c>
      <c r="S691" s="54">
        <v>3202</v>
      </c>
      <c r="T691" s="54">
        <v>9</v>
      </c>
      <c r="U691" s="54">
        <v>275010</v>
      </c>
    </row>
    <row r="692" spans="5:21">
      <c r="E692" s="55">
        <v>43</v>
      </c>
      <c r="F692" s="55">
        <v>205</v>
      </c>
      <c r="H692" s="54" t="s">
        <v>1770</v>
      </c>
      <c r="I692" s="55">
        <v>2</v>
      </c>
      <c r="J692" s="54" t="s">
        <v>1771</v>
      </c>
      <c r="K692" s="54" t="s">
        <v>1770</v>
      </c>
      <c r="L692" s="54" t="s">
        <v>309</v>
      </c>
      <c r="M692" s="54" t="s">
        <v>116</v>
      </c>
      <c r="N692" s="54">
        <v>5.0599999999999996</v>
      </c>
      <c r="P692" s="54">
        <v>0.2</v>
      </c>
      <c r="R692" s="54">
        <v>12311.79</v>
      </c>
      <c r="S692" s="54">
        <v>3439</v>
      </c>
      <c r="T692" s="54">
        <v>490</v>
      </c>
      <c r="U692" s="54">
        <v>400000</v>
      </c>
    </row>
    <row r="693" spans="5:21">
      <c r="E693" s="55">
        <v>43</v>
      </c>
      <c r="F693" s="55">
        <v>206.02</v>
      </c>
      <c r="H693" s="54" t="s">
        <v>1772</v>
      </c>
      <c r="I693" s="55">
        <v>1</v>
      </c>
      <c r="J693" s="54" t="s">
        <v>1773</v>
      </c>
      <c r="K693" s="54" t="s">
        <v>1774</v>
      </c>
      <c r="L693" s="54" t="s">
        <v>1527</v>
      </c>
      <c r="M693" s="54" t="s">
        <v>116</v>
      </c>
      <c r="N693" s="54">
        <v>5.0599999999999996</v>
      </c>
      <c r="P693" s="54">
        <v>0.12</v>
      </c>
      <c r="Q693" s="54" t="s">
        <v>118</v>
      </c>
      <c r="R693" s="54">
        <v>425.4</v>
      </c>
      <c r="S693" s="54">
        <v>3502</v>
      </c>
      <c r="T693" s="54">
        <v>650</v>
      </c>
      <c r="U693" s="54">
        <v>27200</v>
      </c>
    </row>
    <row r="694" spans="5:21">
      <c r="E694" s="55">
        <v>43</v>
      </c>
      <c r="F694" s="55">
        <v>207</v>
      </c>
      <c r="H694" s="54" t="s">
        <v>1776</v>
      </c>
      <c r="I694" s="55">
        <v>2</v>
      </c>
      <c r="J694" s="54" t="s">
        <v>1777</v>
      </c>
      <c r="K694" s="54" t="s">
        <v>1778</v>
      </c>
      <c r="L694" s="54" t="s">
        <v>400</v>
      </c>
      <c r="M694" s="54" t="s">
        <v>116</v>
      </c>
      <c r="N694" s="54">
        <v>5.0599999999999996</v>
      </c>
      <c r="P694" s="54">
        <v>0.13</v>
      </c>
      <c r="R694" s="54">
        <v>7127.15</v>
      </c>
      <c r="U694" s="54">
        <v>0</v>
      </c>
    </row>
    <row r="695" spans="5:21">
      <c r="E695" s="55">
        <v>43</v>
      </c>
      <c r="F695" s="55">
        <v>208</v>
      </c>
      <c r="H695" s="54" t="s">
        <v>1779</v>
      </c>
      <c r="I695" s="55">
        <v>2</v>
      </c>
      <c r="J695" s="54" t="s">
        <v>1780</v>
      </c>
      <c r="K695" s="54" t="s">
        <v>1779</v>
      </c>
      <c r="L695" s="54" t="s">
        <v>309</v>
      </c>
      <c r="M695" s="54" t="s">
        <v>116</v>
      </c>
      <c r="N695" s="54">
        <v>5.0599999999999996</v>
      </c>
      <c r="P695" s="54">
        <v>0.13</v>
      </c>
      <c r="R695" s="54">
        <v>6941.11</v>
      </c>
      <c r="S695" s="54">
        <v>2764</v>
      </c>
      <c r="T695" s="54">
        <v>303</v>
      </c>
      <c r="U695" s="54">
        <v>200000</v>
      </c>
    </row>
    <row r="696" spans="5:21">
      <c r="E696" s="55">
        <v>43</v>
      </c>
      <c r="F696" s="55">
        <v>209</v>
      </c>
      <c r="H696" s="54" t="s">
        <v>1781</v>
      </c>
      <c r="I696" s="55">
        <v>2</v>
      </c>
      <c r="J696" s="54" t="s">
        <v>1782</v>
      </c>
      <c r="K696" s="54" t="s">
        <v>1781</v>
      </c>
      <c r="L696" s="54" t="s">
        <v>309</v>
      </c>
      <c r="M696" s="54" t="s">
        <v>116</v>
      </c>
      <c r="N696" s="54">
        <v>5.0599999999999996</v>
      </c>
      <c r="P696" s="54">
        <v>0.3</v>
      </c>
      <c r="R696" s="54">
        <v>8034.67</v>
      </c>
      <c r="U696" s="54">
        <v>0</v>
      </c>
    </row>
    <row r="697" spans="5:21">
      <c r="E697" s="55">
        <v>44</v>
      </c>
      <c r="F697" s="55">
        <v>189</v>
      </c>
      <c r="H697" s="54" t="s">
        <v>1783</v>
      </c>
      <c r="I697" s="55">
        <v>2</v>
      </c>
      <c r="J697" s="54" t="s">
        <v>1784</v>
      </c>
      <c r="K697" s="54" t="s">
        <v>1783</v>
      </c>
      <c r="L697" s="54" t="s">
        <v>309</v>
      </c>
      <c r="M697" s="54" t="s">
        <v>116</v>
      </c>
      <c r="N697" s="54">
        <v>5.0599999999999996</v>
      </c>
      <c r="P697" s="54">
        <v>0.23</v>
      </c>
      <c r="R697" s="54">
        <v>8419.3799999999992</v>
      </c>
      <c r="S697" s="54">
        <v>3399</v>
      </c>
      <c r="T697" s="54">
        <v>533</v>
      </c>
      <c r="U697" s="54">
        <v>253000</v>
      </c>
    </row>
    <row r="698" spans="5:21">
      <c r="E698" s="55">
        <v>44</v>
      </c>
      <c r="F698" s="55">
        <v>191</v>
      </c>
      <c r="H698" s="54" t="s">
        <v>1785</v>
      </c>
      <c r="I698" s="55">
        <v>2</v>
      </c>
      <c r="J698" s="54" t="s">
        <v>1786</v>
      </c>
      <c r="K698" s="54" t="s">
        <v>1785</v>
      </c>
      <c r="L698" s="54" t="s">
        <v>309</v>
      </c>
      <c r="M698" s="54" t="s">
        <v>116</v>
      </c>
      <c r="N698" s="54">
        <v>5.0599999999999996</v>
      </c>
      <c r="P698" s="54">
        <v>0.19</v>
      </c>
      <c r="R698" s="54">
        <v>8018.79</v>
      </c>
      <c r="U698" s="54">
        <v>0</v>
      </c>
    </row>
    <row r="699" spans="5:21">
      <c r="E699" s="55">
        <v>44</v>
      </c>
      <c r="F699" s="55">
        <v>193</v>
      </c>
      <c r="H699" s="54" t="s">
        <v>1787</v>
      </c>
      <c r="I699" s="55">
        <v>2</v>
      </c>
      <c r="J699" s="54" t="s">
        <v>1788</v>
      </c>
      <c r="K699" s="54" t="s">
        <v>1787</v>
      </c>
      <c r="L699" s="54" t="s">
        <v>368</v>
      </c>
      <c r="M699" s="54" t="s">
        <v>116</v>
      </c>
      <c r="N699" s="54">
        <v>5.0599999999999996</v>
      </c>
      <c r="P699" s="54">
        <v>0.21</v>
      </c>
      <c r="R699" s="54">
        <v>7933.71</v>
      </c>
      <c r="S699" s="54">
        <v>3381</v>
      </c>
      <c r="T699" s="54">
        <v>515</v>
      </c>
      <c r="U699" s="54">
        <v>243000</v>
      </c>
    </row>
    <row r="700" spans="5:21">
      <c r="E700" s="55">
        <v>44</v>
      </c>
      <c r="F700" s="55">
        <v>194</v>
      </c>
      <c r="H700" s="54" t="s">
        <v>1789</v>
      </c>
      <c r="I700" s="55">
        <v>2</v>
      </c>
      <c r="J700" s="54" t="s">
        <v>1790</v>
      </c>
      <c r="K700" s="54" t="s">
        <v>1789</v>
      </c>
      <c r="L700" s="54" t="s">
        <v>309</v>
      </c>
      <c r="M700" s="54" t="s">
        <v>116</v>
      </c>
      <c r="N700" s="54">
        <v>5.0599999999999996</v>
      </c>
      <c r="P700" s="54">
        <v>0.13</v>
      </c>
      <c r="R700" s="54">
        <v>7596.94</v>
      </c>
      <c r="S700" s="54">
        <v>3397</v>
      </c>
      <c r="T700" s="54">
        <v>696</v>
      </c>
      <c r="U700" s="54">
        <v>255000</v>
      </c>
    </row>
    <row r="701" spans="5:21">
      <c r="E701" s="55">
        <v>44</v>
      </c>
      <c r="F701" s="55">
        <v>195</v>
      </c>
      <c r="H701" s="54" t="s">
        <v>1791</v>
      </c>
      <c r="I701" s="55">
        <v>2</v>
      </c>
      <c r="J701" s="54" t="s">
        <v>1792</v>
      </c>
      <c r="K701" s="54" t="s">
        <v>1793</v>
      </c>
      <c r="L701" s="54" t="s">
        <v>309</v>
      </c>
      <c r="M701" s="54" t="s">
        <v>116</v>
      </c>
      <c r="N701" s="54">
        <v>5.0599999999999996</v>
      </c>
      <c r="P701" s="54">
        <v>0.13</v>
      </c>
      <c r="R701" s="54">
        <v>6779.74</v>
      </c>
      <c r="U701" s="54">
        <v>0</v>
      </c>
    </row>
    <row r="702" spans="5:21">
      <c r="E702" s="55">
        <v>44</v>
      </c>
      <c r="F702" s="55">
        <v>197</v>
      </c>
      <c r="H702" s="54" t="s">
        <v>1794</v>
      </c>
      <c r="I702" s="55">
        <v>2</v>
      </c>
      <c r="J702" s="54" t="s">
        <v>1795</v>
      </c>
      <c r="K702" s="54" t="s">
        <v>1794</v>
      </c>
      <c r="L702" s="54" t="s">
        <v>309</v>
      </c>
      <c r="M702" s="54" t="s">
        <v>116</v>
      </c>
      <c r="N702" s="54">
        <v>5.0599999999999996</v>
      </c>
      <c r="P702" s="54">
        <v>0.26200000000000001</v>
      </c>
      <c r="R702" s="54">
        <v>7455.14</v>
      </c>
      <c r="S702" s="54">
        <v>1896</v>
      </c>
      <c r="T702" s="54">
        <v>183</v>
      </c>
      <c r="U702" s="54">
        <v>139000</v>
      </c>
    </row>
    <row r="703" spans="5:21">
      <c r="E703" s="55">
        <v>44</v>
      </c>
      <c r="F703" s="55">
        <v>198</v>
      </c>
      <c r="H703" s="54" t="s">
        <v>1796</v>
      </c>
      <c r="I703" s="55">
        <v>2</v>
      </c>
      <c r="J703" s="54" t="s">
        <v>1797</v>
      </c>
      <c r="K703" s="54" t="s">
        <v>1796</v>
      </c>
      <c r="L703" s="54" t="s">
        <v>309</v>
      </c>
      <c r="M703" s="54" t="s">
        <v>116</v>
      </c>
      <c r="N703" s="54">
        <v>5.0599999999999996</v>
      </c>
      <c r="P703" s="54">
        <v>0.26</v>
      </c>
      <c r="R703" s="54">
        <v>5751.69</v>
      </c>
      <c r="U703" s="54">
        <v>0</v>
      </c>
    </row>
    <row r="704" spans="5:21">
      <c r="E704" s="55">
        <v>44</v>
      </c>
      <c r="F704" s="55">
        <v>199</v>
      </c>
      <c r="H704" s="54" t="s">
        <v>1798</v>
      </c>
      <c r="I704" s="55">
        <v>2</v>
      </c>
      <c r="J704" s="54" t="s">
        <v>1799</v>
      </c>
      <c r="K704" s="54" t="s">
        <v>1798</v>
      </c>
      <c r="L704" s="54" t="s">
        <v>309</v>
      </c>
      <c r="M704" s="54" t="s">
        <v>116</v>
      </c>
      <c r="N704" s="54">
        <v>5.0599999999999996</v>
      </c>
      <c r="P704" s="54">
        <v>0.42</v>
      </c>
      <c r="R704" s="54">
        <v>7742.28</v>
      </c>
      <c r="S704" s="54">
        <v>2157</v>
      </c>
      <c r="T704" s="54">
        <v>305</v>
      </c>
      <c r="U704" s="54">
        <v>140000</v>
      </c>
    </row>
    <row r="705" spans="5:21">
      <c r="E705" s="55">
        <v>45</v>
      </c>
      <c r="F705" s="55">
        <v>172</v>
      </c>
      <c r="H705" s="54" t="s">
        <v>1800</v>
      </c>
      <c r="I705" s="55">
        <v>2</v>
      </c>
      <c r="J705" s="54" t="s">
        <v>1801</v>
      </c>
      <c r="K705" s="54" t="s">
        <v>1800</v>
      </c>
      <c r="L705" s="54" t="s">
        <v>309</v>
      </c>
      <c r="M705" s="54" t="s">
        <v>116</v>
      </c>
      <c r="N705" s="54">
        <v>5.0599999999999996</v>
      </c>
      <c r="P705" s="54">
        <v>0.26</v>
      </c>
      <c r="R705" s="54">
        <v>6884.39</v>
      </c>
      <c r="S705" s="54">
        <v>3273</v>
      </c>
      <c r="T705" s="54">
        <v>919</v>
      </c>
      <c r="U705" s="54">
        <v>0</v>
      </c>
    </row>
    <row r="706" spans="5:21">
      <c r="E706" s="55">
        <v>45</v>
      </c>
      <c r="F706" s="55">
        <v>174</v>
      </c>
      <c r="H706" s="54" t="s">
        <v>1802</v>
      </c>
      <c r="I706" s="55">
        <v>2</v>
      </c>
      <c r="J706" s="54" t="s">
        <v>1803</v>
      </c>
      <c r="K706" s="54" t="s">
        <v>1802</v>
      </c>
      <c r="L706" s="54" t="s">
        <v>309</v>
      </c>
      <c r="M706" s="54" t="s">
        <v>116</v>
      </c>
      <c r="N706" s="54">
        <v>5.0599999999999996</v>
      </c>
      <c r="P706" s="54">
        <v>0.19</v>
      </c>
      <c r="R706" s="54">
        <v>10312.41</v>
      </c>
      <c r="S706" s="54">
        <v>2974</v>
      </c>
      <c r="T706" s="54">
        <v>179</v>
      </c>
      <c r="U706" s="54">
        <v>1</v>
      </c>
    </row>
    <row r="707" spans="5:21">
      <c r="E707" s="55">
        <v>45</v>
      </c>
      <c r="F707" s="55">
        <v>175.02</v>
      </c>
      <c r="H707" s="54" t="s">
        <v>1804</v>
      </c>
      <c r="I707" s="55">
        <v>2</v>
      </c>
      <c r="J707" s="54" t="s">
        <v>1805</v>
      </c>
      <c r="K707" s="54" t="s">
        <v>1804</v>
      </c>
      <c r="L707" s="54" t="s">
        <v>309</v>
      </c>
      <c r="M707" s="54" t="s">
        <v>116</v>
      </c>
      <c r="N707" s="54">
        <v>5.0599999999999996</v>
      </c>
      <c r="P707" s="54">
        <v>0.19</v>
      </c>
      <c r="R707" s="54">
        <v>7572.12</v>
      </c>
      <c r="S707" s="54">
        <v>3093</v>
      </c>
      <c r="T707" s="54">
        <v>35</v>
      </c>
      <c r="U707" s="54">
        <v>337500</v>
      </c>
    </row>
    <row r="708" spans="5:21">
      <c r="E708" s="55">
        <v>45</v>
      </c>
      <c r="F708" s="55">
        <v>177</v>
      </c>
      <c r="H708" s="54" t="s">
        <v>1806</v>
      </c>
      <c r="I708" s="55">
        <v>2</v>
      </c>
      <c r="J708" s="54" t="s">
        <v>1807</v>
      </c>
      <c r="K708" s="54" t="s">
        <v>1808</v>
      </c>
      <c r="L708" s="54" t="s">
        <v>309</v>
      </c>
      <c r="M708" s="54" t="s">
        <v>116</v>
      </c>
      <c r="N708" s="54">
        <v>5.0599999999999996</v>
      </c>
      <c r="P708" s="54">
        <v>0.13</v>
      </c>
      <c r="R708" s="54">
        <v>8142.87</v>
      </c>
      <c r="S708" s="54">
        <v>2879</v>
      </c>
      <c r="T708" s="54">
        <v>290</v>
      </c>
      <c r="U708" s="54">
        <v>285000</v>
      </c>
    </row>
    <row r="709" spans="5:21">
      <c r="E709" s="55">
        <v>45</v>
      </c>
      <c r="F709" s="55">
        <v>178</v>
      </c>
      <c r="H709" s="54" t="s">
        <v>1809</v>
      </c>
      <c r="I709" s="55">
        <v>2</v>
      </c>
      <c r="J709" s="54" t="s">
        <v>1810</v>
      </c>
      <c r="K709" s="54" t="s">
        <v>1809</v>
      </c>
      <c r="L709" s="54" t="s">
        <v>309</v>
      </c>
      <c r="M709" s="54" t="s">
        <v>116</v>
      </c>
      <c r="N709" s="54">
        <v>5.0599999999999996</v>
      </c>
      <c r="P709" s="54">
        <v>0.13</v>
      </c>
      <c r="R709" s="54">
        <v>7132.54</v>
      </c>
      <c r="S709" s="54">
        <v>2318</v>
      </c>
      <c r="T709" s="54">
        <v>14</v>
      </c>
      <c r="U709" s="54">
        <v>127000</v>
      </c>
    </row>
    <row r="710" spans="5:21">
      <c r="E710" s="55">
        <v>45</v>
      </c>
      <c r="F710" s="55">
        <v>179</v>
      </c>
      <c r="H710" s="54" t="s">
        <v>1811</v>
      </c>
      <c r="I710" s="55">
        <v>2</v>
      </c>
      <c r="J710" s="54" t="s">
        <v>1812</v>
      </c>
      <c r="K710" s="54" t="s">
        <v>1811</v>
      </c>
      <c r="L710" s="54" t="s">
        <v>309</v>
      </c>
      <c r="M710" s="54" t="s">
        <v>116</v>
      </c>
      <c r="N710" s="54">
        <v>5.0599999999999996</v>
      </c>
      <c r="P710" s="54">
        <v>0.27</v>
      </c>
      <c r="R710" s="54">
        <v>6820.58</v>
      </c>
      <c r="S710" s="54">
        <v>1821</v>
      </c>
      <c r="T710" s="54">
        <v>347</v>
      </c>
      <c r="U710" s="54">
        <v>120500</v>
      </c>
    </row>
    <row r="711" spans="5:21">
      <c r="E711" s="55">
        <v>45</v>
      </c>
      <c r="F711" s="55">
        <v>181</v>
      </c>
      <c r="H711" s="54" t="s">
        <v>1813</v>
      </c>
      <c r="I711" s="55">
        <v>2</v>
      </c>
      <c r="J711" s="54" t="s">
        <v>1814</v>
      </c>
      <c r="K711" s="54" t="s">
        <v>1813</v>
      </c>
      <c r="L711" s="54" t="s">
        <v>309</v>
      </c>
      <c r="M711" s="54" t="s">
        <v>116</v>
      </c>
      <c r="N711" s="54">
        <v>5.0599999999999996</v>
      </c>
      <c r="P711" s="54">
        <v>0.13</v>
      </c>
      <c r="R711" s="54">
        <v>6822.28</v>
      </c>
      <c r="U711" s="54">
        <v>0</v>
      </c>
    </row>
    <row r="712" spans="5:21">
      <c r="E712" s="55">
        <v>45</v>
      </c>
      <c r="F712" s="55">
        <v>182</v>
      </c>
      <c r="H712" s="54" t="s">
        <v>1815</v>
      </c>
      <c r="I712" s="55">
        <v>2</v>
      </c>
      <c r="J712" s="54" t="s">
        <v>1816</v>
      </c>
      <c r="K712" s="54" t="s">
        <v>1815</v>
      </c>
      <c r="L712" s="54" t="s">
        <v>309</v>
      </c>
      <c r="M712" s="54" t="s">
        <v>116</v>
      </c>
      <c r="N712" s="54">
        <v>5.0599999999999996</v>
      </c>
      <c r="P712" s="54">
        <v>0.13</v>
      </c>
      <c r="R712" s="54">
        <v>8550.5400000000009</v>
      </c>
      <c r="S712" s="54">
        <v>2382</v>
      </c>
      <c r="T712" s="54">
        <v>96</v>
      </c>
      <c r="U712" s="54">
        <v>117550</v>
      </c>
    </row>
    <row r="713" spans="5:21">
      <c r="E713" s="55">
        <v>45</v>
      </c>
      <c r="F713" s="55">
        <v>183</v>
      </c>
      <c r="H713" s="54" t="s">
        <v>1817</v>
      </c>
      <c r="I713" s="55">
        <v>2</v>
      </c>
      <c r="J713" s="54" t="s">
        <v>1818</v>
      </c>
      <c r="K713" s="54" t="s">
        <v>1817</v>
      </c>
      <c r="L713" s="54" t="s">
        <v>309</v>
      </c>
      <c r="M713" s="54" t="s">
        <v>116</v>
      </c>
      <c r="N713" s="54">
        <v>5.0599999999999996</v>
      </c>
      <c r="P713" s="54">
        <v>0.13</v>
      </c>
      <c r="R713" s="54">
        <v>6494.44</v>
      </c>
      <c r="S713" s="54">
        <v>3324</v>
      </c>
      <c r="T713" s="54">
        <v>720</v>
      </c>
      <c r="U713" s="54">
        <v>160000</v>
      </c>
    </row>
    <row r="714" spans="5:21">
      <c r="E714" s="55">
        <v>45</v>
      </c>
      <c r="F714" s="55">
        <v>184</v>
      </c>
      <c r="H714" s="54" t="s">
        <v>1819</v>
      </c>
      <c r="I714" s="55">
        <v>2</v>
      </c>
      <c r="J714" s="54" t="s">
        <v>1820</v>
      </c>
      <c r="K714" s="54" t="s">
        <v>1819</v>
      </c>
      <c r="L714" s="54" t="s">
        <v>309</v>
      </c>
      <c r="M714" s="54" t="s">
        <v>116</v>
      </c>
      <c r="N714" s="54">
        <v>5.0599999999999996</v>
      </c>
      <c r="P714" s="54">
        <v>0.13</v>
      </c>
      <c r="R714" s="54">
        <v>7621.75</v>
      </c>
      <c r="S714" s="54">
        <v>2134</v>
      </c>
      <c r="T714" s="54">
        <v>74</v>
      </c>
      <c r="U714" s="54">
        <v>20000</v>
      </c>
    </row>
    <row r="715" spans="5:21">
      <c r="E715" s="55">
        <v>45</v>
      </c>
      <c r="F715" s="55">
        <v>185</v>
      </c>
      <c r="H715" s="54" t="s">
        <v>1821</v>
      </c>
      <c r="I715" s="55">
        <v>2</v>
      </c>
      <c r="J715" s="54" t="s">
        <v>525</v>
      </c>
      <c r="K715" s="54" t="s">
        <v>1822</v>
      </c>
      <c r="L715" s="54" t="s">
        <v>527</v>
      </c>
      <c r="M715" s="54" t="s">
        <v>116</v>
      </c>
      <c r="N715" s="54">
        <v>5.0599999999999996</v>
      </c>
      <c r="P715" s="54">
        <v>0.13</v>
      </c>
      <c r="R715" s="54">
        <v>7309.79</v>
      </c>
      <c r="S715" s="54">
        <v>3416</v>
      </c>
      <c r="T715" s="54">
        <v>62</v>
      </c>
      <c r="U715" s="54">
        <v>156000</v>
      </c>
    </row>
    <row r="716" spans="5:21">
      <c r="E716" s="55">
        <v>45</v>
      </c>
      <c r="F716" s="55">
        <v>186</v>
      </c>
      <c r="H716" s="54" t="s">
        <v>1823</v>
      </c>
      <c r="I716" s="55">
        <v>2</v>
      </c>
      <c r="J716" s="54" t="s">
        <v>1824</v>
      </c>
      <c r="K716" s="54" t="s">
        <v>1823</v>
      </c>
      <c r="L716" s="54" t="s">
        <v>309</v>
      </c>
      <c r="M716" s="54" t="s">
        <v>116</v>
      </c>
      <c r="N716" s="54">
        <v>5.0599999999999996</v>
      </c>
      <c r="P716" s="54">
        <v>0.19</v>
      </c>
      <c r="R716" s="54">
        <v>8226.1</v>
      </c>
      <c r="U716" s="54">
        <v>0</v>
      </c>
    </row>
    <row r="717" spans="5:21">
      <c r="E717" s="55">
        <v>45</v>
      </c>
      <c r="F717" s="55">
        <v>187.02</v>
      </c>
      <c r="H717" s="54" t="s">
        <v>1825</v>
      </c>
      <c r="I717" s="55">
        <v>2</v>
      </c>
      <c r="J717" s="54" t="s">
        <v>1826</v>
      </c>
      <c r="K717" s="54" t="s">
        <v>1825</v>
      </c>
      <c r="L717" s="54" t="s">
        <v>309</v>
      </c>
      <c r="M717" s="54" t="s">
        <v>116</v>
      </c>
      <c r="N717" s="54">
        <v>5.0599999999999996</v>
      </c>
      <c r="P717" s="54">
        <v>0.22</v>
      </c>
      <c r="R717" s="54">
        <v>10471.93</v>
      </c>
      <c r="S717" s="54">
        <v>2886</v>
      </c>
      <c r="T717" s="54">
        <v>40</v>
      </c>
      <c r="U717" s="54">
        <v>365000</v>
      </c>
    </row>
    <row r="718" spans="5:21">
      <c r="E718" s="55">
        <v>46</v>
      </c>
      <c r="F718" s="55">
        <v>154</v>
      </c>
      <c r="H718" s="54" t="s">
        <v>1827</v>
      </c>
      <c r="I718" s="55">
        <v>2</v>
      </c>
      <c r="J718" s="54" t="s">
        <v>1828</v>
      </c>
      <c r="K718" s="54" t="s">
        <v>1827</v>
      </c>
      <c r="L718" s="54" t="s">
        <v>309</v>
      </c>
      <c r="M718" s="54" t="s">
        <v>116</v>
      </c>
      <c r="N718" s="54">
        <v>5.0599999999999996</v>
      </c>
      <c r="P718" s="54">
        <v>0.13</v>
      </c>
      <c r="R718" s="54">
        <v>7341.7</v>
      </c>
      <c r="U718" s="54">
        <v>0</v>
      </c>
    </row>
    <row r="719" spans="5:21">
      <c r="E719" s="55">
        <v>46</v>
      </c>
      <c r="F719" s="55">
        <v>155</v>
      </c>
      <c r="H719" s="54" t="s">
        <v>1829</v>
      </c>
      <c r="I719" s="55">
        <v>2</v>
      </c>
      <c r="J719" s="54" t="s">
        <v>1830</v>
      </c>
      <c r="K719" s="54" t="s">
        <v>1829</v>
      </c>
      <c r="L719" s="54" t="s">
        <v>309</v>
      </c>
      <c r="M719" s="54" t="s">
        <v>116</v>
      </c>
      <c r="N719" s="54">
        <v>5.0599999999999996</v>
      </c>
      <c r="P719" s="54">
        <v>0.13</v>
      </c>
      <c r="R719" s="54">
        <v>6934.02</v>
      </c>
      <c r="S719" s="54">
        <v>3102</v>
      </c>
      <c r="T719" s="54">
        <v>26</v>
      </c>
      <c r="U719" s="54">
        <v>265000</v>
      </c>
    </row>
    <row r="720" spans="5:21">
      <c r="E720" s="55">
        <v>46</v>
      </c>
      <c r="F720" s="55">
        <v>156</v>
      </c>
      <c r="H720" s="54" t="s">
        <v>1831</v>
      </c>
      <c r="I720" s="55">
        <v>2</v>
      </c>
      <c r="J720" s="54" t="s">
        <v>1832</v>
      </c>
      <c r="K720" s="54" t="s">
        <v>1831</v>
      </c>
      <c r="L720" s="54" t="s">
        <v>309</v>
      </c>
      <c r="M720" s="54" t="s">
        <v>116</v>
      </c>
      <c r="N720" s="54">
        <v>5.0599999999999996</v>
      </c>
      <c r="P720" s="54">
        <v>0.2</v>
      </c>
      <c r="R720" s="54">
        <v>6109.73</v>
      </c>
      <c r="U720" s="54">
        <v>0</v>
      </c>
    </row>
    <row r="721" spans="5:21">
      <c r="E721" s="55">
        <v>46</v>
      </c>
      <c r="F721" s="55">
        <v>158</v>
      </c>
      <c r="H721" s="54" t="s">
        <v>1833</v>
      </c>
      <c r="I721" s="55">
        <v>2</v>
      </c>
      <c r="J721" s="54" t="s">
        <v>1834</v>
      </c>
      <c r="K721" s="54" t="s">
        <v>1833</v>
      </c>
      <c r="L721" s="54" t="s">
        <v>309</v>
      </c>
      <c r="M721" s="54" t="s">
        <v>116</v>
      </c>
      <c r="N721" s="54">
        <v>5.0599999999999996</v>
      </c>
      <c r="P721" s="54">
        <v>0.35</v>
      </c>
      <c r="R721" s="54">
        <v>9358.7999999999993</v>
      </c>
      <c r="U721" s="54">
        <v>0</v>
      </c>
    </row>
    <row r="722" spans="5:21">
      <c r="E722" s="55">
        <v>46</v>
      </c>
      <c r="F722" s="55">
        <v>159</v>
      </c>
      <c r="H722" s="54" t="s">
        <v>1835</v>
      </c>
      <c r="I722" s="55">
        <v>2</v>
      </c>
      <c r="J722" s="54" t="s">
        <v>1836</v>
      </c>
      <c r="K722" s="54" t="s">
        <v>1835</v>
      </c>
      <c r="L722" s="54" t="s">
        <v>309</v>
      </c>
      <c r="M722" s="54" t="s">
        <v>116</v>
      </c>
      <c r="N722" s="54">
        <v>5.0599999999999996</v>
      </c>
      <c r="P722" s="54">
        <v>0.28000000000000003</v>
      </c>
      <c r="R722" s="54">
        <v>8362.66</v>
      </c>
      <c r="S722" s="54">
        <v>1966</v>
      </c>
      <c r="T722" s="54">
        <v>113</v>
      </c>
      <c r="U722" s="54">
        <v>75000</v>
      </c>
    </row>
    <row r="723" spans="5:21">
      <c r="E723" s="55">
        <v>46</v>
      </c>
      <c r="F723" s="55">
        <v>164</v>
      </c>
      <c r="H723" s="54" t="s">
        <v>1837</v>
      </c>
      <c r="I723" s="55">
        <v>2</v>
      </c>
      <c r="J723" s="54" t="s">
        <v>1838</v>
      </c>
      <c r="K723" s="54" t="s">
        <v>1837</v>
      </c>
      <c r="L723" s="54" t="s">
        <v>309</v>
      </c>
      <c r="M723" s="54" t="s">
        <v>116</v>
      </c>
      <c r="N723" s="54">
        <v>5.0599999999999996</v>
      </c>
      <c r="P723" s="54">
        <v>0.13</v>
      </c>
      <c r="R723" s="54">
        <v>7302.7</v>
      </c>
      <c r="S723" s="54">
        <v>3312</v>
      </c>
      <c r="T723" s="54">
        <v>69</v>
      </c>
      <c r="U723" s="54">
        <v>1</v>
      </c>
    </row>
    <row r="724" spans="5:21">
      <c r="E724" s="55">
        <v>46</v>
      </c>
      <c r="F724" s="55">
        <v>165</v>
      </c>
      <c r="H724" s="54" t="s">
        <v>1839</v>
      </c>
      <c r="I724" s="55">
        <v>2</v>
      </c>
      <c r="J724" s="54" t="s">
        <v>1840</v>
      </c>
      <c r="K724" s="54" t="s">
        <v>1839</v>
      </c>
      <c r="L724" s="54" t="s">
        <v>309</v>
      </c>
      <c r="M724" s="54" t="s">
        <v>116</v>
      </c>
      <c r="N724" s="54">
        <v>5.0599999999999996</v>
      </c>
      <c r="P724" s="54">
        <v>0.13</v>
      </c>
      <c r="R724" s="54">
        <v>7097.09</v>
      </c>
      <c r="S724" s="54">
        <v>2962</v>
      </c>
      <c r="T724" s="54">
        <v>234</v>
      </c>
      <c r="U724" s="54">
        <v>270000</v>
      </c>
    </row>
    <row r="725" spans="5:21">
      <c r="E725" s="55">
        <v>46</v>
      </c>
      <c r="F725" s="55">
        <v>166</v>
      </c>
      <c r="H725" s="54" t="s">
        <v>1841</v>
      </c>
      <c r="I725" s="55">
        <v>2</v>
      </c>
      <c r="J725" s="54" t="s">
        <v>1842</v>
      </c>
      <c r="K725" s="54" t="s">
        <v>1843</v>
      </c>
      <c r="L725" s="54" t="s">
        <v>309</v>
      </c>
      <c r="M725" s="54" t="s">
        <v>116</v>
      </c>
      <c r="N725" s="54">
        <v>5.0599999999999996</v>
      </c>
      <c r="P725" s="54">
        <v>0.27</v>
      </c>
      <c r="R725" s="54">
        <v>7788.37</v>
      </c>
      <c r="S725" s="54">
        <v>2594</v>
      </c>
      <c r="T725" s="54">
        <v>301</v>
      </c>
      <c r="U725" s="54">
        <v>140000</v>
      </c>
    </row>
    <row r="726" spans="5:21">
      <c r="E726" s="55">
        <v>46</v>
      </c>
      <c r="F726" s="55">
        <v>169</v>
      </c>
      <c r="H726" s="54" t="s">
        <v>1844</v>
      </c>
      <c r="I726" s="55">
        <v>2</v>
      </c>
      <c r="J726" s="54" t="s">
        <v>1845</v>
      </c>
      <c r="K726" s="54" t="s">
        <v>1844</v>
      </c>
      <c r="L726" s="54" t="s">
        <v>309</v>
      </c>
      <c r="M726" s="54" t="s">
        <v>116</v>
      </c>
      <c r="N726" s="54">
        <v>5.0599999999999996</v>
      </c>
      <c r="P726" s="54">
        <v>0.28000000000000003</v>
      </c>
      <c r="R726" s="54">
        <v>7502.92</v>
      </c>
      <c r="U726" s="54">
        <v>0</v>
      </c>
    </row>
    <row r="727" spans="5:21">
      <c r="E727" s="55">
        <v>47</v>
      </c>
      <c r="F727" s="55">
        <v>143</v>
      </c>
      <c r="H727" s="54" t="s">
        <v>1846</v>
      </c>
      <c r="I727" s="55">
        <v>2</v>
      </c>
      <c r="J727" s="54" t="s">
        <v>1847</v>
      </c>
      <c r="K727" s="54" t="s">
        <v>1846</v>
      </c>
      <c r="L727" s="54" t="s">
        <v>309</v>
      </c>
      <c r="M727" s="54" t="s">
        <v>116</v>
      </c>
      <c r="N727" s="54">
        <v>5.0599999999999996</v>
      </c>
      <c r="P727" s="54">
        <v>0.27</v>
      </c>
      <c r="R727" s="54">
        <v>9256</v>
      </c>
      <c r="S727" s="54">
        <v>2787</v>
      </c>
      <c r="T727" s="54">
        <v>229</v>
      </c>
      <c r="U727" s="54">
        <v>280900</v>
      </c>
    </row>
    <row r="728" spans="5:21">
      <c r="E728" s="55">
        <v>47</v>
      </c>
      <c r="F728" s="55">
        <v>145</v>
      </c>
      <c r="H728" s="54" t="s">
        <v>1848</v>
      </c>
      <c r="I728" s="55">
        <v>2</v>
      </c>
      <c r="J728" s="54" t="s">
        <v>1849</v>
      </c>
      <c r="K728" s="54" t="s">
        <v>1848</v>
      </c>
      <c r="L728" s="54" t="s">
        <v>309</v>
      </c>
      <c r="M728" s="54" t="s">
        <v>116</v>
      </c>
      <c r="N728" s="54">
        <v>5.0599999999999996</v>
      </c>
      <c r="P728" s="54">
        <v>0.2</v>
      </c>
      <c r="R728" s="54">
        <v>8862.5</v>
      </c>
      <c r="S728" s="54">
        <v>3023</v>
      </c>
      <c r="T728" s="54">
        <v>30</v>
      </c>
      <c r="U728" s="54">
        <v>1</v>
      </c>
    </row>
    <row r="729" spans="5:21">
      <c r="E729" s="55">
        <v>47</v>
      </c>
      <c r="F729" s="55">
        <v>146</v>
      </c>
      <c r="H729" s="54" t="s">
        <v>1850</v>
      </c>
      <c r="I729" s="55">
        <v>2</v>
      </c>
      <c r="J729" s="54" t="s">
        <v>1851</v>
      </c>
      <c r="K729" s="54" t="s">
        <v>1850</v>
      </c>
      <c r="L729" s="54" t="s">
        <v>309</v>
      </c>
      <c r="M729" s="54" t="s">
        <v>116</v>
      </c>
      <c r="N729" s="54">
        <v>5.0599999999999996</v>
      </c>
      <c r="P729" s="54">
        <v>0.2</v>
      </c>
      <c r="R729" s="54">
        <v>8394.56</v>
      </c>
      <c r="S729" s="54">
        <v>3110</v>
      </c>
      <c r="T729" s="54">
        <v>129</v>
      </c>
      <c r="U729" s="54">
        <v>1</v>
      </c>
    </row>
    <row r="730" spans="5:21">
      <c r="E730" s="55">
        <v>47</v>
      </c>
      <c r="F730" s="55">
        <v>147</v>
      </c>
      <c r="H730" s="54" t="s">
        <v>1852</v>
      </c>
      <c r="I730" s="55">
        <v>2</v>
      </c>
      <c r="J730" s="54" t="s">
        <v>1853</v>
      </c>
      <c r="K730" s="54" t="s">
        <v>1852</v>
      </c>
      <c r="L730" s="54" t="s">
        <v>309</v>
      </c>
      <c r="M730" s="54" t="s">
        <v>116</v>
      </c>
      <c r="N730" s="54">
        <v>5.0599999999999996</v>
      </c>
      <c r="P730" s="54">
        <v>0.27</v>
      </c>
      <c r="R730" s="54">
        <v>8834.14</v>
      </c>
      <c r="S730" s="54">
        <v>2410</v>
      </c>
      <c r="T730" s="54">
        <v>337</v>
      </c>
      <c r="U730" s="54">
        <v>1</v>
      </c>
    </row>
    <row r="731" spans="5:21">
      <c r="E731" s="55">
        <v>48</v>
      </c>
      <c r="F731" s="55">
        <v>131</v>
      </c>
      <c r="H731" s="54" t="s">
        <v>1854</v>
      </c>
      <c r="I731" s="55" t="s">
        <v>77</v>
      </c>
      <c r="J731" s="54" t="s">
        <v>1855</v>
      </c>
      <c r="K731" s="54" t="s">
        <v>1856</v>
      </c>
      <c r="L731" s="54" t="s">
        <v>658</v>
      </c>
      <c r="M731" s="54" t="s">
        <v>245</v>
      </c>
      <c r="N731" s="54">
        <v>5.0599999999999996</v>
      </c>
      <c r="P731" s="54">
        <v>0.48</v>
      </c>
      <c r="Q731" s="54" t="s">
        <v>1857</v>
      </c>
      <c r="R731" s="54">
        <v>0</v>
      </c>
      <c r="S731" s="54">
        <v>3105</v>
      </c>
      <c r="T731" s="54">
        <v>36</v>
      </c>
      <c r="U731" s="54">
        <v>445000</v>
      </c>
    </row>
    <row r="732" spans="5:21">
      <c r="E732" s="55">
        <v>48</v>
      </c>
      <c r="F732" s="55">
        <v>132</v>
      </c>
      <c r="H732" s="54" t="s">
        <v>1858</v>
      </c>
      <c r="I732" s="55">
        <v>2</v>
      </c>
      <c r="J732" s="54" t="s">
        <v>1859</v>
      </c>
      <c r="K732" s="54" t="s">
        <v>1858</v>
      </c>
      <c r="L732" s="54" t="s">
        <v>309</v>
      </c>
      <c r="M732" s="54" t="s">
        <v>116</v>
      </c>
      <c r="N732" s="54">
        <v>5.0599999999999996</v>
      </c>
      <c r="P732" s="54">
        <v>0.156</v>
      </c>
      <c r="R732" s="54">
        <v>6053.01</v>
      </c>
      <c r="U732" s="54">
        <v>0</v>
      </c>
    </row>
    <row r="733" spans="5:21">
      <c r="E733" s="55">
        <v>48</v>
      </c>
      <c r="F733" s="55">
        <v>133</v>
      </c>
      <c r="H733" s="54" t="s">
        <v>1860</v>
      </c>
      <c r="I733" s="55">
        <v>2</v>
      </c>
      <c r="J733" s="54" t="s">
        <v>1861</v>
      </c>
      <c r="K733" s="54" t="s">
        <v>1860</v>
      </c>
      <c r="L733" s="54" t="s">
        <v>309</v>
      </c>
      <c r="M733" s="54" t="s">
        <v>116</v>
      </c>
      <c r="N733" s="54">
        <v>5.0599999999999996</v>
      </c>
      <c r="P733" s="54">
        <v>0.188</v>
      </c>
      <c r="R733" s="54">
        <v>8912.1299999999992</v>
      </c>
      <c r="S733" s="54">
        <v>2732</v>
      </c>
      <c r="T733" s="54">
        <v>12</v>
      </c>
      <c r="U733" s="54">
        <v>262000</v>
      </c>
    </row>
    <row r="734" spans="5:21">
      <c r="E734" s="55">
        <v>48</v>
      </c>
      <c r="F734" s="55">
        <v>134</v>
      </c>
      <c r="H734" s="54" t="s">
        <v>1862</v>
      </c>
      <c r="I734" s="55">
        <v>2</v>
      </c>
      <c r="J734" s="54" t="s">
        <v>1863</v>
      </c>
      <c r="K734" s="54" t="s">
        <v>1862</v>
      </c>
      <c r="L734" s="54" t="s">
        <v>309</v>
      </c>
      <c r="M734" s="54" t="s">
        <v>116</v>
      </c>
      <c r="N734" s="54">
        <v>5.0599999999999996</v>
      </c>
      <c r="P734" s="54">
        <v>0.26</v>
      </c>
      <c r="R734" s="54">
        <v>7377.15</v>
      </c>
      <c r="U734" s="54">
        <v>0</v>
      </c>
    </row>
    <row r="735" spans="5:21">
      <c r="E735" s="55">
        <v>49</v>
      </c>
      <c r="F735" s="55">
        <v>136</v>
      </c>
      <c r="H735" s="54" t="s">
        <v>1864</v>
      </c>
      <c r="I735" s="55">
        <v>2</v>
      </c>
      <c r="J735" s="54" t="s">
        <v>1865</v>
      </c>
      <c r="K735" s="54" t="s">
        <v>1864</v>
      </c>
      <c r="L735" s="54" t="s">
        <v>309</v>
      </c>
      <c r="M735" s="54" t="s">
        <v>116</v>
      </c>
      <c r="N735" s="54">
        <v>5.0599999999999996</v>
      </c>
      <c r="P735" s="54">
        <v>0.2</v>
      </c>
      <c r="R735" s="54">
        <v>9380.07</v>
      </c>
      <c r="S735" s="54">
        <v>2263</v>
      </c>
      <c r="T735" s="54">
        <v>339</v>
      </c>
      <c r="U735" s="54">
        <v>1</v>
      </c>
    </row>
    <row r="736" spans="5:21">
      <c r="E736" s="55">
        <v>49</v>
      </c>
      <c r="F736" s="55">
        <v>138</v>
      </c>
      <c r="H736" s="54" t="s">
        <v>1866</v>
      </c>
      <c r="I736" s="55">
        <v>2</v>
      </c>
      <c r="J736" s="54" t="s">
        <v>1867</v>
      </c>
      <c r="K736" s="54" t="s">
        <v>1866</v>
      </c>
      <c r="L736" s="54" t="s">
        <v>309</v>
      </c>
      <c r="M736" s="54" t="s">
        <v>116</v>
      </c>
      <c r="N736" s="54">
        <v>5.0599999999999996</v>
      </c>
      <c r="P736" s="54">
        <v>0.2</v>
      </c>
      <c r="R736" s="54">
        <v>7671.38</v>
      </c>
      <c r="S736" s="54">
        <v>2383</v>
      </c>
      <c r="T736" s="54">
        <v>92</v>
      </c>
      <c r="U736" s="54">
        <v>124000</v>
      </c>
    </row>
    <row r="737" spans="5:21">
      <c r="E737" s="55">
        <v>49</v>
      </c>
      <c r="F737" s="55">
        <v>140</v>
      </c>
      <c r="H737" s="54" t="s">
        <v>1868</v>
      </c>
      <c r="I737" s="55">
        <v>2</v>
      </c>
      <c r="J737" s="54" t="s">
        <v>1869</v>
      </c>
      <c r="K737" s="54" t="s">
        <v>1868</v>
      </c>
      <c r="L737" s="54" t="s">
        <v>309</v>
      </c>
      <c r="M737" s="54" t="s">
        <v>116</v>
      </c>
      <c r="N737" s="54">
        <v>5.0599999999999996</v>
      </c>
      <c r="P737" s="54">
        <v>0.2</v>
      </c>
      <c r="R737" s="54">
        <v>6529.89</v>
      </c>
      <c r="S737" s="54">
        <v>3016</v>
      </c>
      <c r="T737" s="54">
        <v>139</v>
      </c>
      <c r="U737" s="54">
        <v>290000</v>
      </c>
    </row>
    <row r="738" spans="5:21">
      <c r="E738" s="55">
        <v>49</v>
      </c>
      <c r="F738" s="55">
        <v>142</v>
      </c>
      <c r="H738" s="54" t="s">
        <v>1870</v>
      </c>
      <c r="I738" s="55">
        <v>1</v>
      </c>
      <c r="J738" s="54" t="s">
        <v>1871</v>
      </c>
      <c r="K738" s="54" t="s">
        <v>1872</v>
      </c>
      <c r="L738" s="54" t="s">
        <v>1873</v>
      </c>
      <c r="M738" s="54" t="s">
        <v>116</v>
      </c>
      <c r="N738" s="54">
        <v>5.0599999999999996</v>
      </c>
      <c r="P738" s="54">
        <v>0.11</v>
      </c>
      <c r="R738" s="54">
        <v>389.95</v>
      </c>
      <c r="U738" s="54">
        <v>0</v>
      </c>
    </row>
    <row r="739" spans="5:21">
      <c r="E739" s="55">
        <v>50</v>
      </c>
      <c r="F739" s="55">
        <v>161</v>
      </c>
      <c r="H739" s="54" t="s">
        <v>1874</v>
      </c>
      <c r="I739" s="55">
        <v>2</v>
      </c>
      <c r="J739" s="54" t="s">
        <v>1875</v>
      </c>
      <c r="K739" s="54" t="s">
        <v>1874</v>
      </c>
      <c r="L739" s="54" t="s">
        <v>309</v>
      </c>
      <c r="M739" s="54" t="s">
        <v>116</v>
      </c>
      <c r="N739" s="54">
        <v>5.0599999999999996</v>
      </c>
      <c r="P739" s="54">
        <v>0.27</v>
      </c>
      <c r="R739" s="54">
        <v>12166.44</v>
      </c>
      <c r="S739" s="54">
        <v>3458</v>
      </c>
      <c r="T739" s="54">
        <v>620</v>
      </c>
      <c r="U739" s="54">
        <v>279000</v>
      </c>
    </row>
    <row r="740" spans="5:21">
      <c r="E740" s="55">
        <v>50</v>
      </c>
      <c r="F740" s="55">
        <v>163</v>
      </c>
      <c r="H740" s="54" t="s">
        <v>1876</v>
      </c>
      <c r="I740" s="55">
        <v>2</v>
      </c>
      <c r="J740" s="54" t="s">
        <v>1877</v>
      </c>
      <c r="K740" s="54" t="s">
        <v>1876</v>
      </c>
      <c r="L740" s="54" t="s">
        <v>309</v>
      </c>
      <c r="M740" s="54" t="s">
        <v>116</v>
      </c>
      <c r="N740" s="54">
        <v>5.0599999999999996</v>
      </c>
      <c r="P740" s="54">
        <v>0.21</v>
      </c>
      <c r="R740" s="54">
        <v>9504.15</v>
      </c>
      <c r="S740" s="54">
        <v>1825</v>
      </c>
      <c r="T740" s="54">
        <v>232</v>
      </c>
      <c r="U740" s="54">
        <v>155000</v>
      </c>
    </row>
    <row r="741" spans="5:21">
      <c r="E741" s="55">
        <v>50</v>
      </c>
      <c r="F741" s="55">
        <v>170</v>
      </c>
      <c r="H741" s="54" t="s">
        <v>1878</v>
      </c>
      <c r="I741" s="55">
        <v>2</v>
      </c>
      <c r="J741" s="54" t="s">
        <v>1879</v>
      </c>
      <c r="K741" s="54" t="s">
        <v>1878</v>
      </c>
      <c r="L741" s="54" t="s">
        <v>309</v>
      </c>
      <c r="M741" s="54" t="s">
        <v>116</v>
      </c>
      <c r="N741" s="54">
        <v>5.0599999999999996</v>
      </c>
      <c r="P741" s="54">
        <v>0.36</v>
      </c>
      <c r="R741" s="54">
        <v>8068.42</v>
      </c>
      <c r="S741" s="54">
        <v>2071</v>
      </c>
      <c r="T741" s="54">
        <v>291</v>
      </c>
      <c r="U741" s="54">
        <v>155000</v>
      </c>
    </row>
    <row r="742" spans="5:21">
      <c r="E742" s="55">
        <v>51</v>
      </c>
      <c r="F742" s="55">
        <v>149</v>
      </c>
      <c r="H742" s="54" t="s">
        <v>1880</v>
      </c>
      <c r="I742" s="55">
        <v>2</v>
      </c>
      <c r="J742" s="54" t="s">
        <v>1881</v>
      </c>
      <c r="K742" s="54" t="s">
        <v>1880</v>
      </c>
      <c r="L742" s="54" t="s">
        <v>309</v>
      </c>
      <c r="M742" s="54" t="s">
        <v>116</v>
      </c>
      <c r="N742" s="54">
        <v>5.0599999999999996</v>
      </c>
      <c r="P742" s="54">
        <v>0.13</v>
      </c>
      <c r="R742" s="54">
        <v>6838.31</v>
      </c>
      <c r="S742" s="54">
        <v>1952</v>
      </c>
      <c r="T742" s="54">
        <v>194</v>
      </c>
      <c r="U742" s="54">
        <v>93000</v>
      </c>
    </row>
    <row r="743" spans="5:21">
      <c r="E743" s="55">
        <v>51</v>
      </c>
      <c r="F743" s="55">
        <v>150</v>
      </c>
      <c r="H743" s="54" t="s">
        <v>1882</v>
      </c>
      <c r="I743" s="55">
        <v>2</v>
      </c>
      <c r="J743" s="54" t="s">
        <v>1883</v>
      </c>
      <c r="K743" s="54" t="s">
        <v>1882</v>
      </c>
      <c r="L743" s="54" t="s">
        <v>309</v>
      </c>
      <c r="M743" s="54" t="s">
        <v>116</v>
      </c>
      <c r="N743" s="54">
        <v>5.0599999999999996</v>
      </c>
      <c r="P743" s="54">
        <v>0.13</v>
      </c>
      <c r="R743" s="54">
        <v>6866.67</v>
      </c>
      <c r="S743" s="54">
        <v>3213</v>
      </c>
      <c r="T743" s="54">
        <v>952</v>
      </c>
      <c r="U743" s="54">
        <v>223000</v>
      </c>
    </row>
    <row r="744" spans="5:21">
      <c r="E744" s="55">
        <v>51</v>
      </c>
      <c r="F744" s="55">
        <v>151</v>
      </c>
      <c r="H744" s="54" t="s">
        <v>1884</v>
      </c>
      <c r="I744" s="55">
        <v>2</v>
      </c>
      <c r="J744" s="54" t="s">
        <v>1885</v>
      </c>
      <c r="K744" s="54" t="s">
        <v>1884</v>
      </c>
      <c r="L744" s="54" t="s">
        <v>309</v>
      </c>
      <c r="M744" s="54" t="s">
        <v>116</v>
      </c>
      <c r="N744" s="54">
        <v>5.0599999999999996</v>
      </c>
      <c r="P744" s="54">
        <v>0.13</v>
      </c>
      <c r="R744" s="54">
        <v>9458.06</v>
      </c>
      <c r="S744" s="54">
        <v>3447</v>
      </c>
      <c r="T744" s="54">
        <v>497</v>
      </c>
      <c r="U744" s="54">
        <v>1</v>
      </c>
    </row>
    <row r="745" spans="5:21">
      <c r="E745" s="55">
        <v>51</v>
      </c>
      <c r="F745" s="55">
        <v>153</v>
      </c>
      <c r="H745" s="54" t="s">
        <v>1886</v>
      </c>
      <c r="I745" s="55">
        <v>1</v>
      </c>
      <c r="J745" s="54" t="s">
        <v>1887</v>
      </c>
      <c r="K745" s="54" t="s">
        <v>1888</v>
      </c>
      <c r="L745" s="54" t="s">
        <v>309</v>
      </c>
      <c r="M745" s="54" t="s">
        <v>116</v>
      </c>
      <c r="N745" s="54">
        <v>5.0599999999999996</v>
      </c>
      <c r="P745" s="54">
        <v>0.1</v>
      </c>
      <c r="Q745" s="54" t="s">
        <v>213</v>
      </c>
      <c r="R745" s="54">
        <v>354.5</v>
      </c>
      <c r="S745" s="54">
        <v>1877</v>
      </c>
      <c r="T745" s="54">
        <v>70</v>
      </c>
      <c r="U745" s="54">
        <v>1</v>
      </c>
    </row>
    <row r="746" spans="5:21">
      <c r="E746" s="55">
        <v>52</v>
      </c>
      <c r="F746" s="55">
        <v>123</v>
      </c>
      <c r="H746" s="54" t="s">
        <v>1889</v>
      </c>
      <c r="I746" s="55">
        <v>2</v>
      </c>
      <c r="J746" s="54" t="s">
        <v>1890</v>
      </c>
      <c r="K746" s="54" t="s">
        <v>1889</v>
      </c>
      <c r="L746" s="54" t="s">
        <v>309</v>
      </c>
      <c r="M746" s="54" t="s">
        <v>116</v>
      </c>
      <c r="N746" s="54">
        <v>5.0599999999999996</v>
      </c>
      <c r="P746" s="54">
        <v>0.3</v>
      </c>
      <c r="R746" s="54">
        <v>7795.46</v>
      </c>
      <c r="S746" s="54">
        <v>1754</v>
      </c>
      <c r="T746" s="54">
        <v>64</v>
      </c>
      <c r="U746" s="54">
        <v>125000</v>
      </c>
    </row>
    <row r="747" spans="5:21">
      <c r="E747" s="55">
        <v>52</v>
      </c>
      <c r="F747" s="55">
        <v>124</v>
      </c>
      <c r="H747" s="54" t="s">
        <v>1891</v>
      </c>
      <c r="I747" s="55">
        <v>2</v>
      </c>
      <c r="J747" s="54" t="s">
        <v>1892</v>
      </c>
      <c r="K747" s="54" t="s">
        <v>1891</v>
      </c>
      <c r="L747" s="54" t="s">
        <v>309</v>
      </c>
      <c r="M747" s="54" t="s">
        <v>116</v>
      </c>
      <c r="N747" s="54">
        <v>5.0599999999999996</v>
      </c>
      <c r="P747" s="54">
        <v>0.19</v>
      </c>
      <c r="R747" s="54">
        <v>5040.99</v>
      </c>
      <c r="S747" s="54">
        <v>3308</v>
      </c>
      <c r="T747" s="54">
        <v>404</v>
      </c>
      <c r="U747" s="54">
        <v>117300</v>
      </c>
    </row>
    <row r="748" spans="5:21">
      <c r="E748" s="55">
        <v>52</v>
      </c>
      <c r="F748" s="55">
        <v>125</v>
      </c>
      <c r="H748" s="54" t="s">
        <v>1893</v>
      </c>
      <c r="I748" s="55">
        <v>2</v>
      </c>
      <c r="J748" s="54" t="s">
        <v>1894</v>
      </c>
      <c r="K748" s="54" t="s">
        <v>1893</v>
      </c>
      <c r="L748" s="54" t="s">
        <v>309</v>
      </c>
      <c r="M748" s="54" t="s">
        <v>116</v>
      </c>
      <c r="N748" s="54">
        <v>5.0599999999999996</v>
      </c>
      <c r="P748" s="54">
        <v>0.28999999999999998</v>
      </c>
      <c r="R748" s="54">
        <v>6785.13</v>
      </c>
      <c r="S748" s="54">
        <v>2417</v>
      </c>
      <c r="T748" s="54">
        <v>140</v>
      </c>
      <c r="U748" s="54">
        <v>144000</v>
      </c>
    </row>
    <row r="749" spans="5:21">
      <c r="E749" s="55">
        <v>52</v>
      </c>
      <c r="F749" s="55">
        <v>127</v>
      </c>
      <c r="H749" s="54" t="s">
        <v>1895</v>
      </c>
      <c r="I749" s="55">
        <v>2</v>
      </c>
      <c r="J749" s="54" t="s">
        <v>1896</v>
      </c>
      <c r="K749" s="54" t="s">
        <v>1895</v>
      </c>
      <c r="L749" s="54" t="s">
        <v>309</v>
      </c>
      <c r="M749" s="54" t="s">
        <v>116</v>
      </c>
      <c r="N749" s="54">
        <v>5.0599999999999996</v>
      </c>
      <c r="P749" s="54">
        <v>0.13</v>
      </c>
      <c r="R749" s="54">
        <v>7295.61</v>
      </c>
      <c r="S749" s="54">
        <v>2068</v>
      </c>
      <c r="T749" s="54">
        <v>48</v>
      </c>
      <c r="U749" s="54">
        <v>127500</v>
      </c>
    </row>
    <row r="750" spans="5:21">
      <c r="E750" s="55">
        <v>52</v>
      </c>
      <c r="F750" s="55">
        <v>128</v>
      </c>
      <c r="H750" s="54" t="s">
        <v>1897</v>
      </c>
      <c r="I750" s="55">
        <v>2</v>
      </c>
      <c r="J750" s="54" t="s">
        <v>1898</v>
      </c>
      <c r="K750" s="54" t="s">
        <v>1897</v>
      </c>
      <c r="L750" s="54" t="s">
        <v>309</v>
      </c>
      <c r="M750" s="54" t="s">
        <v>116</v>
      </c>
      <c r="N750" s="54">
        <v>5.0599999999999996</v>
      </c>
      <c r="P750" s="54">
        <v>0.25</v>
      </c>
      <c r="R750" s="54">
        <v>7596.94</v>
      </c>
      <c r="S750" s="54">
        <v>3254</v>
      </c>
      <c r="T750" s="54">
        <v>87</v>
      </c>
      <c r="U750" s="54">
        <v>1</v>
      </c>
    </row>
    <row r="751" spans="5:21">
      <c r="E751" s="55">
        <v>52</v>
      </c>
      <c r="F751" s="55">
        <v>129</v>
      </c>
      <c r="H751" s="54" t="s">
        <v>1899</v>
      </c>
      <c r="I751" s="55">
        <v>2</v>
      </c>
      <c r="J751" s="54" t="s">
        <v>1900</v>
      </c>
      <c r="K751" s="54" t="s">
        <v>1899</v>
      </c>
      <c r="L751" s="54" t="s">
        <v>309</v>
      </c>
      <c r="M751" s="54" t="s">
        <v>116</v>
      </c>
      <c r="N751" s="54">
        <v>5.0599999999999996</v>
      </c>
      <c r="P751" s="54">
        <v>0.2</v>
      </c>
      <c r="R751" s="54">
        <v>7923.08</v>
      </c>
      <c r="U751" s="54">
        <v>0</v>
      </c>
    </row>
    <row r="752" spans="5:21">
      <c r="E752" s="55">
        <v>52</v>
      </c>
      <c r="F752" s="55">
        <v>131</v>
      </c>
      <c r="H752" s="54" t="s">
        <v>1901</v>
      </c>
      <c r="I752" s="55">
        <v>2</v>
      </c>
      <c r="J752" s="54" t="s">
        <v>1902</v>
      </c>
      <c r="K752" s="54" t="s">
        <v>1901</v>
      </c>
      <c r="L752" s="54" t="s">
        <v>309</v>
      </c>
      <c r="M752" s="54" t="s">
        <v>116</v>
      </c>
      <c r="N752" s="54">
        <v>5.0599999999999996</v>
      </c>
      <c r="P752" s="54">
        <v>0.14099999999999999</v>
      </c>
      <c r="R752" s="54">
        <v>7774.19</v>
      </c>
      <c r="S752" s="54">
        <v>1805</v>
      </c>
      <c r="T752" s="54">
        <v>215</v>
      </c>
      <c r="U752" s="54">
        <v>120000</v>
      </c>
    </row>
    <row r="753" spans="5:21">
      <c r="E753" s="55">
        <v>52</v>
      </c>
      <c r="F753" s="55">
        <v>132</v>
      </c>
      <c r="H753" s="54" t="s">
        <v>1903</v>
      </c>
      <c r="I753" s="55">
        <v>2</v>
      </c>
      <c r="J753" s="54" t="s">
        <v>1904</v>
      </c>
      <c r="K753" s="54" t="s">
        <v>1905</v>
      </c>
      <c r="L753" s="54" t="s">
        <v>309</v>
      </c>
      <c r="M753" s="54" t="s">
        <v>116</v>
      </c>
      <c r="N753" s="54">
        <v>5.0599999999999996</v>
      </c>
      <c r="P753" s="54">
        <v>0.20599999999999999</v>
      </c>
      <c r="R753" s="54">
        <v>6258.62</v>
      </c>
      <c r="U753" s="54">
        <v>0</v>
      </c>
    </row>
    <row r="754" spans="5:21">
      <c r="E754" s="55">
        <v>53</v>
      </c>
      <c r="F754" s="55">
        <v>79</v>
      </c>
      <c r="H754" s="54" t="s">
        <v>1906</v>
      </c>
      <c r="I754" s="55">
        <v>2</v>
      </c>
      <c r="J754" s="54" t="s">
        <v>1907</v>
      </c>
      <c r="K754" s="54" t="s">
        <v>1906</v>
      </c>
      <c r="L754" s="54" t="s">
        <v>309</v>
      </c>
      <c r="M754" s="54" t="s">
        <v>215</v>
      </c>
      <c r="N754" s="54">
        <v>5.07</v>
      </c>
      <c r="P754" s="54">
        <v>0.56999999999999995</v>
      </c>
      <c r="R754" s="54">
        <v>13265.39</v>
      </c>
      <c r="S754" s="54">
        <v>1948</v>
      </c>
      <c r="T754" s="54">
        <v>184</v>
      </c>
      <c r="U754" s="54">
        <v>129000</v>
      </c>
    </row>
    <row r="755" spans="5:21">
      <c r="E755" s="55">
        <v>53</v>
      </c>
      <c r="F755" s="55">
        <v>80</v>
      </c>
      <c r="H755" s="54" t="s">
        <v>1908</v>
      </c>
      <c r="I755" s="55">
        <v>2</v>
      </c>
      <c r="J755" s="54" t="s">
        <v>1909</v>
      </c>
      <c r="K755" s="54" t="s">
        <v>1908</v>
      </c>
      <c r="L755" s="54" t="s">
        <v>309</v>
      </c>
      <c r="M755" s="54" t="s">
        <v>215</v>
      </c>
      <c r="N755" s="54">
        <v>5.07</v>
      </c>
      <c r="P755" s="54">
        <v>0.55000000000000004</v>
      </c>
      <c r="R755" s="54">
        <v>9268.33</v>
      </c>
      <c r="S755" s="54">
        <v>2383</v>
      </c>
      <c r="T755" s="54">
        <v>81</v>
      </c>
      <c r="U755" s="54">
        <v>152000</v>
      </c>
    </row>
    <row r="756" spans="5:21">
      <c r="E756" s="55">
        <v>53</v>
      </c>
      <c r="F756" s="55">
        <v>81</v>
      </c>
      <c r="H756" s="54" t="s">
        <v>1910</v>
      </c>
      <c r="I756" s="55">
        <v>2</v>
      </c>
      <c r="J756" s="54" t="s">
        <v>1911</v>
      </c>
      <c r="K756" s="54" t="s">
        <v>1910</v>
      </c>
      <c r="L756" s="54" t="s">
        <v>309</v>
      </c>
      <c r="M756" s="54" t="s">
        <v>215</v>
      </c>
      <c r="N756" s="54">
        <v>5.07</v>
      </c>
      <c r="P756" s="54">
        <v>0.55000000000000004</v>
      </c>
      <c r="R756" s="54">
        <v>9894.1</v>
      </c>
      <c r="U756" s="54">
        <v>0</v>
      </c>
    </row>
    <row r="757" spans="5:21">
      <c r="E757" s="55">
        <v>53</v>
      </c>
      <c r="F757" s="55">
        <v>82</v>
      </c>
      <c r="H757" s="54" t="s">
        <v>1912</v>
      </c>
      <c r="I757" s="55">
        <v>2</v>
      </c>
      <c r="J757" s="54" t="s">
        <v>1913</v>
      </c>
      <c r="K757" s="54" t="s">
        <v>1912</v>
      </c>
      <c r="L757" s="54" t="s">
        <v>309</v>
      </c>
      <c r="M757" s="54" t="s">
        <v>215</v>
      </c>
      <c r="N757" s="54">
        <v>5.07</v>
      </c>
      <c r="P757" s="54">
        <v>0.55000000000000004</v>
      </c>
      <c r="R757" s="54">
        <v>6221.48</v>
      </c>
      <c r="U757" s="54">
        <v>0</v>
      </c>
    </row>
    <row r="758" spans="5:21">
      <c r="E758" s="55">
        <v>53</v>
      </c>
      <c r="F758" s="55">
        <v>83</v>
      </c>
      <c r="H758" s="54" t="s">
        <v>1914</v>
      </c>
      <c r="I758" s="55">
        <v>2</v>
      </c>
      <c r="J758" s="54" t="s">
        <v>1915</v>
      </c>
      <c r="K758" s="54" t="s">
        <v>1914</v>
      </c>
      <c r="L758" s="54" t="s">
        <v>309</v>
      </c>
      <c r="M758" s="54" t="s">
        <v>215</v>
      </c>
      <c r="N758" s="54">
        <v>5.07</v>
      </c>
      <c r="P758" s="54">
        <v>0.55000000000000004</v>
      </c>
      <c r="R758" s="54">
        <v>7924.77</v>
      </c>
      <c r="U758" s="54">
        <v>0</v>
      </c>
    </row>
    <row r="759" spans="5:21">
      <c r="E759" s="55">
        <v>53</v>
      </c>
      <c r="F759" s="55">
        <v>84</v>
      </c>
      <c r="H759" s="54" t="s">
        <v>1916</v>
      </c>
      <c r="I759" s="55">
        <v>2</v>
      </c>
      <c r="J759" s="54" t="s">
        <v>1917</v>
      </c>
      <c r="K759" s="54" t="s">
        <v>1916</v>
      </c>
      <c r="L759" s="54" t="s">
        <v>309</v>
      </c>
      <c r="M759" s="54" t="s">
        <v>215</v>
      </c>
      <c r="N759" s="54">
        <v>5.07</v>
      </c>
      <c r="P759" s="54">
        <v>0.27</v>
      </c>
      <c r="R759" s="54">
        <v>7880.54</v>
      </c>
      <c r="S759" s="54">
        <v>1848</v>
      </c>
      <c r="T759" s="54">
        <v>241</v>
      </c>
      <c r="U759" s="54">
        <v>131250</v>
      </c>
    </row>
    <row r="760" spans="5:21">
      <c r="E760" s="55">
        <v>53</v>
      </c>
      <c r="F760" s="55">
        <v>85</v>
      </c>
      <c r="H760" s="54" t="s">
        <v>1918</v>
      </c>
      <c r="I760" s="55">
        <v>2</v>
      </c>
      <c r="J760" s="54" t="s">
        <v>1919</v>
      </c>
      <c r="K760" s="54" t="s">
        <v>1918</v>
      </c>
      <c r="L760" s="54" t="s">
        <v>309</v>
      </c>
      <c r="M760" s="54" t="s">
        <v>215</v>
      </c>
      <c r="N760" s="54">
        <v>5.07</v>
      </c>
      <c r="P760" s="54">
        <v>0.27</v>
      </c>
      <c r="R760" s="54">
        <v>7189.26</v>
      </c>
      <c r="S760" s="54">
        <v>3436</v>
      </c>
      <c r="T760" s="54">
        <v>526</v>
      </c>
      <c r="U760" s="54">
        <v>1</v>
      </c>
    </row>
    <row r="761" spans="5:21">
      <c r="E761" s="55">
        <v>53</v>
      </c>
      <c r="F761" s="55">
        <v>86</v>
      </c>
      <c r="H761" s="54" t="s">
        <v>1920</v>
      </c>
      <c r="I761" s="55">
        <v>2</v>
      </c>
      <c r="J761" s="54" t="s">
        <v>1921</v>
      </c>
      <c r="K761" s="54" t="s">
        <v>1920</v>
      </c>
      <c r="L761" s="54" t="s">
        <v>309</v>
      </c>
      <c r="M761" s="54" t="s">
        <v>215</v>
      </c>
      <c r="N761" s="54">
        <v>5.07</v>
      </c>
      <c r="P761" s="54">
        <v>0.55000000000000004</v>
      </c>
      <c r="R761" s="54">
        <v>8235.0400000000009</v>
      </c>
      <c r="S761" s="54">
        <v>3253</v>
      </c>
      <c r="T761" s="54">
        <v>337</v>
      </c>
      <c r="U761" s="54">
        <v>250000</v>
      </c>
    </row>
    <row r="762" spans="5:21">
      <c r="E762" s="55">
        <v>53</v>
      </c>
      <c r="F762" s="55">
        <v>88.01</v>
      </c>
      <c r="H762" s="54" t="s">
        <v>1922</v>
      </c>
      <c r="I762" s="55">
        <v>2</v>
      </c>
      <c r="J762" s="54" t="s">
        <v>1923</v>
      </c>
      <c r="K762" s="54" t="s">
        <v>1922</v>
      </c>
      <c r="L762" s="54" t="s">
        <v>309</v>
      </c>
      <c r="M762" s="54" t="s">
        <v>215</v>
      </c>
      <c r="N762" s="54">
        <v>5.07</v>
      </c>
      <c r="P762" s="54">
        <v>0.41</v>
      </c>
      <c r="R762" s="54">
        <v>8647.9500000000007</v>
      </c>
      <c r="U762" s="54">
        <v>0</v>
      </c>
    </row>
    <row r="763" spans="5:21">
      <c r="E763" s="55">
        <v>53</v>
      </c>
      <c r="F763" s="55">
        <v>88.02</v>
      </c>
      <c r="H763" s="54" t="s">
        <v>1924</v>
      </c>
      <c r="I763" s="55">
        <v>2</v>
      </c>
      <c r="J763" s="54" t="s">
        <v>1925</v>
      </c>
      <c r="K763" s="54" t="s">
        <v>1924</v>
      </c>
      <c r="L763" s="54" t="s">
        <v>309</v>
      </c>
      <c r="M763" s="54" t="s">
        <v>215</v>
      </c>
      <c r="N763" s="54">
        <v>5.07</v>
      </c>
      <c r="P763" s="54">
        <v>0.27</v>
      </c>
      <c r="R763" s="54">
        <v>8266.94</v>
      </c>
      <c r="U763" s="54">
        <v>0</v>
      </c>
    </row>
    <row r="764" spans="5:21">
      <c r="E764" s="55">
        <v>53</v>
      </c>
      <c r="F764" s="55">
        <v>89.01</v>
      </c>
      <c r="H764" s="54" t="s">
        <v>1926</v>
      </c>
      <c r="I764" s="55">
        <v>2</v>
      </c>
      <c r="J764" s="54" t="s">
        <v>1927</v>
      </c>
      <c r="K764" s="54" t="s">
        <v>1928</v>
      </c>
      <c r="L764" s="54" t="s">
        <v>1929</v>
      </c>
      <c r="M764" s="54" t="s">
        <v>215</v>
      </c>
      <c r="N764" s="54">
        <v>5.07</v>
      </c>
      <c r="P764" s="54">
        <v>0.41</v>
      </c>
      <c r="R764" s="54">
        <v>8270.49</v>
      </c>
      <c r="S764" s="54">
        <v>3489</v>
      </c>
      <c r="T764" s="54">
        <v>702</v>
      </c>
      <c r="U764" s="54">
        <v>100</v>
      </c>
    </row>
    <row r="765" spans="5:21">
      <c r="E765" s="55">
        <v>53</v>
      </c>
      <c r="F765" s="55">
        <v>91</v>
      </c>
      <c r="H765" s="54" t="s">
        <v>1930</v>
      </c>
      <c r="I765" s="55">
        <v>2</v>
      </c>
      <c r="J765" s="54" t="s">
        <v>1931</v>
      </c>
      <c r="K765" s="54" t="s">
        <v>1930</v>
      </c>
      <c r="L765" s="54" t="s">
        <v>309</v>
      </c>
      <c r="M765" s="54" t="s">
        <v>215</v>
      </c>
      <c r="N765" s="54">
        <v>5.07</v>
      </c>
      <c r="P765" s="54">
        <v>0.27</v>
      </c>
      <c r="R765" s="54">
        <v>8015.25</v>
      </c>
      <c r="U765" s="54">
        <v>0</v>
      </c>
    </row>
    <row r="766" spans="5:21">
      <c r="E766" s="55">
        <v>53</v>
      </c>
      <c r="F766" s="55">
        <v>92</v>
      </c>
      <c r="H766" s="54" t="s">
        <v>1932</v>
      </c>
      <c r="I766" s="55">
        <v>2</v>
      </c>
      <c r="J766" s="54" t="s">
        <v>1933</v>
      </c>
      <c r="K766" s="54" t="s">
        <v>1932</v>
      </c>
      <c r="L766" s="54" t="s">
        <v>309</v>
      </c>
      <c r="M766" s="54" t="s">
        <v>215</v>
      </c>
      <c r="N766" s="54">
        <v>5.07</v>
      </c>
      <c r="P766" s="54">
        <v>0.27</v>
      </c>
      <c r="R766" s="54">
        <v>8040.06</v>
      </c>
      <c r="S766" s="54">
        <v>2948</v>
      </c>
      <c r="T766" s="54">
        <v>223</v>
      </c>
      <c r="U766" s="54">
        <v>1</v>
      </c>
    </row>
    <row r="767" spans="5:21">
      <c r="E767" s="55">
        <v>53</v>
      </c>
      <c r="F767" s="55">
        <v>93</v>
      </c>
      <c r="H767" s="54" t="s">
        <v>1934</v>
      </c>
      <c r="I767" s="55">
        <v>2</v>
      </c>
      <c r="J767" s="54" t="s">
        <v>1935</v>
      </c>
      <c r="K767" s="54" t="s">
        <v>1934</v>
      </c>
      <c r="L767" s="54" t="s">
        <v>309</v>
      </c>
      <c r="M767" s="54" t="s">
        <v>215</v>
      </c>
      <c r="N767" s="54">
        <v>5.07</v>
      </c>
      <c r="P767" s="54">
        <v>0.27</v>
      </c>
      <c r="R767" s="54">
        <v>7231.8</v>
      </c>
      <c r="S767" s="54">
        <v>2562</v>
      </c>
      <c r="T767" s="54">
        <v>93</v>
      </c>
      <c r="U767" s="54">
        <v>195000</v>
      </c>
    </row>
    <row r="768" spans="5:21">
      <c r="E768" s="55">
        <v>53</v>
      </c>
      <c r="F768" s="55">
        <v>94</v>
      </c>
      <c r="H768" s="54" t="s">
        <v>1936</v>
      </c>
      <c r="I768" s="55">
        <v>2</v>
      </c>
      <c r="J768" s="54" t="s">
        <v>1937</v>
      </c>
      <c r="K768" s="54" t="s">
        <v>1936</v>
      </c>
      <c r="L768" s="54" t="s">
        <v>309</v>
      </c>
      <c r="M768" s="54" t="s">
        <v>215</v>
      </c>
      <c r="N768" s="54">
        <v>5.07</v>
      </c>
      <c r="P768" s="54">
        <v>0.27</v>
      </c>
      <c r="R768" s="54">
        <v>9036.2099999999991</v>
      </c>
      <c r="S768" s="54">
        <v>2252</v>
      </c>
      <c r="T768" s="54">
        <v>206</v>
      </c>
      <c r="U768" s="54">
        <v>166900</v>
      </c>
    </row>
    <row r="769" spans="5:21">
      <c r="E769" s="55">
        <v>53</v>
      </c>
      <c r="F769" s="55">
        <v>95</v>
      </c>
      <c r="H769" s="54" t="s">
        <v>1938</v>
      </c>
      <c r="I769" s="55">
        <v>2</v>
      </c>
      <c r="J769" s="54" t="s">
        <v>1939</v>
      </c>
      <c r="K769" s="54" t="s">
        <v>1938</v>
      </c>
      <c r="L769" s="54" t="s">
        <v>309</v>
      </c>
      <c r="M769" s="54" t="s">
        <v>215</v>
      </c>
      <c r="N769" s="54">
        <v>5.07</v>
      </c>
      <c r="P769" s="54">
        <v>0.27</v>
      </c>
      <c r="R769" s="54">
        <v>6161.21</v>
      </c>
      <c r="U769" s="54">
        <v>0</v>
      </c>
    </row>
    <row r="770" spans="5:21">
      <c r="E770" s="55">
        <v>53</v>
      </c>
      <c r="F770" s="55">
        <v>96</v>
      </c>
      <c r="H770" s="54" t="s">
        <v>1940</v>
      </c>
      <c r="I770" s="55">
        <v>2</v>
      </c>
      <c r="J770" s="54" t="s">
        <v>1941</v>
      </c>
      <c r="K770" s="54" t="s">
        <v>1940</v>
      </c>
      <c r="L770" s="54" t="s">
        <v>309</v>
      </c>
      <c r="M770" s="54" t="s">
        <v>215</v>
      </c>
      <c r="N770" s="54">
        <v>5.07</v>
      </c>
      <c r="P770" s="54">
        <v>0.27</v>
      </c>
      <c r="R770" s="54">
        <v>6995.98</v>
      </c>
      <c r="U770" s="54">
        <v>0</v>
      </c>
    </row>
    <row r="771" spans="5:21">
      <c r="E771" s="55">
        <v>53</v>
      </c>
      <c r="F771" s="55">
        <v>97</v>
      </c>
      <c r="H771" s="54" t="s">
        <v>1942</v>
      </c>
      <c r="I771" s="55">
        <v>2</v>
      </c>
      <c r="J771" s="54" t="s">
        <v>1943</v>
      </c>
      <c r="K771" s="54" t="s">
        <v>1942</v>
      </c>
      <c r="L771" s="54" t="s">
        <v>309</v>
      </c>
      <c r="M771" s="54" t="s">
        <v>215</v>
      </c>
      <c r="N771" s="54">
        <v>5.07</v>
      </c>
      <c r="P771" s="54">
        <v>0.27</v>
      </c>
      <c r="R771" s="54">
        <v>6391.64</v>
      </c>
      <c r="S771" s="54">
        <v>2281</v>
      </c>
      <c r="T771" s="54">
        <v>293</v>
      </c>
      <c r="U771" s="54">
        <v>130000</v>
      </c>
    </row>
    <row r="772" spans="5:21">
      <c r="E772" s="55">
        <v>53</v>
      </c>
      <c r="F772" s="55">
        <v>98</v>
      </c>
      <c r="H772" s="54" t="s">
        <v>1944</v>
      </c>
      <c r="I772" s="55">
        <v>2</v>
      </c>
      <c r="J772" s="54" t="s">
        <v>1945</v>
      </c>
      <c r="K772" s="54" t="s">
        <v>1944</v>
      </c>
      <c r="L772" s="54" t="s">
        <v>309</v>
      </c>
      <c r="M772" s="54" t="s">
        <v>215</v>
      </c>
      <c r="N772" s="54">
        <v>5.07</v>
      </c>
      <c r="P772" s="54">
        <v>0.41</v>
      </c>
      <c r="R772" s="54">
        <v>7894.72</v>
      </c>
      <c r="S772" s="54">
        <v>2728</v>
      </c>
      <c r="T772" s="54">
        <v>150</v>
      </c>
      <c r="U772" s="54">
        <v>245000</v>
      </c>
    </row>
    <row r="773" spans="5:21">
      <c r="E773" s="55">
        <v>53</v>
      </c>
      <c r="F773" s="55">
        <v>99</v>
      </c>
      <c r="H773" s="54" t="s">
        <v>1946</v>
      </c>
      <c r="I773" s="55">
        <v>2</v>
      </c>
      <c r="J773" s="54" t="s">
        <v>1947</v>
      </c>
      <c r="K773" s="54" t="s">
        <v>1946</v>
      </c>
      <c r="L773" s="54" t="s">
        <v>309</v>
      </c>
      <c r="M773" s="54" t="s">
        <v>215</v>
      </c>
      <c r="N773" s="54">
        <v>5.07</v>
      </c>
      <c r="P773" s="54">
        <v>0.27</v>
      </c>
      <c r="R773" s="54">
        <v>7696.2</v>
      </c>
      <c r="S773" s="54">
        <v>3417</v>
      </c>
      <c r="T773" s="54">
        <v>810</v>
      </c>
      <c r="U773" s="54">
        <v>145000</v>
      </c>
    </row>
    <row r="774" spans="5:21">
      <c r="E774" s="55">
        <v>53</v>
      </c>
      <c r="F774" s="55">
        <v>100</v>
      </c>
      <c r="H774" s="54" t="s">
        <v>1948</v>
      </c>
      <c r="I774" s="55">
        <v>2</v>
      </c>
      <c r="J774" s="54" t="s">
        <v>1949</v>
      </c>
      <c r="K774" s="54" t="s">
        <v>1948</v>
      </c>
      <c r="L774" s="54" t="s">
        <v>309</v>
      </c>
      <c r="M774" s="54" t="s">
        <v>215</v>
      </c>
      <c r="N774" s="54">
        <v>5.07</v>
      </c>
      <c r="P774" s="54">
        <v>0.27</v>
      </c>
      <c r="R774" s="54">
        <v>7479.95</v>
      </c>
      <c r="S774" s="54">
        <v>3351</v>
      </c>
      <c r="T774" s="54">
        <v>359</v>
      </c>
      <c r="U774" s="54">
        <v>1</v>
      </c>
    </row>
    <row r="775" spans="5:21">
      <c r="E775" s="55">
        <v>53</v>
      </c>
      <c r="F775" s="55">
        <v>101</v>
      </c>
      <c r="H775" s="54" t="s">
        <v>1950</v>
      </c>
      <c r="I775" s="55">
        <v>2</v>
      </c>
      <c r="J775" s="54" t="s">
        <v>431</v>
      </c>
      <c r="K775" s="54" t="s">
        <v>1088</v>
      </c>
      <c r="L775" s="54" t="s">
        <v>432</v>
      </c>
      <c r="M775" s="54" t="s">
        <v>215</v>
      </c>
      <c r="N775" s="54">
        <v>5.07</v>
      </c>
      <c r="P775" s="54">
        <v>0.27</v>
      </c>
      <c r="R775" s="54">
        <v>8093.24</v>
      </c>
      <c r="S775" s="54">
        <v>3473</v>
      </c>
      <c r="T775" s="54">
        <v>931</v>
      </c>
      <c r="U775" s="54">
        <v>100</v>
      </c>
    </row>
    <row r="776" spans="5:21">
      <c r="E776" s="55">
        <v>53</v>
      </c>
      <c r="F776" s="55">
        <v>102</v>
      </c>
      <c r="H776" s="54" t="s">
        <v>1951</v>
      </c>
      <c r="I776" s="55">
        <v>2</v>
      </c>
      <c r="J776" s="54" t="s">
        <v>1952</v>
      </c>
      <c r="K776" s="54" t="s">
        <v>1951</v>
      </c>
      <c r="L776" s="54" t="s">
        <v>309</v>
      </c>
      <c r="M776" s="54" t="s">
        <v>215</v>
      </c>
      <c r="N776" s="54">
        <v>5.07</v>
      </c>
      <c r="P776" s="54">
        <v>0.55000000000000004</v>
      </c>
      <c r="R776" s="54">
        <v>8685.25</v>
      </c>
      <c r="U776" s="54">
        <v>0</v>
      </c>
    </row>
    <row r="777" spans="5:21">
      <c r="E777" s="55">
        <v>53</v>
      </c>
      <c r="F777" s="55">
        <v>104</v>
      </c>
      <c r="H777" s="54" t="s">
        <v>1953</v>
      </c>
      <c r="I777" s="55">
        <v>2</v>
      </c>
      <c r="J777" s="54" t="s">
        <v>1954</v>
      </c>
      <c r="K777" s="54" t="s">
        <v>1953</v>
      </c>
      <c r="L777" s="54" t="s">
        <v>309</v>
      </c>
      <c r="M777" s="54" t="s">
        <v>116</v>
      </c>
      <c r="N777" s="54">
        <v>5.0599999999999996</v>
      </c>
      <c r="P777" s="54">
        <v>0.25</v>
      </c>
      <c r="R777" s="54">
        <v>7451.59</v>
      </c>
      <c r="S777" s="54">
        <v>3294</v>
      </c>
      <c r="T777" s="54">
        <v>84</v>
      </c>
      <c r="U777" s="54">
        <v>1</v>
      </c>
    </row>
    <row r="778" spans="5:21">
      <c r="E778" s="55">
        <v>53</v>
      </c>
      <c r="F778" s="55">
        <v>105</v>
      </c>
      <c r="H778" s="54" t="s">
        <v>1955</v>
      </c>
      <c r="I778" s="55">
        <v>2</v>
      </c>
      <c r="J778" s="54" t="s">
        <v>1956</v>
      </c>
      <c r="K778" s="54" t="s">
        <v>1955</v>
      </c>
      <c r="L778" s="54" t="s">
        <v>309</v>
      </c>
      <c r="M778" s="54" t="s">
        <v>116</v>
      </c>
      <c r="N778" s="54">
        <v>5.0599999999999996</v>
      </c>
      <c r="P778" s="54">
        <v>0.27</v>
      </c>
      <c r="R778" s="54">
        <v>7472.86</v>
      </c>
      <c r="S778" s="54">
        <v>2476</v>
      </c>
      <c r="T778" s="54">
        <v>224</v>
      </c>
      <c r="U778" s="54">
        <v>165800</v>
      </c>
    </row>
    <row r="779" spans="5:21">
      <c r="E779" s="55">
        <v>53</v>
      </c>
      <c r="F779" s="55">
        <v>106</v>
      </c>
      <c r="H779" s="54" t="s">
        <v>1957</v>
      </c>
      <c r="I779" s="55">
        <v>1</v>
      </c>
      <c r="J779" s="54" t="s">
        <v>1958</v>
      </c>
      <c r="K779" s="54" t="s">
        <v>1959</v>
      </c>
      <c r="L779" s="54" t="s">
        <v>309</v>
      </c>
      <c r="M779" s="54" t="s">
        <v>116</v>
      </c>
      <c r="N779" s="54">
        <v>5.0599999999999996</v>
      </c>
      <c r="P779" s="54">
        <v>0.13</v>
      </c>
      <c r="R779" s="54">
        <v>460.85</v>
      </c>
      <c r="S779" s="54">
        <v>3498</v>
      </c>
      <c r="T779" s="54">
        <v>589</v>
      </c>
      <c r="U779" s="54">
        <v>300000</v>
      </c>
    </row>
    <row r="780" spans="5:21">
      <c r="E780" s="55">
        <v>53</v>
      </c>
      <c r="F780" s="55">
        <v>107</v>
      </c>
      <c r="H780" s="54" t="s">
        <v>1959</v>
      </c>
      <c r="I780" s="55">
        <v>2</v>
      </c>
      <c r="J780" s="54" t="s">
        <v>1958</v>
      </c>
      <c r="K780" s="54" t="s">
        <v>1959</v>
      </c>
      <c r="L780" s="54" t="s">
        <v>309</v>
      </c>
      <c r="M780" s="54" t="s">
        <v>116</v>
      </c>
      <c r="N780" s="54">
        <v>5.0599999999999996</v>
      </c>
      <c r="P780" s="54">
        <v>0.27</v>
      </c>
      <c r="R780" s="54">
        <v>8447.74</v>
      </c>
      <c r="S780" s="54">
        <v>3498</v>
      </c>
      <c r="T780" s="54">
        <v>589</v>
      </c>
      <c r="U780" s="54">
        <v>300000</v>
      </c>
    </row>
    <row r="781" spans="5:21">
      <c r="E781" s="55">
        <v>53</v>
      </c>
      <c r="F781" s="55">
        <v>109</v>
      </c>
      <c r="H781" s="54" t="s">
        <v>1960</v>
      </c>
      <c r="I781" s="55">
        <v>2</v>
      </c>
      <c r="J781" s="54" t="s">
        <v>1961</v>
      </c>
      <c r="K781" s="54" t="s">
        <v>1960</v>
      </c>
      <c r="L781" s="54" t="s">
        <v>309</v>
      </c>
      <c r="M781" s="54" t="s">
        <v>116</v>
      </c>
      <c r="N781" s="54">
        <v>5.0599999999999996</v>
      </c>
      <c r="P781" s="54">
        <v>0.13</v>
      </c>
      <c r="R781" s="54">
        <v>7040.37</v>
      </c>
      <c r="S781" s="54">
        <v>2870</v>
      </c>
      <c r="T781" s="54">
        <v>79</v>
      </c>
      <c r="U781" s="54">
        <v>1</v>
      </c>
    </row>
    <row r="782" spans="5:21">
      <c r="E782" s="55">
        <v>53</v>
      </c>
      <c r="F782" s="55">
        <v>110</v>
      </c>
      <c r="H782" s="54" t="s">
        <v>1962</v>
      </c>
      <c r="I782" s="55">
        <v>2</v>
      </c>
      <c r="J782" s="54" t="s">
        <v>1963</v>
      </c>
      <c r="K782" s="54" t="s">
        <v>1962</v>
      </c>
      <c r="L782" s="54" t="s">
        <v>309</v>
      </c>
      <c r="M782" s="54" t="s">
        <v>116</v>
      </c>
      <c r="N782" s="54">
        <v>5.0599999999999996</v>
      </c>
      <c r="P782" s="54">
        <v>0.13</v>
      </c>
      <c r="R782" s="54">
        <v>8394.56</v>
      </c>
      <c r="S782" s="54">
        <v>3120</v>
      </c>
      <c r="T782" s="54">
        <v>345</v>
      </c>
      <c r="U782" s="54">
        <v>290000</v>
      </c>
    </row>
    <row r="783" spans="5:21">
      <c r="E783" s="55">
        <v>53</v>
      </c>
      <c r="F783" s="55">
        <v>111</v>
      </c>
      <c r="H783" s="54" t="s">
        <v>1964</v>
      </c>
      <c r="I783" s="55">
        <v>2</v>
      </c>
      <c r="J783" s="54" t="s">
        <v>1965</v>
      </c>
      <c r="K783" s="54" t="s">
        <v>1964</v>
      </c>
      <c r="L783" s="54" t="s">
        <v>309</v>
      </c>
      <c r="M783" s="54" t="s">
        <v>116</v>
      </c>
      <c r="N783" s="54">
        <v>5.0599999999999996</v>
      </c>
      <c r="P783" s="54">
        <v>0.13</v>
      </c>
      <c r="R783" s="54">
        <v>6221.48</v>
      </c>
      <c r="S783" s="54">
        <v>3410</v>
      </c>
      <c r="T783" s="54">
        <v>265</v>
      </c>
      <c r="U783" s="54">
        <v>1</v>
      </c>
    </row>
    <row r="784" spans="5:21">
      <c r="E784" s="55">
        <v>53</v>
      </c>
      <c r="F784" s="55">
        <v>112</v>
      </c>
      <c r="H784" s="54" t="s">
        <v>1966</v>
      </c>
      <c r="I784" s="55">
        <v>2</v>
      </c>
      <c r="J784" s="54" t="s">
        <v>1967</v>
      </c>
      <c r="K784" s="54" t="s">
        <v>1968</v>
      </c>
      <c r="L784" s="54" t="s">
        <v>309</v>
      </c>
      <c r="M784" s="54" t="s">
        <v>116</v>
      </c>
      <c r="N784" s="54">
        <v>5.0599999999999996</v>
      </c>
      <c r="P784" s="54">
        <v>0.18</v>
      </c>
      <c r="R784" s="54">
        <v>6040.68</v>
      </c>
      <c r="S784" s="54">
        <v>3290</v>
      </c>
      <c r="T784" s="54">
        <v>283</v>
      </c>
      <c r="U784" s="54">
        <v>173000</v>
      </c>
    </row>
    <row r="785" spans="5:21">
      <c r="E785" s="55">
        <v>53</v>
      </c>
      <c r="F785" s="55">
        <v>113</v>
      </c>
      <c r="H785" s="54" t="s">
        <v>1969</v>
      </c>
      <c r="I785" s="55">
        <v>2</v>
      </c>
      <c r="J785" s="54" t="s">
        <v>1970</v>
      </c>
      <c r="K785" s="54" t="s">
        <v>1969</v>
      </c>
      <c r="L785" s="54" t="s">
        <v>309</v>
      </c>
      <c r="M785" s="54" t="s">
        <v>116</v>
      </c>
      <c r="N785" s="54">
        <v>5.0599999999999996</v>
      </c>
      <c r="P785" s="54">
        <v>0.27</v>
      </c>
      <c r="R785" s="54">
        <v>7894.72</v>
      </c>
      <c r="S785" s="54">
        <v>3025</v>
      </c>
      <c r="T785" s="54">
        <v>335</v>
      </c>
      <c r="U785" s="54">
        <v>255000</v>
      </c>
    </row>
    <row r="786" spans="5:21">
      <c r="E786" s="55">
        <v>53</v>
      </c>
      <c r="F786" s="55">
        <v>115</v>
      </c>
      <c r="H786" s="54" t="s">
        <v>1971</v>
      </c>
      <c r="I786" s="55">
        <v>2</v>
      </c>
      <c r="J786" s="54" t="s">
        <v>1972</v>
      </c>
      <c r="K786" s="54" t="s">
        <v>1971</v>
      </c>
      <c r="L786" s="54" t="s">
        <v>309</v>
      </c>
      <c r="M786" s="54" t="s">
        <v>116</v>
      </c>
      <c r="N786" s="54">
        <v>5.0599999999999996</v>
      </c>
      <c r="P786" s="54">
        <v>0.2</v>
      </c>
      <c r="R786" s="54">
        <v>7348.79</v>
      </c>
      <c r="U786" s="54">
        <v>0</v>
      </c>
    </row>
    <row r="787" spans="5:21">
      <c r="E787" s="55">
        <v>53</v>
      </c>
      <c r="F787" s="55">
        <v>116</v>
      </c>
      <c r="H787" s="54" t="s">
        <v>1973</v>
      </c>
      <c r="I787" s="55">
        <v>2</v>
      </c>
      <c r="J787" s="54" t="s">
        <v>1974</v>
      </c>
      <c r="K787" s="54" t="s">
        <v>1975</v>
      </c>
      <c r="L787" s="54" t="s">
        <v>1976</v>
      </c>
      <c r="M787" s="54" t="s">
        <v>116</v>
      </c>
      <c r="N787" s="54">
        <v>5.0599999999999996</v>
      </c>
      <c r="P787" s="54">
        <v>0.2</v>
      </c>
      <c r="R787" s="54">
        <v>6441.27</v>
      </c>
      <c r="S787" s="54">
        <v>3283</v>
      </c>
      <c r="T787" s="54">
        <v>183</v>
      </c>
      <c r="U787" s="54">
        <v>170000</v>
      </c>
    </row>
    <row r="788" spans="5:21">
      <c r="E788" s="55">
        <v>53</v>
      </c>
      <c r="F788" s="55">
        <v>117</v>
      </c>
      <c r="H788" s="54" t="s">
        <v>1977</v>
      </c>
      <c r="I788" s="55">
        <v>2</v>
      </c>
      <c r="J788" s="54" t="s">
        <v>1978</v>
      </c>
      <c r="K788" s="54" t="s">
        <v>1977</v>
      </c>
      <c r="L788" s="54" t="s">
        <v>309</v>
      </c>
      <c r="M788" s="54" t="s">
        <v>116</v>
      </c>
      <c r="N788" s="54">
        <v>5.0599999999999996</v>
      </c>
      <c r="P788" s="54">
        <v>0.13</v>
      </c>
      <c r="R788" s="54">
        <v>6597.25</v>
      </c>
      <c r="S788" s="54">
        <v>3451</v>
      </c>
      <c r="T788" s="54">
        <v>989</v>
      </c>
      <c r="U788" s="54">
        <v>140000</v>
      </c>
    </row>
    <row r="789" spans="5:21">
      <c r="E789" s="55">
        <v>53</v>
      </c>
      <c r="F789" s="55">
        <v>118</v>
      </c>
      <c r="H789" s="54" t="s">
        <v>1980</v>
      </c>
      <c r="I789" s="55">
        <v>2</v>
      </c>
      <c r="J789" s="54" t="s">
        <v>1981</v>
      </c>
      <c r="K789" s="54" t="s">
        <v>1980</v>
      </c>
      <c r="L789" s="54" t="s">
        <v>309</v>
      </c>
      <c r="M789" s="54" t="s">
        <v>116</v>
      </c>
      <c r="N789" s="54">
        <v>5.0599999999999996</v>
      </c>
      <c r="P789" s="54">
        <v>0.27</v>
      </c>
      <c r="R789" s="54">
        <v>7930.17</v>
      </c>
      <c r="S789" s="54">
        <v>2628</v>
      </c>
      <c r="T789" s="54">
        <v>313</v>
      </c>
      <c r="U789" s="54">
        <v>183000</v>
      </c>
    </row>
    <row r="790" spans="5:21">
      <c r="E790" s="55">
        <v>53</v>
      </c>
      <c r="F790" s="55">
        <v>121</v>
      </c>
      <c r="H790" s="54" t="s">
        <v>1982</v>
      </c>
      <c r="I790" s="55">
        <v>2</v>
      </c>
      <c r="J790" s="54" t="s">
        <v>1983</v>
      </c>
      <c r="K790" s="54" t="s">
        <v>1982</v>
      </c>
      <c r="L790" s="54" t="s">
        <v>309</v>
      </c>
      <c r="M790" s="54" t="s">
        <v>116</v>
      </c>
      <c r="N790" s="54">
        <v>5.0599999999999996</v>
      </c>
      <c r="P790" s="54">
        <v>0.25</v>
      </c>
      <c r="R790" s="54">
        <v>8461.92</v>
      </c>
      <c r="S790" s="54">
        <v>2179</v>
      </c>
      <c r="T790" s="54">
        <v>275</v>
      </c>
      <c r="U790" s="54">
        <v>100000</v>
      </c>
    </row>
    <row r="791" spans="5:21">
      <c r="E791" s="55">
        <v>53</v>
      </c>
      <c r="F791" s="55">
        <v>174.01</v>
      </c>
      <c r="H791" s="54" t="s">
        <v>1984</v>
      </c>
      <c r="I791" s="55">
        <v>2</v>
      </c>
      <c r="J791" s="54" t="s">
        <v>1985</v>
      </c>
      <c r="K791" s="54" t="s">
        <v>1984</v>
      </c>
      <c r="L791" s="54" t="s">
        <v>309</v>
      </c>
      <c r="M791" s="54" t="s">
        <v>215</v>
      </c>
      <c r="N791" s="54">
        <v>5.07</v>
      </c>
      <c r="P791" s="54">
        <v>0.45</v>
      </c>
      <c r="R791" s="54">
        <v>8153.5</v>
      </c>
      <c r="S791" s="54">
        <v>3029</v>
      </c>
      <c r="T791" s="54">
        <v>101</v>
      </c>
      <c r="U791" s="54">
        <v>253000</v>
      </c>
    </row>
    <row r="792" spans="5:21">
      <c r="E792" s="55">
        <v>53</v>
      </c>
      <c r="F792" s="55">
        <v>174.02</v>
      </c>
      <c r="H792" s="54" t="s">
        <v>1986</v>
      </c>
      <c r="I792" s="55">
        <v>2</v>
      </c>
      <c r="J792" s="54" t="s">
        <v>1987</v>
      </c>
      <c r="K792" s="54" t="s">
        <v>1988</v>
      </c>
      <c r="L792" s="54" t="s">
        <v>1989</v>
      </c>
      <c r="M792" s="54" t="s">
        <v>215</v>
      </c>
      <c r="N792" s="54">
        <v>5.07</v>
      </c>
      <c r="P792" s="54">
        <v>0.45</v>
      </c>
      <c r="R792" s="54">
        <v>7444.5</v>
      </c>
      <c r="U792" s="54">
        <v>0</v>
      </c>
    </row>
    <row r="793" spans="5:21">
      <c r="E793" s="55">
        <v>53</v>
      </c>
      <c r="F793" s="55">
        <v>175.01</v>
      </c>
      <c r="H793" s="54" t="s">
        <v>1990</v>
      </c>
      <c r="I793" s="55">
        <v>2</v>
      </c>
      <c r="J793" s="54" t="s">
        <v>1991</v>
      </c>
      <c r="K793" s="54" t="s">
        <v>1990</v>
      </c>
      <c r="L793" s="54" t="s">
        <v>309</v>
      </c>
      <c r="M793" s="54" t="s">
        <v>215</v>
      </c>
      <c r="N793" s="54">
        <v>5.07</v>
      </c>
      <c r="P793" s="54">
        <v>0.45</v>
      </c>
      <c r="R793" s="54">
        <v>9163.83</v>
      </c>
      <c r="S793" s="54">
        <v>1905</v>
      </c>
      <c r="T793" s="54">
        <v>131</v>
      </c>
      <c r="U793" s="54">
        <v>13000</v>
      </c>
    </row>
    <row r="794" spans="5:21">
      <c r="E794" s="55">
        <v>53</v>
      </c>
      <c r="F794" s="55">
        <v>175.02</v>
      </c>
      <c r="H794" s="54" t="s">
        <v>1992</v>
      </c>
      <c r="I794" s="55">
        <v>2</v>
      </c>
      <c r="J794" s="54" t="s">
        <v>1993</v>
      </c>
      <c r="K794" s="54" t="s">
        <v>1992</v>
      </c>
      <c r="L794" s="54" t="s">
        <v>309</v>
      </c>
      <c r="M794" s="54" t="s">
        <v>215</v>
      </c>
      <c r="N794" s="54">
        <v>5.07</v>
      </c>
      <c r="P794" s="54">
        <v>0.45</v>
      </c>
      <c r="R794" s="54">
        <v>9848.01</v>
      </c>
      <c r="S794" s="54">
        <v>2417</v>
      </c>
      <c r="T794" s="54">
        <v>88</v>
      </c>
      <c r="U794" s="54">
        <v>210500</v>
      </c>
    </row>
    <row r="795" spans="5:21">
      <c r="E795" s="55">
        <v>54</v>
      </c>
      <c r="F795" s="55">
        <v>14</v>
      </c>
      <c r="H795" s="54" t="s">
        <v>1994</v>
      </c>
      <c r="I795" s="55">
        <v>2</v>
      </c>
      <c r="J795" s="54" t="s">
        <v>1995</v>
      </c>
      <c r="K795" s="54" t="s">
        <v>1996</v>
      </c>
      <c r="L795" s="54" t="s">
        <v>342</v>
      </c>
      <c r="M795" s="54" t="s">
        <v>215</v>
      </c>
      <c r="N795" s="54">
        <v>5.0599999999999996</v>
      </c>
      <c r="P795" s="54">
        <v>0.23</v>
      </c>
      <c r="R795" s="54">
        <v>7820.27</v>
      </c>
      <c r="S795" s="54">
        <v>3424</v>
      </c>
      <c r="T795" s="54">
        <v>727</v>
      </c>
      <c r="U795" s="54">
        <v>10</v>
      </c>
    </row>
    <row r="796" spans="5:21">
      <c r="E796" s="55">
        <v>54</v>
      </c>
      <c r="F796" s="55">
        <v>15</v>
      </c>
      <c r="H796" s="54" t="s">
        <v>1997</v>
      </c>
      <c r="I796" s="55">
        <v>2</v>
      </c>
      <c r="J796" s="54" t="s">
        <v>1998</v>
      </c>
      <c r="K796" s="54" t="s">
        <v>1997</v>
      </c>
      <c r="L796" s="54" t="s">
        <v>309</v>
      </c>
      <c r="M796" s="54" t="s">
        <v>215</v>
      </c>
      <c r="N796" s="54">
        <v>5.0599999999999996</v>
      </c>
      <c r="P796" s="54">
        <v>0.19</v>
      </c>
      <c r="R796" s="54">
        <v>8518.64</v>
      </c>
      <c r="U796" s="54">
        <v>0</v>
      </c>
    </row>
    <row r="797" spans="5:21">
      <c r="E797" s="55">
        <v>54</v>
      </c>
      <c r="F797" s="55">
        <v>16</v>
      </c>
      <c r="H797" s="54" t="s">
        <v>1999</v>
      </c>
      <c r="I797" s="55">
        <v>2</v>
      </c>
      <c r="J797" s="54" t="s">
        <v>2000</v>
      </c>
      <c r="K797" s="54" t="s">
        <v>1999</v>
      </c>
      <c r="L797" s="54" t="s">
        <v>309</v>
      </c>
      <c r="M797" s="54" t="s">
        <v>215</v>
      </c>
      <c r="N797" s="54">
        <v>5.0599999999999996</v>
      </c>
      <c r="P797" s="54">
        <v>0.36</v>
      </c>
      <c r="R797" s="54">
        <v>10443.57</v>
      </c>
      <c r="S797" s="54">
        <v>3498</v>
      </c>
      <c r="T797" s="54">
        <v>964</v>
      </c>
      <c r="U797" s="54">
        <v>260000</v>
      </c>
    </row>
    <row r="798" spans="5:21">
      <c r="E798" s="55">
        <v>54</v>
      </c>
      <c r="F798" s="55">
        <v>17</v>
      </c>
      <c r="H798" s="54" t="s">
        <v>2001</v>
      </c>
      <c r="I798" s="55">
        <v>2</v>
      </c>
      <c r="J798" s="54" t="s">
        <v>2002</v>
      </c>
      <c r="K798" s="54" t="s">
        <v>2001</v>
      </c>
      <c r="L798" s="54" t="s">
        <v>309</v>
      </c>
      <c r="M798" s="54" t="s">
        <v>215</v>
      </c>
      <c r="N798" s="54">
        <v>5.0599999999999996</v>
      </c>
      <c r="P798" s="54">
        <v>0.2</v>
      </c>
      <c r="R798" s="54">
        <v>6434.18</v>
      </c>
      <c r="S798" s="54">
        <v>3246</v>
      </c>
      <c r="T798" s="54">
        <v>888</v>
      </c>
      <c r="U798" s="54">
        <v>1</v>
      </c>
    </row>
    <row r="799" spans="5:21">
      <c r="E799" s="55">
        <v>54</v>
      </c>
      <c r="F799" s="55">
        <v>18</v>
      </c>
      <c r="H799" s="54" t="s">
        <v>2003</v>
      </c>
      <c r="I799" s="55">
        <v>2</v>
      </c>
      <c r="J799" s="54" t="s">
        <v>2004</v>
      </c>
      <c r="K799" s="54" t="s">
        <v>2003</v>
      </c>
      <c r="L799" s="54" t="s">
        <v>309</v>
      </c>
      <c r="M799" s="54" t="s">
        <v>215</v>
      </c>
      <c r="N799" s="54">
        <v>5.0599999999999996</v>
      </c>
      <c r="P799" s="54">
        <v>0.33</v>
      </c>
      <c r="R799" s="54">
        <v>6969.47</v>
      </c>
      <c r="S799" s="54">
        <v>1888</v>
      </c>
      <c r="T799" s="54">
        <v>216</v>
      </c>
      <c r="U799" s="54">
        <v>149000</v>
      </c>
    </row>
    <row r="800" spans="5:21">
      <c r="E800" s="55">
        <v>54</v>
      </c>
      <c r="F800" s="55">
        <v>20</v>
      </c>
      <c r="H800" s="54" t="s">
        <v>2005</v>
      </c>
      <c r="I800" s="55">
        <v>2</v>
      </c>
      <c r="J800" s="54" t="s">
        <v>2006</v>
      </c>
      <c r="K800" s="54" t="s">
        <v>2005</v>
      </c>
      <c r="L800" s="54" t="s">
        <v>309</v>
      </c>
      <c r="M800" s="54" t="s">
        <v>215</v>
      </c>
      <c r="N800" s="54">
        <v>5.0599999999999996</v>
      </c>
      <c r="P800" s="54">
        <v>0.28000000000000003</v>
      </c>
      <c r="R800" s="54">
        <v>7203.44</v>
      </c>
      <c r="S800" s="54">
        <v>2432</v>
      </c>
      <c r="T800" s="54">
        <v>140</v>
      </c>
      <c r="U800" s="54">
        <v>123600</v>
      </c>
    </row>
    <row r="801" spans="5:21">
      <c r="E801" s="55">
        <v>54</v>
      </c>
      <c r="F801" s="55">
        <v>21.01</v>
      </c>
      <c r="H801" s="54" t="s">
        <v>2007</v>
      </c>
      <c r="I801" s="55">
        <v>2</v>
      </c>
      <c r="J801" s="54" t="s">
        <v>1209</v>
      </c>
      <c r="K801" s="54" t="s">
        <v>1210</v>
      </c>
      <c r="L801" s="54" t="s">
        <v>1211</v>
      </c>
      <c r="M801" s="54" t="s">
        <v>215</v>
      </c>
      <c r="N801" s="54">
        <v>5.0599999999999996</v>
      </c>
      <c r="P801" s="54">
        <v>0.68</v>
      </c>
      <c r="R801" s="54">
        <v>8688.7999999999993</v>
      </c>
      <c r="S801" s="54">
        <v>3470</v>
      </c>
      <c r="T801" s="54">
        <v>893</v>
      </c>
      <c r="U801" s="54">
        <v>1</v>
      </c>
    </row>
    <row r="802" spans="5:21">
      <c r="E802" s="55">
        <v>54</v>
      </c>
      <c r="F802" s="55">
        <v>22</v>
      </c>
      <c r="H802" s="54" t="s">
        <v>2008</v>
      </c>
      <c r="I802" s="55">
        <v>2</v>
      </c>
      <c r="J802" s="54" t="s">
        <v>2009</v>
      </c>
      <c r="K802" s="54" t="s">
        <v>2008</v>
      </c>
      <c r="L802" s="54" t="s">
        <v>309</v>
      </c>
      <c r="M802" s="54" t="s">
        <v>215</v>
      </c>
      <c r="N802" s="54">
        <v>5.0599999999999996</v>
      </c>
      <c r="P802" s="54">
        <v>0.54</v>
      </c>
      <c r="R802" s="54">
        <v>8107.42</v>
      </c>
      <c r="S802" s="54">
        <v>3227</v>
      </c>
      <c r="T802" s="54">
        <v>1</v>
      </c>
      <c r="U802" s="54">
        <v>309000</v>
      </c>
    </row>
    <row r="803" spans="5:21">
      <c r="E803" s="55">
        <v>54</v>
      </c>
      <c r="F803" s="55">
        <v>23</v>
      </c>
      <c r="H803" s="54" t="s">
        <v>2010</v>
      </c>
      <c r="I803" s="55">
        <v>2</v>
      </c>
      <c r="J803" s="54" t="s">
        <v>2011</v>
      </c>
      <c r="K803" s="54" t="s">
        <v>2010</v>
      </c>
      <c r="L803" s="54" t="s">
        <v>309</v>
      </c>
      <c r="M803" s="54" t="s">
        <v>215</v>
      </c>
      <c r="N803" s="54">
        <v>5.0599999999999996</v>
      </c>
      <c r="P803" s="54">
        <v>1.0900000000000001</v>
      </c>
      <c r="R803" s="54">
        <v>10152.879999999999</v>
      </c>
      <c r="U803" s="54">
        <v>0</v>
      </c>
    </row>
    <row r="804" spans="5:21">
      <c r="E804" s="55">
        <v>54</v>
      </c>
      <c r="F804" s="55">
        <v>25</v>
      </c>
      <c r="H804" s="54" t="s">
        <v>2012</v>
      </c>
      <c r="I804" s="55">
        <v>2</v>
      </c>
      <c r="J804" s="54" t="s">
        <v>2013</v>
      </c>
      <c r="K804" s="54" t="s">
        <v>2014</v>
      </c>
      <c r="L804" s="54" t="s">
        <v>309</v>
      </c>
      <c r="M804" s="54" t="s">
        <v>215</v>
      </c>
      <c r="N804" s="54">
        <v>5.0599999999999996</v>
      </c>
      <c r="P804" s="54">
        <v>0.13</v>
      </c>
      <c r="R804" s="54">
        <v>7401.96</v>
      </c>
      <c r="S804" s="54">
        <v>3256</v>
      </c>
      <c r="T804" s="54">
        <v>284</v>
      </c>
      <c r="U804" s="54">
        <v>1</v>
      </c>
    </row>
    <row r="805" spans="5:21">
      <c r="E805" s="55">
        <v>54</v>
      </c>
      <c r="F805" s="55">
        <v>26</v>
      </c>
      <c r="H805" s="54" t="s">
        <v>2015</v>
      </c>
      <c r="I805" s="55">
        <v>2</v>
      </c>
      <c r="J805" s="54" t="s">
        <v>2016</v>
      </c>
      <c r="K805" s="54" t="s">
        <v>2015</v>
      </c>
      <c r="L805" s="54" t="s">
        <v>309</v>
      </c>
      <c r="M805" s="54" t="s">
        <v>215</v>
      </c>
      <c r="N805" s="54">
        <v>5.0599999999999996</v>
      </c>
      <c r="P805" s="54">
        <v>0.27500000000000002</v>
      </c>
      <c r="R805" s="54">
        <v>6898.57</v>
      </c>
      <c r="S805" s="54">
        <v>2601</v>
      </c>
      <c r="T805" s="54">
        <v>115</v>
      </c>
      <c r="U805" s="54">
        <v>1</v>
      </c>
    </row>
    <row r="806" spans="5:21">
      <c r="E806" s="55">
        <v>54</v>
      </c>
      <c r="F806" s="55">
        <v>28</v>
      </c>
      <c r="H806" s="54" t="s">
        <v>2017</v>
      </c>
      <c r="I806" s="55">
        <v>2</v>
      </c>
      <c r="J806" s="54" t="s">
        <v>2018</v>
      </c>
      <c r="K806" s="54" t="s">
        <v>2017</v>
      </c>
      <c r="L806" s="54" t="s">
        <v>309</v>
      </c>
      <c r="M806" s="54" t="s">
        <v>215</v>
      </c>
      <c r="N806" s="54">
        <v>5.0599999999999996</v>
      </c>
      <c r="P806" s="54">
        <v>0.2</v>
      </c>
      <c r="R806" s="54">
        <v>8121.6</v>
      </c>
      <c r="S806" s="54">
        <v>2190</v>
      </c>
      <c r="T806" s="54">
        <v>216</v>
      </c>
      <c r="U806" s="54">
        <v>130000</v>
      </c>
    </row>
    <row r="807" spans="5:21">
      <c r="E807" s="55">
        <v>55</v>
      </c>
      <c r="F807" s="55">
        <v>31</v>
      </c>
      <c r="H807" s="54" t="s">
        <v>240</v>
      </c>
      <c r="I807" s="55" t="s">
        <v>77</v>
      </c>
      <c r="J807" s="54" t="s">
        <v>85</v>
      </c>
      <c r="K807" s="54" t="s">
        <v>322</v>
      </c>
      <c r="L807" s="54" t="s">
        <v>309</v>
      </c>
      <c r="M807" s="54" t="s">
        <v>215</v>
      </c>
      <c r="N807" s="54">
        <v>5.07</v>
      </c>
      <c r="P807" s="54">
        <v>0.25</v>
      </c>
      <c r="Q807" s="54" t="s">
        <v>165</v>
      </c>
      <c r="R807" s="54">
        <v>0</v>
      </c>
      <c r="U807" s="54">
        <v>0</v>
      </c>
    </row>
    <row r="808" spans="5:21">
      <c r="E808" s="55">
        <v>55</v>
      </c>
      <c r="F808" s="55">
        <v>33</v>
      </c>
      <c r="H808" s="54" t="s">
        <v>2019</v>
      </c>
      <c r="I808" s="55">
        <v>2</v>
      </c>
      <c r="J808" s="54" t="s">
        <v>2020</v>
      </c>
      <c r="K808" s="54" t="s">
        <v>2021</v>
      </c>
      <c r="L808" s="54" t="s">
        <v>363</v>
      </c>
      <c r="M808" s="54" t="s">
        <v>215</v>
      </c>
      <c r="N808" s="54">
        <v>5.07</v>
      </c>
      <c r="P808" s="54">
        <v>0.27</v>
      </c>
      <c r="R808" s="54">
        <v>6788.68</v>
      </c>
      <c r="S808" s="54">
        <v>3509</v>
      </c>
      <c r="T808" s="54">
        <v>235</v>
      </c>
      <c r="U808" s="54">
        <v>76000</v>
      </c>
    </row>
    <row r="809" spans="5:21">
      <c r="E809" s="55">
        <v>55</v>
      </c>
      <c r="F809" s="55">
        <v>35</v>
      </c>
      <c r="H809" s="54" t="s">
        <v>2023</v>
      </c>
      <c r="I809" s="55">
        <v>2</v>
      </c>
      <c r="J809" s="54" t="s">
        <v>2024</v>
      </c>
      <c r="K809" s="54" t="s">
        <v>2023</v>
      </c>
      <c r="L809" s="54" t="s">
        <v>309</v>
      </c>
      <c r="M809" s="54" t="s">
        <v>215</v>
      </c>
      <c r="N809" s="54">
        <v>5.07</v>
      </c>
      <c r="P809" s="54">
        <v>0.27</v>
      </c>
      <c r="R809" s="54">
        <v>8830.6</v>
      </c>
      <c r="U809" s="54">
        <v>0</v>
      </c>
    </row>
    <row r="810" spans="5:21">
      <c r="E810" s="55">
        <v>55</v>
      </c>
      <c r="F810" s="55">
        <v>37</v>
      </c>
      <c r="H810" s="54" t="s">
        <v>2025</v>
      </c>
      <c r="I810" s="55">
        <v>2</v>
      </c>
      <c r="J810" s="54" t="s">
        <v>2026</v>
      </c>
      <c r="K810" s="54" t="s">
        <v>2025</v>
      </c>
      <c r="L810" s="54" t="s">
        <v>309</v>
      </c>
      <c r="M810" s="54" t="s">
        <v>215</v>
      </c>
      <c r="N810" s="54">
        <v>5.07</v>
      </c>
      <c r="P810" s="54">
        <v>0.43</v>
      </c>
      <c r="R810" s="54">
        <v>7614.66</v>
      </c>
      <c r="S810" s="54">
        <v>3291</v>
      </c>
      <c r="T810" s="54">
        <v>368</v>
      </c>
      <c r="U810" s="54">
        <v>1</v>
      </c>
    </row>
    <row r="811" spans="5:21">
      <c r="E811" s="55">
        <v>55</v>
      </c>
      <c r="F811" s="55">
        <v>38</v>
      </c>
      <c r="H811" s="54" t="s">
        <v>2027</v>
      </c>
      <c r="I811" s="55">
        <v>2</v>
      </c>
      <c r="J811" s="54" t="s">
        <v>2028</v>
      </c>
      <c r="K811" s="54" t="s">
        <v>2027</v>
      </c>
      <c r="L811" s="54" t="s">
        <v>309</v>
      </c>
      <c r="M811" s="54" t="s">
        <v>215</v>
      </c>
      <c r="N811" s="54">
        <v>5.07</v>
      </c>
      <c r="P811" s="54">
        <v>0.39</v>
      </c>
      <c r="R811" s="54">
        <v>6817.04</v>
      </c>
      <c r="S811" s="54">
        <v>2955</v>
      </c>
      <c r="T811" s="54">
        <v>124</v>
      </c>
      <c r="U811" s="54">
        <v>300000</v>
      </c>
    </row>
    <row r="812" spans="5:21">
      <c r="E812" s="55">
        <v>56</v>
      </c>
      <c r="F812" s="55">
        <v>39</v>
      </c>
      <c r="H812" s="54" t="s">
        <v>2029</v>
      </c>
      <c r="I812" s="55">
        <v>2</v>
      </c>
      <c r="J812" s="54" t="s">
        <v>2030</v>
      </c>
      <c r="K812" s="54" t="s">
        <v>2029</v>
      </c>
      <c r="L812" s="54" t="s">
        <v>309</v>
      </c>
      <c r="M812" s="54" t="s">
        <v>215</v>
      </c>
      <c r="N812" s="54">
        <v>5.07</v>
      </c>
      <c r="P812" s="54">
        <v>0.3</v>
      </c>
      <c r="R812" s="54">
        <v>5576.29</v>
      </c>
      <c r="S812" s="54">
        <v>3494</v>
      </c>
      <c r="T812" s="54">
        <v>530</v>
      </c>
      <c r="U812" s="54">
        <v>90000</v>
      </c>
    </row>
    <row r="813" spans="5:21">
      <c r="E813" s="55">
        <v>56</v>
      </c>
      <c r="F813" s="55">
        <v>40</v>
      </c>
      <c r="H813" s="54" t="s">
        <v>2031</v>
      </c>
      <c r="I813" s="55">
        <v>2</v>
      </c>
      <c r="J813" s="54" t="s">
        <v>2032</v>
      </c>
      <c r="K813" s="54" t="s">
        <v>2031</v>
      </c>
      <c r="L813" s="54" t="s">
        <v>309</v>
      </c>
      <c r="M813" s="54" t="s">
        <v>215</v>
      </c>
      <c r="N813" s="54">
        <v>5.07</v>
      </c>
      <c r="P813" s="54">
        <v>0.48</v>
      </c>
      <c r="R813" s="54">
        <v>9629.92</v>
      </c>
      <c r="U813" s="54">
        <v>0</v>
      </c>
    </row>
    <row r="814" spans="5:21">
      <c r="E814" s="55">
        <v>56</v>
      </c>
      <c r="F814" s="55">
        <v>41.02</v>
      </c>
      <c r="H814" s="54" t="s">
        <v>2033</v>
      </c>
      <c r="I814" s="55">
        <v>2</v>
      </c>
      <c r="J814" s="54" t="s">
        <v>2034</v>
      </c>
      <c r="K814" s="54" t="s">
        <v>2033</v>
      </c>
      <c r="L814" s="54" t="s">
        <v>309</v>
      </c>
      <c r="M814" s="54" t="s">
        <v>215</v>
      </c>
      <c r="N814" s="54">
        <v>5.07</v>
      </c>
      <c r="P814" s="54">
        <v>0.24</v>
      </c>
      <c r="R814" s="54">
        <v>8075.51</v>
      </c>
      <c r="S814" s="54">
        <v>2458</v>
      </c>
      <c r="T814" s="54">
        <v>186</v>
      </c>
      <c r="U814" s="54">
        <v>1</v>
      </c>
    </row>
    <row r="815" spans="5:21">
      <c r="E815" s="55">
        <v>56</v>
      </c>
      <c r="F815" s="55">
        <v>42.02</v>
      </c>
      <c r="H815" s="54" t="s">
        <v>2035</v>
      </c>
      <c r="I815" s="55">
        <v>2</v>
      </c>
      <c r="J815" s="54" t="s">
        <v>2036</v>
      </c>
      <c r="K815" s="54" t="s">
        <v>2035</v>
      </c>
      <c r="L815" s="54" t="s">
        <v>309</v>
      </c>
      <c r="M815" s="54" t="s">
        <v>215</v>
      </c>
      <c r="N815" s="54">
        <v>5.07</v>
      </c>
      <c r="P815" s="54">
        <v>0.37</v>
      </c>
      <c r="R815" s="54">
        <v>7604.03</v>
      </c>
      <c r="S815" s="54">
        <v>3007</v>
      </c>
      <c r="T815" s="54">
        <v>335</v>
      </c>
      <c r="U815" s="54">
        <v>352500</v>
      </c>
    </row>
    <row r="816" spans="5:21">
      <c r="E816" s="55">
        <v>56</v>
      </c>
      <c r="F816" s="55">
        <v>44</v>
      </c>
      <c r="H816" s="54" t="s">
        <v>2037</v>
      </c>
      <c r="I816" s="55">
        <v>2</v>
      </c>
      <c r="J816" s="54" t="s">
        <v>2038</v>
      </c>
      <c r="K816" s="54" t="s">
        <v>2037</v>
      </c>
      <c r="L816" s="54" t="s">
        <v>309</v>
      </c>
      <c r="M816" s="54" t="s">
        <v>215</v>
      </c>
      <c r="N816" s="54">
        <v>5.07</v>
      </c>
      <c r="P816" s="54">
        <v>0.31</v>
      </c>
      <c r="R816" s="54">
        <v>7976.25</v>
      </c>
      <c r="S816" s="54">
        <v>3299</v>
      </c>
      <c r="T816" s="54">
        <v>685</v>
      </c>
      <c r="U816" s="54">
        <v>248000</v>
      </c>
    </row>
    <row r="817" spans="5:21">
      <c r="E817" s="55">
        <v>56</v>
      </c>
      <c r="F817" s="55">
        <v>45</v>
      </c>
      <c r="H817" s="54" t="s">
        <v>2039</v>
      </c>
      <c r="I817" s="55" t="s">
        <v>536</v>
      </c>
      <c r="J817" s="54" t="s">
        <v>2040</v>
      </c>
      <c r="K817" s="54" t="s">
        <v>2039</v>
      </c>
      <c r="L817" s="54" t="s">
        <v>309</v>
      </c>
      <c r="M817" s="54" t="s">
        <v>215</v>
      </c>
      <c r="N817" s="54">
        <v>5.07</v>
      </c>
      <c r="P817" s="54">
        <v>0.33</v>
      </c>
      <c r="Q817" s="54" t="s">
        <v>1301</v>
      </c>
      <c r="R817" s="54">
        <v>0</v>
      </c>
      <c r="S817" s="54">
        <v>2152</v>
      </c>
      <c r="T817" s="54">
        <v>336</v>
      </c>
      <c r="U817" s="54">
        <v>152000</v>
      </c>
    </row>
    <row r="818" spans="5:21">
      <c r="E818" s="55">
        <v>56</v>
      </c>
      <c r="F818" s="55">
        <v>46</v>
      </c>
      <c r="H818" s="54" t="s">
        <v>2041</v>
      </c>
      <c r="I818" s="55">
        <v>2</v>
      </c>
      <c r="J818" s="54" t="s">
        <v>2042</v>
      </c>
      <c r="K818" s="54" t="s">
        <v>2041</v>
      </c>
      <c r="L818" s="54" t="s">
        <v>309</v>
      </c>
      <c r="M818" s="54" t="s">
        <v>215</v>
      </c>
      <c r="N818" s="54">
        <v>5.07</v>
      </c>
      <c r="P818" s="54">
        <v>0.36</v>
      </c>
      <c r="R818" s="54">
        <v>7049.16</v>
      </c>
      <c r="U818" s="54">
        <v>0</v>
      </c>
    </row>
    <row r="819" spans="5:21">
      <c r="E819" s="55">
        <v>56</v>
      </c>
      <c r="F819" s="55">
        <v>47</v>
      </c>
      <c r="H819" s="54" t="s">
        <v>238</v>
      </c>
      <c r="I819" s="55" t="s">
        <v>77</v>
      </c>
      <c r="J819" s="54" t="s">
        <v>85</v>
      </c>
      <c r="K819" s="54" t="s">
        <v>322</v>
      </c>
      <c r="L819" s="54" t="s">
        <v>309</v>
      </c>
      <c r="M819" s="54" t="s">
        <v>215</v>
      </c>
      <c r="N819" s="54">
        <v>5.07</v>
      </c>
      <c r="P819" s="54">
        <v>0.2</v>
      </c>
      <c r="Q819" s="54" t="s">
        <v>165</v>
      </c>
      <c r="R819" s="54">
        <v>0</v>
      </c>
      <c r="U819" s="54">
        <v>0</v>
      </c>
    </row>
    <row r="820" spans="5:21">
      <c r="E820" s="55">
        <v>56</v>
      </c>
      <c r="F820" s="55">
        <v>48.01</v>
      </c>
      <c r="H820" s="54" t="s">
        <v>2043</v>
      </c>
      <c r="I820" s="55">
        <v>2</v>
      </c>
      <c r="J820" s="54" t="s">
        <v>2044</v>
      </c>
      <c r="K820" s="54" t="s">
        <v>2045</v>
      </c>
      <c r="L820" s="54" t="s">
        <v>309</v>
      </c>
      <c r="M820" s="54" t="s">
        <v>215</v>
      </c>
      <c r="N820" s="54">
        <v>5.07</v>
      </c>
      <c r="P820" s="54">
        <v>0.45</v>
      </c>
      <c r="Q820" s="54" t="s">
        <v>1301</v>
      </c>
      <c r="R820" s="54">
        <v>9089.3799999999992</v>
      </c>
      <c r="S820" s="54">
        <v>3295</v>
      </c>
      <c r="T820" s="54">
        <v>1</v>
      </c>
      <c r="U820" s="54">
        <v>1</v>
      </c>
    </row>
    <row r="821" spans="5:21">
      <c r="E821" s="55">
        <v>57</v>
      </c>
      <c r="F821" s="55">
        <v>51</v>
      </c>
      <c r="H821" s="54" t="s">
        <v>2046</v>
      </c>
      <c r="I821" s="55">
        <v>2</v>
      </c>
      <c r="J821" s="54" t="s">
        <v>2047</v>
      </c>
      <c r="K821" s="54" t="s">
        <v>2046</v>
      </c>
      <c r="L821" s="54" t="s">
        <v>309</v>
      </c>
      <c r="M821" s="54" t="s">
        <v>215</v>
      </c>
      <c r="N821" s="54">
        <v>5.07</v>
      </c>
      <c r="O821" s="54" t="s">
        <v>2048</v>
      </c>
      <c r="P821" s="54">
        <v>0.73699999999999999</v>
      </c>
      <c r="R821" s="54">
        <v>8600.17</v>
      </c>
      <c r="S821" s="54">
        <v>3292</v>
      </c>
      <c r="T821" s="54">
        <v>845</v>
      </c>
      <c r="U821" s="54">
        <v>1</v>
      </c>
    </row>
    <row r="822" spans="5:21">
      <c r="E822" s="55">
        <v>57</v>
      </c>
      <c r="F822" s="55">
        <v>53</v>
      </c>
      <c r="H822" s="54" t="s">
        <v>2049</v>
      </c>
      <c r="I822" s="55">
        <v>2</v>
      </c>
      <c r="J822" s="54" t="s">
        <v>2050</v>
      </c>
      <c r="K822" s="54" t="s">
        <v>2049</v>
      </c>
      <c r="L822" s="54" t="s">
        <v>309</v>
      </c>
      <c r="M822" s="54" t="s">
        <v>215</v>
      </c>
      <c r="N822" s="54">
        <v>5.07</v>
      </c>
      <c r="P822" s="54">
        <v>0.48199999999999998</v>
      </c>
      <c r="R822" s="54">
        <v>9553.7800000000007</v>
      </c>
      <c r="U822" s="54">
        <v>0</v>
      </c>
    </row>
    <row r="823" spans="5:21">
      <c r="E823" s="55">
        <v>57</v>
      </c>
      <c r="F823" s="55">
        <v>57</v>
      </c>
      <c r="H823" s="54" t="s">
        <v>2051</v>
      </c>
      <c r="I823" s="55">
        <v>1</v>
      </c>
      <c r="J823" s="54" t="s">
        <v>2052</v>
      </c>
      <c r="K823" s="54" t="s">
        <v>2053</v>
      </c>
      <c r="L823" s="54" t="s">
        <v>2054</v>
      </c>
      <c r="M823" s="54" t="s">
        <v>215</v>
      </c>
      <c r="N823" s="54">
        <v>5.07</v>
      </c>
      <c r="P823" s="54">
        <v>0.49</v>
      </c>
      <c r="R823" s="54">
        <v>1028.05</v>
      </c>
      <c r="S823" s="54">
        <v>3149</v>
      </c>
      <c r="T823" s="54">
        <v>314</v>
      </c>
      <c r="U823" s="54">
        <v>16000</v>
      </c>
    </row>
    <row r="824" spans="5:21">
      <c r="E824" s="55">
        <v>57</v>
      </c>
      <c r="F824" s="55">
        <v>58</v>
      </c>
      <c r="H824" s="54" t="s">
        <v>2055</v>
      </c>
      <c r="I824" s="55">
        <v>2</v>
      </c>
      <c r="J824" s="54" t="s">
        <v>2056</v>
      </c>
      <c r="K824" s="54" t="s">
        <v>2055</v>
      </c>
      <c r="L824" s="54" t="s">
        <v>309</v>
      </c>
      <c r="M824" s="54" t="s">
        <v>215</v>
      </c>
      <c r="N824" s="54">
        <v>5.07</v>
      </c>
      <c r="P824" s="54">
        <v>0.47</v>
      </c>
      <c r="R824" s="54">
        <v>6508.62</v>
      </c>
      <c r="S824" s="54">
        <v>1811</v>
      </c>
      <c r="T824" s="54">
        <v>292</v>
      </c>
      <c r="U824" s="54">
        <v>111000</v>
      </c>
    </row>
    <row r="825" spans="5:21">
      <c r="E825" s="55">
        <v>57</v>
      </c>
      <c r="F825" s="55">
        <v>59</v>
      </c>
      <c r="H825" s="54" t="s">
        <v>236</v>
      </c>
      <c r="I825" s="55" t="s">
        <v>77</v>
      </c>
      <c r="J825" s="54" t="s">
        <v>85</v>
      </c>
      <c r="K825" s="54" t="s">
        <v>322</v>
      </c>
      <c r="L825" s="54" t="s">
        <v>309</v>
      </c>
      <c r="M825" s="54" t="s">
        <v>215</v>
      </c>
      <c r="N825" s="54">
        <v>5.07</v>
      </c>
      <c r="P825" s="54">
        <v>0.33</v>
      </c>
      <c r="Q825" s="54" t="s">
        <v>165</v>
      </c>
      <c r="R825" s="54">
        <v>0</v>
      </c>
      <c r="U825" s="54">
        <v>0</v>
      </c>
    </row>
    <row r="826" spans="5:21">
      <c r="E826" s="55">
        <v>57</v>
      </c>
      <c r="F826" s="55">
        <v>61</v>
      </c>
      <c r="H826" s="54" t="s">
        <v>2057</v>
      </c>
      <c r="I826" s="55">
        <v>2</v>
      </c>
      <c r="J826" s="54" t="s">
        <v>2058</v>
      </c>
      <c r="K826" s="54" t="s">
        <v>2057</v>
      </c>
      <c r="L826" s="54" t="s">
        <v>309</v>
      </c>
      <c r="M826" s="54" t="s">
        <v>215</v>
      </c>
      <c r="N826" s="54">
        <v>5.07</v>
      </c>
      <c r="P826" s="54">
        <v>0.16700000000000001</v>
      </c>
      <c r="R826" s="54">
        <v>2789.92</v>
      </c>
      <c r="S826" s="54">
        <v>3389</v>
      </c>
      <c r="T826" s="54">
        <v>890</v>
      </c>
      <c r="U826" s="54">
        <v>15000</v>
      </c>
    </row>
    <row r="827" spans="5:21">
      <c r="E827" s="55">
        <v>57</v>
      </c>
      <c r="F827" s="55">
        <v>62</v>
      </c>
      <c r="H827" s="54" t="s">
        <v>2059</v>
      </c>
      <c r="I827" s="55">
        <v>1</v>
      </c>
      <c r="J827" s="54" t="s">
        <v>2060</v>
      </c>
      <c r="K827" s="54" t="s">
        <v>2061</v>
      </c>
      <c r="L827" s="54" t="s">
        <v>363</v>
      </c>
      <c r="M827" s="54" t="s">
        <v>215</v>
      </c>
      <c r="N827" s="54">
        <v>5.07</v>
      </c>
      <c r="P827" s="54">
        <v>0.41</v>
      </c>
      <c r="R827" s="54">
        <v>740.91</v>
      </c>
      <c r="S827" s="54">
        <v>3340</v>
      </c>
      <c r="T827" s="54">
        <v>32</v>
      </c>
      <c r="U827" s="54">
        <v>1</v>
      </c>
    </row>
    <row r="828" spans="5:21">
      <c r="E828" s="55">
        <v>58</v>
      </c>
      <c r="F828" s="55">
        <v>64</v>
      </c>
      <c r="H828" s="54" t="s">
        <v>2062</v>
      </c>
      <c r="I828" s="55">
        <v>1</v>
      </c>
      <c r="J828" s="54" t="s">
        <v>2063</v>
      </c>
      <c r="K828" s="54" t="s">
        <v>2064</v>
      </c>
      <c r="L828" s="54" t="s">
        <v>2065</v>
      </c>
      <c r="M828" s="54" t="s">
        <v>215</v>
      </c>
      <c r="N828" s="54">
        <v>5.07</v>
      </c>
      <c r="P828" s="54">
        <v>0.3</v>
      </c>
      <c r="R828" s="54">
        <v>847.26</v>
      </c>
      <c r="U828" s="54">
        <v>0</v>
      </c>
    </row>
    <row r="829" spans="5:21">
      <c r="E829" s="55">
        <v>58</v>
      </c>
      <c r="F829" s="55">
        <v>66</v>
      </c>
      <c r="H829" s="54" t="s">
        <v>2066</v>
      </c>
      <c r="I829" s="55">
        <v>1</v>
      </c>
      <c r="J829" s="54" t="s">
        <v>2067</v>
      </c>
      <c r="K829" s="54" t="s">
        <v>2068</v>
      </c>
      <c r="L829" s="54" t="s">
        <v>2069</v>
      </c>
      <c r="M829" s="54" t="s">
        <v>215</v>
      </c>
      <c r="N829" s="54">
        <v>5.07</v>
      </c>
      <c r="P829" s="54">
        <v>0.13</v>
      </c>
      <c r="R829" s="54">
        <v>460.85</v>
      </c>
      <c r="U829" s="54">
        <v>0</v>
      </c>
    </row>
    <row r="830" spans="5:21">
      <c r="E830" s="55">
        <v>58</v>
      </c>
      <c r="F830" s="55">
        <v>69</v>
      </c>
      <c r="H830" s="54" t="s">
        <v>2070</v>
      </c>
      <c r="I830" s="55">
        <v>2</v>
      </c>
      <c r="J830" s="54" t="s">
        <v>2071</v>
      </c>
      <c r="K830" s="54" t="s">
        <v>2070</v>
      </c>
      <c r="L830" s="54" t="s">
        <v>309</v>
      </c>
      <c r="M830" s="54" t="s">
        <v>215</v>
      </c>
      <c r="N830" s="54">
        <v>5.07</v>
      </c>
      <c r="P830" s="54">
        <v>0.71399999999999997</v>
      </c>
      <c r="R830" s="54">
        <v>8091.39</v>
      </c>
      <c r="S830" s="54">
        <v>3476</v>
      </c>
      <c r="T830" s="54">
        <v>1</v>
      </c>
      <c r="U830" s="54">
        <v>220000</v>
      </c>
    </row>
    <row r="831" spans="5:21">
      <c r="E831" s="55">
        <v>58</v>
      </c>
      <c r="F831" s="55">
        <v>70</v>
      </c>
      <c r="H831" s="54" t="s">
        <v>2072</v>
      </c>
      <c r="I831" s="55">
        <v>2</v>
      </c>
      <c r="J831" s="54" t="s">
        <v>2073</v>
      </c>
      <c r="K831" s="54" t="s">
        <v>2072</v>
      </c>
      <c r="L831" s="54" t="s">
        <v>309</v>
      </c>
      <c r="M831" s="54" t="s">
        <v>215</v>
      </c>
      <c r="N831" s="54">
        <v>5.07</v>
      </c>
      <c r="P831" s="54">
        <v>0.44</v>
      </c>
      <c r="R831" s="54">
        <v>9351.7099999999991</v>
      </c>
      <c r="S831" s="54">
        <v>1959</v>
      </c>
      <c r="T831" s="54">
        <v>108</v>
      </c>
      <c r="U831" s="54">
        <v>124300</v>
      </c>
    </row>
    <row r="832" spans="5:21">
      <c r="E832" s="55">
        <v>58</v>
      </c>
      <c r="F832" s="55">
        <v>71</v>
      </c>
      <c r="H832" s="54" t="s">
        <v>2074</v>
      </c>
      <c r="I832" s="55">
        <v>2</v>
      </c>
      <c r="J832" s="54" t="s">
        <v>2075</v>
      </c>
      <c r="K832" s="54" t="s">
        <v>2074</v>
      </c>
      <c r="L832" s="54" t="s">
        <v>309</v>
      </c>
      <c r="M832" s="54" t="s">
        <v>215</v>
      </c>
      <c r="N832" s="54">
        <v>5.07</v>
      </c>
      <c r="P832" s="54">
        <v>0.57999999999999996</v>
      </c>
      <c r="R832" s="54">
        <v>8401.65</v>
      </c>
      <c r="S832" s="54">
        <v>2665</v>
      </c>
      <c r="T832" s="54">
        <v>105</v>
      </c>
      <c r="U832" s="54">
        <v>241000</v>
      </c>
    </row>
    <row r="833" spans="5:21">
      <c r="E833" s="55">
        <v>58</v>
      </c>
      <c r="F833" s="55">
        <v>72</v>
      </c>
      <c r="H833" s="54" t="s">
        <v>2076</v>
      </c>
      <c r="I833" s="55">
        <v>2</v>
      </c>
      <c r="J833" s="54" t="s">
        <v>2077</v>
      </c>
      <c r="K833" s="54" t="s">
        <v>2076</v>
      </c>
      <c r="L833" s="54" t="s">
        <v>309</v>
      </c>
      <c r="M833" s="54" t="s">
        <v>215</v>
      </c>
      <c r="N833" s="54">
        <v>5.07</v>
      </c>
      <c r="P833" s="54">
        <v>0.44</v>
      </c>
      <c r="R833" s="54">
        <v>8415.83</v>
      </c>
      <c r="U833" s="54">
        <v>0</v>
      </c>
    </row>
    <row r="834" spans="5:21">
      <c r="E834" s="55">
        <v>58</v>
      </c>
      <c r="F834" s="55">
        <v>73</v>
      </c>
      <c r="H834" s="54" t="s">
        <v>2078</v>
      </c>
      <c r="I834" s="55">
        <v>2</v>
      </c>
      <c r="J834" s="54" t="s">
        <v>2079</v>
      </c>
      <c r="K834" s="54" t="s">
        <v>2078</v>
      </c>
      <c r="L834" s="54" t="s">
        <v>309</v>
      </c>
      <c r="M834" s="54" t="s">
        <v>215</v>
      </c>
      <c r="N834" s="54">
        <v>5.07</v>
      </c>
      <c r="P834" s="54">
        <v>0.41</v>
      </c>
      <c r="R834" s="54">
        <v>9511.24</v>
      </c>
      <c r="S834" s="54">
        <v>3446</v>
      </c>
      <c r="T834" s="54">
        <v>116</v>
      </c>
      <c r="U834" s="54">
        <v>175000</v>
      </c>
    </row>
    <row r="835" spans="5:21">
      <c r="E835" s="55">
        <v>58</v>
      </c>
      <c r="F835" s="55">
        <v>74</v>
      </c>
      <c r="H835" s="54" t="s">
        <v>2081</v>
      </c>
      <c r="I835" s="55">
        <v>2</v>
      </c>
      <c r="J835" s="54" t="s">
        <v>2082</v>
      </c>
      <c r="K835" s="54" t="s">
        <v>2081</v>
      </c>
      <c r="L835" s="54" t="s">
        <v>309</v>
      </c>
      <c r="M835" s="54" t="s">
        <v>215</v>
      </c>
      <c r="N835" s="54">
        <v>5.07</v>
      </c>
      <c r="P835" s="54">
        <v>0.57999999999999996</v>
      </c>
      <c r="R835" s="54">
        <v>8295.2999999999993</v>
      </c>
      <c r="S835" s="54">
        <v>2911</v>
      </c>
      <c r="T835" s="54">
        <v>7</v>
      </c>
      <c r="U835" s="54">
        <v>310000</v>
      </c>
    </row>
    <row r="836" spans="5:21">
      <c r="E836" s="55">
        <v>58</v>
      </c>
      <c r="F836" s="55">
        <v>76</v>
      </c>
      <c r="H836" s="54" t="s">
        <v>2083</v>
      </c>
      <c r="I836" s="55">
        <v>2</v>
      </c>
      <c r="J836" s="54" t="s">
        <v>2084</v>
      </c>
      <c r="K836" s="54" t="s">
        <v>2083</v>
      </c>
      <c r="L836" s="54" t="s">
        <v>309</v>
      </c>
      <c r="M836" s="54" t="s">
        <v>215</v>
      </c>
      <c r="N836" s="54">
        <v>5.07</v>
      </c>
      <c r="P836" s="54">
        <v>0.35</v>
      </c>
      <c r="R836" s="54">
        <v>8610.81</v>
      </c>
      <c r="S836" s="54">
        <v>2859</v>
      </c>
      <c r="T836" s="54">
        <v>10</v>
      </c>
      <c r="U836" s="54">
        <v>276000</v>
      </c>
    </row>
    <row r="837" spans="5:21">
      <c r="E837" s="55">
        <v>58</v>
      </c>
      <c r="F837" s="55">
        <v>77</v>
      </c>
      <c r="H837" s="54" t="s">
        <v>2085</v>
      </c>
      <c r="I837" s="55">
        <v>2</v>
      </c>
      <c r="J837" s="54" t="s">
        <v>2086</v>
      </c>
      <c r="K837" s="54" t="s">
        <v>2085</v>
      </c>
      <c r="L837" s="54" t="s">
        <v>309</v>
      </c>
      <c r="M837" s="54" t="s">
        <v>215</v>
      </c>
      <c r="N837" s="54">
        <v>5.07</v>
      </c>
      <c r="P837" s="54">
        <v>0.33</v>
      </c>
      <c r="R837" s="54">
        <v>6597.25</v>
      </c>
      <c r="S837" s="54">
        <v>2606</v>
      </c>
      <c r="T837" s="54">
        <v>11</v>
      </c>
      <c r="U837" s="54">
        <v>1</v>
      </c>
    </row>
    <row r="838" spans="5:21">
      <c r="E838" s="55">
        <v>58</v>
      </c>
      <c r="F838" s="55">
        <v>78</v>
      </c>
      <c r="H838" s="54" t="s">
        <v>2087</v>
      </c>
      <c r="I838" s="55">
        <v>2</v>
      </c>
      <c r="J838" s="54" t="s">
        <v>2088</v>
      </c>
      <c r="K838" s="54" t="s">
        <v>2087</v>
      </c>
      <c r="L838" s="54" t="s">
        <v>2089</v>
      </c>
      <c r="M838" s="54" t="s">
        <v>215</v>
      </c>
      <c r="N838" s="54">
        <v>5.07</v>
      </c>
      <c r="P838" s="54">
        <v>0.31</v>
      </c>
      <c r="R838" s="54">
        <v>7497.68</v>
      </c>
      <c r="S838" s="54">
        <v>3127</v>
      </c>
      <c r="T838" s="54">
        <v>147</v>
      </c>
      <c r="U838" s="54">
        <v>1</v>
      </c>
    </row>
    <row r="839" spans="5:21">
      <c r="E839" s="55">
        <v>58</v>
      </c>
      <c r="F839" s="55">
        <v>155</v>
      </c>
      <c r="H839" s="54" t="s">
        <v>2090</v>
      </c>
      <c r="I839" s="55">
        <v>2</v>
      </c>
      <c r="J839" s="54" t="s">
        <v>2091</v>
      </c>
      <c r="K839" s="54" t="s">
        <v>2090</v>
      </c>
      <c r="L839" s="54" t="s">
        <v>309</v>
      </c>
      <c r="M839" s="54" t="s">
        <v>215</v>
      </c>
      <c r="N839" s="54">
        <v>5.07</v>
      </c>
      <c r="P839" s="54">
        <v>0.56999999999999995</v>
      </c>
      <c r="R839" s="54">
        <v>7752.92</v>
      </c>
      <c r="U839" s="54">
        <v>0</v>
      </c>
    </row>
    <row r="840" spans="5:21">
      <c r="E840" s="55">
        <v>58</v>
      </c>
      <c r="F840" s="55">
        <v>157</v>
      </c>
      <c r="H840" s="54" t="s">
        <v>2092</v>
      </c>
      <c r="I840" s="55">
        <v>2</v>
      </c>
      <c r="J840" s="54" t="s">
        <v>2093</v>
      </c>
      <c r="K840" s="54" t="s">
        <v>2092</v>
      </c>
      <c r="L840" s="54" t="s">
        <v>309</v>
      </c>
      <c r="M840" s="54" t="s">
        <v>215</v>
      </c>
      <c r="N840" s="54">
        <v>5.07</v>
      </c>
      <c r="P840" s="54">
        <v>0.56999999999999995</v>
      </c>
      <c r="R840" s="54">
        <v>8593.08</v>
      </c>
      <c r="U840" s="54">
        <v>0</v>
      </c>
    </row>
    <row r="841" spans="5:21">
      <c r="E841" s="55">
        <v>58.01</v>
      </c>
      <c r="F841" s="55">
        <v>1</v>
      </c>
      <c r="H841" s="54" t="s">
        <v>2094</v>
      </c>
      <c r="I841" s="55">
        <v>1</v>
      </c>
      <c r="J841" s="54" t="s">
        <v>1773</v>
      </c>
      <c r="K841" s="54" t="s">
        <v>1774</v>
      </c>
      <c r="L841" s="54" t="s">
        <v>1527</v>
      </c>
      <c r="M841" s="54" t="s">
        <v>2095</v>
      </c>
      <c r="N841" s="54">
        <v>5.07</v>
      </c>
      <c r="P841" s="54">
        <v>0.26</v>
      </c>
      <c r="Q841" s="54" t="s">
        <v>118</v>
      </c>
      <c r="R841" s="54">
        <v>538.84</v>
      </c>
      <c r="S841" s="54">
        <v>3502</v>
      </c>
      <c r="T841" s="54">
        <v>650</v>
      </c>
      <c r="U841" s="54">
        <v>27200</v>
      </c>
    </row>
    <row r="842" spans="5:21">
      <c r="E842" s="55">
        <v>59</v>
      </c>
      <c r="F842" s="55">
        <v>5</v>
      </c>
      <c r="H842" s="54" t="s">
        <v>2096</v>
      </c>
      <c r="I842" s="55" t="s">
        <v>77</v>
      </c>
      <c r="J842" s="54" t="s">
        <v>656</v>
      </c>
      <c r="K842" s="54" t="s">
        <v>657</v>
      </c>
      <c r="L842" s="54" t="s">
        <v>2097</v>
      </c>
      <c r="M842" s="54" t="s">
        <v>245</v>
      </c>
      <c r="N842" s="54">
        <v>5.01</v>
      </c>
      <c r="P842" s="54">
        <v>1.75</v>
      </c>
      <c r="Q842" s="54" t="s">
        <v>2098</v>
      </c>
      <c r="R842" s="54">
        <v>0</v>
      </c>
      <c r="U842" s="54">
        <v>0</v>
      </c>
    </row>
    <row r="843" spans="5:21">
      <c r="E843" s="55">
        <v>59</v>
      </c>
      <c r="F843" s="55">
        <v>6</v>
      </c>
      <c r="H843" s="54" t="s">
        <v>2099</v>
      </c>
      <c r="I843" s="55" t="s">
        <v>77</v>
      </c>
      <c r="J843" s="54" t="s">
        <v>1070</v>
      </c>
      <c r="K843" s="54" t="s">
        <v>1098</v>
      </c>
      <c r="L843" s="54" t="s">
        <v>658</v>
      </c>
      <c r="M843" s="54" t="s">
        <v>104</v>
      </c>
      <c r="N843" s="54">
        <v>5.01</v>
      </c>
      <c r="P843" s="54">
        <v>0.82</v>
      </c>
      <c r="Q843" s="54" t="s">
        <v>113</v>
      </c>
      <c r="R843" s="54">
        <v>0</v>
      </c>
      <c r="U843" s="54">
        <v>0</v>
      </c>
    </row>
    <row r="844" spans="5:21">
      <c r="E844" s="55">
        <v>60</v>
      </c>
      <c r="F844" s="55">
        <v>2</v>
      </c>
      <c r="H844" s="54" t="s">
        <v>2100</v>
      </c>
      <c r="I844" s="55">
        <v>2</v>
      </c>
      <c r="J844" s="54" t="s">
        <v>2101</v>
      </c>
      <c r="K844" s="54" t="s">
        <v>2100</v>
      </c>
      <c r="L844" s="54" t="s">
        <v>309</v>
      </c>
      <c r="M844" s="54" t="s">
        <v>104</v>
      </c>
      <c r="N844" s="54">
        <v>5.01</v>
      </c>
      <c r="P844" s="54">
        <v>0.57969999999999999</v>
      </c>
      <c r="R844" s="54">
        <v>5624.07</v>
      </c>
      <c r="U844" s="54">
        <v>0</v>
      </c>
    </row>
    <row r="845" spans="5:21">
      <c r="E845" s="55">
        <v>60</v>
      </c>
      <c r="F845" s="55">
        <v>3</v>
      </c>
      <c r="H845" s="54" t="s">
        <v>2102</v>
      </c>
      <c r="I845" s="55">
        <v>2</v>
      </c>
      <c r="J845" s="54" t="s">
        <v>2103</v>
      </c>
      <c r="K845" s="54" t="s">
        <v>2102</v>
      </c>
      <c r="L845" s="54" t="s">
        <v>309</v>
      </c>
      <c r="M845" s="54" t="s">
        <v>104</v>
      </c>
      <c r="N845" s="54">
        <v>5.01</v>
      </c>
      <c r="P845" s="54">
        <v>0.55000000000000004</v>
      </c>
      <c r="R845" s="54">
        <v>8874.83</v>
      </c>
      <c r="U845" s="54">
        <v>0</v>
      </c>
    </row>
    <row r="846" spans="5:21">
      <c r="E846" s="55">
        <v>60</v>
      </c>
      <c r="F846" s="55">
        <v>4</v>
      </c>
      <c r="H846" s="54" t="s">
        <v>2104</v>
      </c>
      <c r="I846" s="55">
        <v>2</v>
      </c>
      <c r="J846" s="54" t="s">
        <v>2105</v>
      </c>
      <c r="K846" s="54" t="s">
        <v>2104</v>
      </c>
      <c r="L846" s="54" t="s">
        <v>309</v>
      </c>
      <c r="M846" s="54" t="s">
        <v>104</v>
      </c>
      <c r="N846" s="54">
        <v>5.01</v>
      </c>
      <c r="P846" s="54">
        <v>0.51</v>
      </c>
      <c r="R846" s="54">
        <v>7568.58</v>
      </c>
      <c r="S846" s="54">
        <v>3093</v>
      </c>
      <c r="T846" s="54">
        <v>301</v>
      </c>
      <c r="U846" s="54">
        <v>280000</v>
      </c>
    </row>
    <row r="847" spans="5:21">
      <c r="E847" s="55">
        <v>62</v>
      </c>
      <c r="F847" s="55">
        <v>1</v>
      </c>
      <c r="H847" s="54" t="s">
        <v>2106</v>
      </c>
      <c r="I847" s="55">
        <v>2</v>
      </c>
      <c r="J847" s="54" t="s">
        <v>2107</v>
      </c>
      <c r="K847" s="54" t="s">
        <v>2106</v>
      </c>
      <c r="L847" s="54" t="s">
        <v>309</v>
      </c>
      <c r="M847" s="54" t="s">
        <v>104</v>
      </c>
      <c r="N847" s="54">
        <v>5.01</v>
      </c>
      <c r="P847" s="54">
        <v>0.95299999999999996</v>
      </c>
      <c r="R847" s="54">
        <v>8791.6</v>
      </c>
      <c r="S847" s="54">
        <v>2250</v>
      </c>
      <c r="T847" s="54">
        <v>320</v>
      </c>
      <c r="U847" s="54">
        <v>145000</v>
      </c>
    </row>
    <row r="848" spans="5:21">
      <c r="E848" s="55">
        <v>62</v>
      </c>
      <c r="F848" s="55">
        <v>1.01</v>
      </c>
      <c r="H848" s="54" t="s">
        <v>2108</v>
      </c>
      <c r="I848" s="55">
        <v>2</v>
      </c>
      <c r="J848" s="54" t="s">
        <v>2109</v>
      </c>
      <c r="K848" s="54" t="s">
        <v>2108</v>
      </c>
      <c r="L848" s="54" t="s">
        <v>309</v>
      </c>
      <c r="M848" s="54" t="s">
        <v>104</v>
      </c>
      <c r="N848" s="54">
        <v>5.01</v>
      </c>
      <c r="P848" s="54">
        <v>1.1399999999999999</v>
      </c>
      <c r="R848" s="54">
        <v>9596.32</v>
      </c>
      <c r="S848" s="54">
        <v>3431</v>
      </c>
      <c r="T848" s="54">
        <v>231</v>
      </c>
      <c r="U848" s="54">
        <v>332000</v>
      </c>
    </row>
    <row r="849" spans="5:21">
      <c r="E849" s="55">
        <v>62</v>
      </c>
      <c r="F849" s="55">
        <v>2</v>
      </c>
      <c r="H849" s="54" t="s">
        <v>2110</v>
      </c>
      <c r="I849" s="55">
        <v>2</v>
      </c>
      <c r="J849" s="54" t="s">
        <v>2111</v>
      </c>
      <c r="K849" s="54" t="s">
        <v>2110</v>
      </c>
      <c r="L849" s="54" t="s">
        <v>309</v>
      </c>
      <c r="M849" s="54" t="s">
        <v>104</v>
      </c>
      <c r="N849" s="54">
        <v>5.01</v>
      </c>
      <c r="P849" s="54">
        <v>1.7</v>
      </c>
      <c r="R849" s="54">
        <v>12138.08</v>
      </c>
      <c r="S849" s="54">
        <v>2640</v>
      </c>
      <c r="T849" s="54">
        <v>290</v>
      </c>
      <c r="U849" s="54">
        <v>1</v>
      </c>
    </row>
    <row r="850" spans="5:21">
      <c r="E850" s="55">
        <v>63</v>
      </c>
      <c r="F850" s="55">
        <v>1</v>
      </c>
      <c r="H850" s="54" t="s">
        <v>2112</v>
      </c>
      <c r="I850" s="55" t="s">
        <v>77</v>
      </c>
      <c r="J850" s="54" t="s">
        <v>1070</v>
      </c>
      <c r="K850" s="54" t="s">
        <v>1098</v>
      </c>
      <c r="L850" s="54" t="s">
        <v>658</v>
      </c>
      <c r="M850" s="54" t="s">
        <v>104</v>
      </c>
      <c r="N850" s="54">
        <v>5.01</v>
      </c>
      <c r="P850" s="54">
        <v>0.65</v>
      </c>
      <c r="Q850" s="54" t="s">
        <v>113</v>
      </c>
      <c r="R850" s="54">
        <v>0</v>
      </c>
      <c r="U850" s="54">
        <v>0</v>
      </c>
    </row>
    <row r="851" spans="5:21">
      <c r="E851" s="55">
        <v>63</v>
      </c>
      <c r="F851" s="55">
        <v>2</v>
      </c>
      <c r="H851" s="54" t="s">
        <v>2113</v>
      </c>
      <c r="I851" s="55">
        <v>2</v>
      </c>
      <c r="J851" s="54" t="s">
        <v>2114</v>
      </c>
      <c r="K851" s="54" t="s">
        <v>2113</v>
      </c>
      <c r="L851" s="54" t="s">
        <v>309</v>
      </c>
      <c r="M851" s="54" t="s">
        <v>104</v>
      </c>
      <c r="N851" s="54">
        <v>5.01</v>
      </c>
      <c r="P851" s="54">
        <v>1.42</v>
      </c>
      <c r="R851" s="54">
        <v>10961.14</v>
      </c>
      <c r="S851" s="54">
        <v>2767</v>
      </c>
      <c r="T851" s="54">
        <v>112</v>
      </c>
      <c r="U851" s="54">
        <v>1</v>
      </c>
    </row>
    <row r="852" spans="5:21">
      <c r="E852" s="55">
        <v>64</v>
      </c>
      <c r="F852" s="55">
        <v>1</v>
      </c>
      <c r="H852" s="54" t="s">
        <v>2115</v>
      </c>
      <c r="I852" s="55" t="s">
        <v>77</v>
      </c>
      <c r="J852" s="54" t="s">
        <v>1070</v>
      </c>
      <c r="K852" s="54" t="s">
        <v>1098</v>
      </c>
      <c r="L852" s="54" t="s">
        <v>658</v>
      </c>
      <c r="M852" s="54" t="s">
        <v>88</v>
      </c>
      <c r="N852" s="54">
        <v>5</v>
      </c>
      <c r="P852" s="54">
        <v>22.69</v>
      </c>
      <c r="Q852" s="54" t="s">
        <v>113</v>
      </c>
      <c r="R852" s="54">
        <v>0</v>
      </c>
      <c r="U852" s="54">
        <v>0</v>
      </c>
    </row>
    <row r="853" spans="5:21">
      <c r="E853" s="55">
        <v>69</v>
      </c>
      <c r="F853" s="55">
        <v>10</v>
      </c>
      <c r="H853" s="54" t="s">
        <v>2116</v>
      </c>
      <c r="I853" s="55">
        <v>2</v>
      </c>
      <c r="J853" s="54" t="s">
        <v>2117</v>
      </c>
      <c r="K853" s="54" t="s">
        <v>2116</v>
      </c>
      <c r="L853" s="54" t="s">
        <v>309</v>
      </c>
      <c r="M853" s="54" t="s">
        <v>104</v>
      </c>
      <c r="N853" s="54">
        <v>5.01</v>
      </c>
      <c r="P853" s="54">
        <v>0.34</v>
      </c>
      <c r="R853" s="54">
        <v>10443.57</v>
      </c>
      <c r="S853" s="54">
        <v>3205</v>
      </c>
      <c r="T853" s="54">
        <v>513</v>
      </c>
      <c r="U853" s="54">
        <v>100</v>
      </c>
    </row>
    <row r="854" spans="5:21">
      <c r="E854" s="55">
        <v>69</v>
      </c>
      <c r="F854" s="55">
        <v>11</v>
      </c>
      <c r="H854" s="54" t="s">
        <v>2118</v>
      </c>
      <c r="I854" s="55" t="s">
        <v>1740</v>
      </c>
      <c r="J854" s="54" t="s">
        <v>2119</v>
      </c>
      <c r="K854" s="54" t="s">
        <v>2120</v>
      </c>
      <c r="L854" s="54" t="s">
        <v>2121</v>
      </c>
      <c r="M854" s="54" t="s">
        <v>104</v>
      </c>
      <c r="N854" s="54">
        <v>5.01</v>
      </c>
      <c r="P854" s="54">
        <v>0.56999999999999995</v>
      </c>
      <c r="Q854" s="54" t="s">
        <v>2122</v>
      </c>
      <c r="R854" s="54">
        <v>0</v>
      </c>
      <c r="S854" s="54">
        <v>3373</v>
      </c>
      <c r="T854" s="54">
        <v>370</v>
      </c>
      <c r="U854" s="54">
        <v>334800</v>
      </c>
    </row>
    <row r="855" spans="5:21">
      <c r="E855" s="55">
        <v>69</v>
      </c>
      <c r="F855" s="55">
        <v>13</v>
      </c>
      <c r="H855" s="54" t="s">
        <v>2123</v>
      </c>
      <c r="I855" s="55">
        <v>2</v>
      </c>
      <c r="J855" s="54" t="s">
        <v>2124</v>
      </c>
      <c r="K855" s="54" t="s">
        <v>2123</v>
      </c>
      <c r="L855" s="54" t="s">
        <v>309</v>
      </c>
      <c r="M855" s="54" t="s">
        <v>104</v>
      </c>
      <c r="N855" s="54">
        <v>5.01</v>
      </c>
      <c r="P855" s="54">
        <v>0.33</v>
      </c>
      <c r="R855" s="54">
        <v>7391.34</v>
      </c>
      <c r="S855" s="54">
        <v>3481</v>
      </c>
      <c r="T855" s="54">
        <v>372</v>
      </c>
      <c r="U855" s="54">
        <v>305000</v>
      </c>
    </row>
    <row r="856" spans="5:21">
      <c r="E856" s="55">
        <v>69</v>
      </c>
      <c r="F856" s="55">
        <v>14</v>
      </c>
      <c r="H856" s="54" t="s">
        <v>2125</v>
      </c>
      <c r="I856" s="55">
        <v>2</v>
      </c>
      <c r="J856" s="54" t="s">
        <v>2126</v>
      </c>
      <c r="K856" s="54" t="s">
        <v>2125</v>
      </c>
      <c r="L856" s="54" t="s">
        <v>309</v>
      </c>
      <c r="M856" s="54" t="s">
        <v>104</v>
      </c>
      <c r="N856" s="54">
        <v>5.01</v>
      </c>
      <c r="P856" s="54">
        <v>0.32</v>
      </c>
      <c r="R856" s="54">
        <v>7919.53</v>
      </c>
      <c r="U856" s="54">
        <v>0</v>
      </c>
    </row>
    <row r="857" spans="5:21">
      <c r="E857" s="55">
        <v>70</v>
      </c>
      <c r="F857" s="55">
        <v>4</v>
      </c>
      <c r="H857" s="54" t="s">
        <v>2127</v>
      </c>
      <c r="I857" s="55">
        <v>2</v>
      </c>
      <c r="J857" s="54" t="s">
        <v>2128</v>
      </c>
      <c r="K857" s="54" t="s">
        <v>2129</v>
      </c>
      <c r="L857" s="54" t="s">
        <v>309</v>
      </c>
      <c r="M857" s="54" t="s">
        <v>104</v>
      </c>
      <c r="N857" s="54">
        <v>5.01</v>
      </c>
      <c r="P857" s="54">
        <v>0.19</v>
      </c>
      <c r="R857" s="54">
        <v>6632.7</v>
      </c>
      <c r="S857" s="54">
        <v>1949</v>
      </c>
      <c r="T857" s="54">
        <v>170</v>
      </c>
      <c r="U857" s="54">
        <v>58750</v>
      </c>
    </row>
    <row r="858" spans="5:21">
      <c r="E858" s="55">
        <v>70</v>
      </c>
      <c r="F858" s="55">
        <v>5</v>
      </c>
      <c r="H858" s="54" t="s">
        <v>2130</v>
      </c>
      <c r="I858" s="55">
        <v>2</v>
      </c>
      <c r="J858" s="54" t="s">
        <v>2131</v>
      </c>
      <c r="K858" s="54" t="s">
        <v>2132</v>
      </c>
      <c r="L858" s="54" t="s">
        <v>2133</v>
      </c>
      <c r="M858" s="54" t="s">
        <v>104</v>
      </c>
      <c r="N858" s="54">
        <v>5.01</v>
      </c>
      <c r="P858" s="54">
        <v>0.21</v>
      </c>
      <c r="R858" s="54">
        <v>6721.32</v>
      </c>
      <c r="S858" s="54">
        <v>3391</v>
      </c>
      <c r="T858" s="54">
        <v>620</v>
      </c>
      <c r="U858" s="54">
        <v>1</v>
      </c>
    </row>
    <row r="859" spans="5:21">
      <c r="E859" s="55">
        <v>70</v>
      </c>
      <c r="F859" s="55">
        <v>6</v>
      </c>
      <c r="H859" s="54" t="s">
        <v>2099</v>
      </c>
      <c r="I859" s="55" t="s">
        <v>77</v>
      </c>
      <c r="J859" s="54" t="s">
        <v>1070</v>
      </c>
      <c r="K859" s="54" t="s">
        <v>1098</v>
      </c>
      <c r="L859" s="54" t="s">
        <v>658</v>
      </c>
      <c r="M859" s="54" t="s">
        <v>245</v>
      </c>
      <c r="N859" s="54">
        <v>5.01</v>
      </c>
      <c r="P859" s="54">
        <v>0.12</v>
      </c>
      <c r="Q859" s="54" t="s">
        <v>113</v>
      </c>
      <c r="R859" s="54">
        <v>0</v>
      </c>
      <c r="U859" s="54">
        <v>0</v>
      </c>
    </row>
    <row r="860" spans="5:21">
      <c r="E860" s="55">
        <v>70</v>
      </c>
      <c r="F860" s="55">
        <v>7.01</v>
      </c>
      <c r="H860" s="54" t="s">
        <v>2134</v>
      </c>
      <c r="I860" s="55" t="s">
        <v>321</v>
      </c>
      <c r="J860" s="54" t="s">
        <v>2135</v>
      </c>
      <c r="K860" s="54" t="s">
        <v>2136</v>
      </c>
      <c r="L860" s="54" t="s">
        <v>588</v>
      </c>
      <c r="M860" s="54" t="s">
        <v>245</v>
      </c>
      <c r="N860" s="54">
        <v>5.01</v>
      </c>
      <c r="P860" s="54">
        <v>1.06</v>
      </c>
      <c r="R860" s="54">
        <v>9217</v>
      </c>
      <c r="S860" s="54">
        <v>3249</v>
      </c>
      <c r="T860" s="54">
        <v>669</v>
      </c>
      <c r="U860" s="54">
        <v>50000</v>
      </c>
    </row>
    <row r="861" spans="5:21">
      <c r="E861" s="55">
        <v>70</v>
      </c>
      <c r="F861" s="55">
        <v>7.02</v>
      </c>
      <c r="H861" s="54" t="s">
        <v>98</v>
      </c>
      <c r="I861" s="55">
        <v>1</v>
      </c>
      <c r="J861" s="54" t="s">
        <v>2137</v>
      </c>
      <c r="K861" s="54" t="s">
        <v>2138</v>
      </c>
      <c r="L861" s="54" t="s">
        <v>2139</v>
      </c>
      <c r="M861" s="54" t="s">
        <v>245</v>
      </c>
      <c r="N861" s="54">
        <v>5.01</v>
      </c>
      <c r="P861" s="54">
        <v>0.6</v>
      </c>
      <c r="R861" s="54">
        <v>4746.76</v>
      </c>
      <c r="S861" s="54">
        <v>3201</v>
      </c>
      <c r="T861" s="54">
        <v>941</v>
      </c>
      <c r="U861" s="54">
        <v>1</v>
      </c>
    </row>
    <row r="862" spans="5:21">
      <c r="E862" s="55">
        <v>70</v>
      </c>
      <c r="F862" s="55">
        <v>7.02</v>
      </c>
      <c r="G862" s="54" t="s">
        <v>1619</v>
      </c>
      <c r="H862" s="54" t="s">
        <v>98</v>
      </c>
      <c r="I862" s="55" t="s">
        <v>321</v>
      </c>
      <c r="J862" s="54" t="s">
        <v>2137</v>
      </c>
      <c r="K862" s="54" t="s">
        <v>2138</v>
      </c>
      <c r="L862" s="54" t="s">
        <v>2139</v>
      </c>
      <c r="M862" s="54" t="s">
        <v>245</v>
      </c>
      <c r="N862" s="54">
        <v>5.01</v>
      </c>
      <c r="P862" s="54">
        <v>0</v>
      </c>
      <c r="R862" s="54">
        <v>265.88</v>
      </c>
      <c r="U862" s="54">
        <v>0</v>
      </c>
    </row>
    <row r="863" spans="5:21">
      <c r="E863" s="55">
        <v>70</v>
      </c>
      <c r="F863" s="55">
        <v>9</v>
      </c>
      <c r="H863" s="54" t="s">
        <v>2140</v>
      </c>
      <c r="I863" s="55" t="s">
        <v>321</v>
      </c>
      <c r="J863" s="54" t="s">
        <v>2141</v>
      </c>
      <c r="K863" s="54" t="s">
        <v>2140</v>
      </c>
      <c r="L863" s="54" t="s">
        <v>309</v>
      </c>
      <c r="M863" s="54" t="s">
        <v>901</v>
      </c>
      <c r="N863" s="54">
        <v>5</v>
      </c>
      <c r="P863" s="54">
        <v>1</v>
      </c>
      <c r="R863" s="54">
        <v>19316.71</v>
      </c>
      <c r="S863" s="54">
        <v>3192</v>
      </c>
      <c r="T863" s="54">
        <v>40</v>
      </c>
      <c r="U863" s="54">
        <v>600000</v>
      </c>
    </row>
    <row r="864" spans="5:21">
      <c r="E864" s="55">
        <v>70</v>
      </c>
      <c r="F864" s="55">
        <v>10</v>
      </c>
      <c r="H864" s="54" t="s">
        <v>98</v>
      </c>
      <c r="I864" s="55" t="s">
        <v>77</v>
      </c>
      <c r="J864" s="54" t="s">
        <v>2142</v>
      </c>
      <c r="K864" s="54" t="s">
        <v>2143</v>
      </c>
      <c r="L864" s="54" t="s">
        <v>658</v>
      </c>
      <c r="M864" s="54" t="s">
        <v>88</v>
      </c>
      <c r="N864" s="54">
        <v>5</v>
      </c>
      <c r="P864" s="54">
        <v>17.64</v>
      </c>
      <c r="Q864" s="54" t="s">
        <v>113</v>
      </c>
      <c r="R864" s="54">
        <v>0</v>
      </c>
      <c r="S864" s="54">
        <v>2890</v>
      </c>
      <c r="T864" s="54">
        <v>69</v>
      </c>
      <c r="U864" s="54">
        <v>185000</v>
      </c>
    </row>
    <row r="865" spans="5:21">
      <c r="E865" s="55">
        <v>78</v>
      </c>
      <c r="F865" s="55">
        <v>102</v>
      </c>
      <c r="H865" s="54" t="s">
        <v>2144</v>
      </c>
      <c r="I865" s="55">
        <v>1</v>
      </c>
      <c r="J865" s="54" t="s">
        <v>2145</v>
      </c>
      <c r="K865" s="54" t="s">
        <v>2146</v>
      </c>
      <c r="L865" s="54" t="s">
        <v>2147</v>
      </c>
      <c r="M865" s="54" t="s">
        <v>104</v>
      </c>
      <c r="N865" s="54">
        <v>3.01</v>
      </c>
      <c r="P865" s="54">
        <v>0.47</v>
      </c>
      <c r="R865" s="54">
        <v>251.7</v>
      </c>
      <c r="S865" s="54">
        <v>2961</v>
      </c>
      <c r="T865" s="54">
        <v>261</v>
      </c>
      <c r="U865" s="54">
        <v>1</v>
      </c>
    </row>
    <row r="866" spans="5:21">
      <c r="E866" s="55">
        <v>78</v>
      </c>
      <c r="F866" s="55">
        <v>113</v>
      </c>
      <c r="H866" s="54" t="s">
        <v>2144</v>
      </c>
      <c r="I866" s="55">
        <v>1</v>
      </c>
      <c r="J866" s="54" t="s">
        <v>2148</v>
      </c>
      <c r="K866" s="54" t="s">
        <v>2149</v>
      </c>
      <c r="L866" s="54" t="s">
        <v>1133</v>
      </c>
      <c r="M866" s="54" t="s">
        <v>104</v>
      </c>
      <c r="N866" s="54">
        <v>3.01</v>
      </c>
      <c r="P866" s="54">
        <v>0.73</v>
      </c>
      <c r="R866" s="54">
        <v>389.95</v>
      </c>
      <c r="S866" s="54">
        <v>2582</v>
      </c>
      <c r="T866" s="54">
        <v>295</v>
      </c>
      <c r="U866" s="54">
        <v>1</v>
      </c>
    </row>
    <row r="867" spans="5:21">
      <c r="E867" s="55">
        <v>79</v>
      </c>
      <c r="F867" s="55">
        <v>126</v>
      </c>
      <c r="H867" s="54" t="s">
        <v>2150</v>
      </c>
      <c r="I867" s="55">
        <v>1</v>
      </c>
      <c r="J867" s="54" t="s">
        <v>2151</v>
      </c>
      <c r="K867" s="54" t="s">
        <v>2152</v>
      </c>
      <c r="L867" s="54" t="s">
        <v>683</v>
      </c>
      <c r="M867" s="54" t="s">
        <v>104</v>
      </c>
      <c r="N867" s="54">
        <v>3.01</v>
      </c>
      <c r="P867" s="54">
        <v>1.18</v>
      </c>
      <c r="R867" s="54">
        <v>627.47</v>
      </c>
      <c r="S867" s="54">
        <v>2582</v>
      </c>
      <c r="T867" s="54">
        <v>301</v>
      </c>
      <c r="U867" s="54">
        <v>1</v>
      </c>
    </row>
    <row r="868" spans="5:21">
      <c r="E868" s="55">
        <v>80</v>
      </c>
      <c r="F868" s="55">
        <v>173</v>
      </c>
      <c r="H868" s="54" t="s">
        <v>2153</v>
      </c>
      <c r="I868" s="55">
        <v>2</v>
      </c>
      <c r="J868" s="54" t="s">
        <v>2154</v>
      </c>
      <c r="K868" s="54" t="s">
        <v>2153</v>
      </c>
      <c r="L868" s="54" t="s">
        <v>363</v>
      </c>
      <c r="M868" s="54" t="s">
        <v>215</v>
      </c>
      <c r="N868" s="54">
        <v>3.01</v>
      </c>
      <c r="P868" s="54">
        <v>0.47</v>
      </c>
      <c r="R868" s="54">
        <v>12198.35</v>
      </c>
      <c r="S868" s="54">
        <v>2696</v>
      </c>
      <c r="T868" s="54">
        <v>300</v>
      </c>
      <c r="U868" s="54">
        <v>1</v>
      </c>
    </row>
    <row r="869" spans="5:21">
      <c r="E869" s="55">
        <v>80</v>
      </c>
      <c r="F869" s="55">
        <v>174</v>
      </c>
      <c r="H869" s="54" t="s">
        <v>2155</v>
      </c>
      <c r="I869" s="55">
        <v>2</v>
      </c>
      <c r="J869" s="54" t="s">
        <v>2156</v>
      </c>
      <c r="K869" s="54" t="s">
        <v>2155</v>
      </c>
      <c r="L869" s="54" t="s">
        <v>363</v>
      </c>
      <c r="M869" s="54" t="s">
        <v>215</v>
      </c>
      <c r="N869" s="54">
        <v>3.01</v>
      </c>
      <c r="P869" s="54">
        <v>0.12</v>
      </c>
      <c r="R869" s="54">
        <v>4619.1400000000003</v>
      </c>
      <c r="S869" s="54">
        <v>3472</v>
      </c>
      <c r="T869" s="54">
        <v>192</v>
      </c>
      <c r="U869" s="54">
        <v>1</v>
      </c>
    </row>
    <row r="870" spans="5:21">
      <c r="E870" s="55">
        <v>80</v>
      </c>
      <c r="F870" s="55">
        <v>182</v>
      </c>
      <c r="H870" s="54" t="s">
        <v>2157</v>
      </c>
      <c r="I870" s="55">
        <v>2</v>
      </c>
      <c r="J870" s="54" t="s">
        <v>2158</v>
      </c>
      <c r="K870" s="54" t="s">
        <v>2157</v>
      </c>
      <c r="L870" s="54" t="s">
        <v>2159</v>
      </c>
      <c r="M870" s="54" t="s">
        <v>215</v>
      </c>
      <c r="N870" s="54">
        <v>3.01</v>
      </c>
      <c r="P870" s="54">
        <v>0.13</v>
      </c>
      <c r="R870" s="54">
        <v>4108.66</v>
      </c>
      <c r="S870" s="54">
        <v>3380</v>
      </c>
      <c r="T870" s="54">
        <v>959</v>
      </c>
      <c r="U870" s="54">
        <v>143000</v>
      </c>
    </row>
    <row r="871" spans="5:21">
      <c r="E871" s="55">
        <v>80</v>
      </c>
      <c r="F871" s="55">
        <v>185</v>
      </c>
      <c r="H871" s="54" t="s">
        <v>2160</v>
      </c>
      <c r="I871" s="55">
        <v>2</v>
      </c>
      <c r="J871" s="54" t="s">
        <v>2161</v>
      </c>
      <c r="K871" s="54" t="s">
        <v>2160</v>
      </c>
      <c r="L871" s="54" t="s">
        <v>363</v>
      </c>
      <c r="M871" s="54" t="s">
        <v>215</v>
      </c>
      <c r="N871" s="54">
        <v>3.01</v>
      </c>
      <c r="P871" s="54">
        <v>0.57899999999999996</v>
      </c>
      <c r="R871" s="54">
        <v>7284.98</v>
      </c>
      <c r="S871" s="54">
        <v>3276</v>
      </c>
      <c r="T871" s="54">
        <v>439</v>
      </c>
      <c r="U871" s="54">
        <v>245000</v>
      </c>
    </row>
    <row r="872" spans="5:21">
      <c r="E872" s="55">
        <v>82</v>
      </c>
      <c r="F872" s="55">
        <v>180</v>
      </c>
      <c r="H872" s="54" t="s">
        <v>2162</v>
      </c>
      <c r="I872" s="55">
        <v>2</v>
      </c>
      <c r="J872" s="54" t="s">
        <v>2163</v>
      </c>
      <c r="K872" s="54" t="s">
        <v>2162</v>
      </c>
      <c r="L872" s="54" t="s">
        <v>2159</v>
      </c>
      <c r="M872" s="54" t="s">
        <v>215</v>
      </c>
      <c r="N872" s="54">
        <v>3.01</v>
      </c>
      <c r="P872" s="54">
        <v>0.24</v>
      </c>
      <c r="R872" s="54">
        <v>5505.39</v>
      </c>
      <c r="S872" s="54">
        <v>3449</v>
      </c>
      <c r="T872" s="54">
        <v>201</v>
      </c>
      <c r="U872" s="54">
        <v>190000</v>
      </c>
    </row>
    <row r="873" spans="5:21">
      <c r="E873" s="55">
        <v>82</v>
      </c>
      <c r="F873" s="55">
        <v>186</v>
      </c>
      <c r="H873" s="54" t="s">
        <v>2164</v>
      </c>
      <c r="I873" s="55">
        <v>2</v>
      </c>
      <c r="J873" s="54" t="s">
        <v>2165</v>
      </c>
      <c r="K873" s="54" t="s">
        <v>2164</v>
      </c>
      <c r="L873" s="54" t="s">
        <v>363</v>
      </c>
      <c r="M873" s="54" t="s">
        <v>215</v>
      </c>
      <c r="N873" s="54">
        <v>3.01</v>
      </c>
      <c r="P873" s="54">
        <v>0.21</v>
      </c>
      <c r="R873" s="54">
        <v>7082.91</v>
      </c>
      <c r="S873" s="54">
        <v>3312</v>
      </c>
      <c r="T873" s="54">
        <v>752</v>
      </c>
      <c r="U873" s="54">
        <v>234020</v>
      </c>
    </row>
    <row r="874" spans="5:21">
      <c r="E874" s="55">
        <v>82</v>
      </c>
      <c r="F874" s="55">
        <v>189</v>
      </c>
      <c r="H874" s="54" t="s">
        <v>234</v>
      </c>
      <c r="I874" s="55" t="s">
        <v>77</v>
      </c>
      <c r="J874" s="54" t="s">
        <v>85</v>
      </c>
      <c r="K874" s="54" t="s">
        <v>322</v>
      </c>
      <c r="L874" s="54" t="s">
        <v>309</v>
      </c>
      <c r="M874" s="54" t="s">
        <v>215</v>
      </c>
      <c r="N874" s="54">
        <v>3.01</v>
      </c>
      <c r="P874" s="54">
        <v>0.1</v>
      </c>
      <c r="Q874" s="54" t="s">
        <v>86</v>
      </c>
      <c r="R874" s="54">
        <v>0</v>
      </c>
      <c r="U874" s="54">
        <v>0</v>
      </c>
    </row>
    <row r="875" spans="5:21">
      <c r="E875" s="55">
        <v>83</v>
      </c>
      <c r="F875" s="55">
        <v>191</v>
      </c>
      <c r="H875" s="54" t="s">
        <v>233</v>
      </c>
      <c r="I875" s="55" t="s">
        <v>77</v>
      </c>
      <c r="J875" s="54" t="s">
        <v>85</v>
      </c>
      <c r="K875" s="54" t="s">
        <v>322</v>
      </c>
      <c r="L875" s="54" t="s">
        <v>2166</v>
      </c>
      <c r="M875" s="54" t="s">
        <v>215</v>
      </c>
      <c r="N875" s="54">
        <v>3.01</v>
      </c>
      <c r="P875" s="54">
        <v>0.26</v>
      </c>
      <c r="Q875" s="54" t="s">
        <v>231</v>
      </c>
      <c r="R875" s="54">
        <v>0</v>
      </c>
      <c r="U875" s="54">
        <v>0</v>
      </c>
    </row>
    <row r="876" spans="5:21">
      <c r="E876" s="55">
        <v>83</v>
      </c>
      <c r="F876" s="55">
        <v>193</v>
      </c>
      <c r="H876" s="54" t="s">
        <v>233</v>
      </c>
      <c r="I876" s="55">
        <v>1</v>
      </c>
      <c r="J876" s="54" t="s">
        <v>2167</v>
      </c>
      <c r="K876" s="54" t="s">
        <v>2168</v>
      </c>
      <c r="L876" s="54" t="s">
        <v>2169</v>
      </c>
      <c r="M876" s="54" t="s">
        <v>215</v>
      </c>
      <c r="N876" s="54">
        <v>3.01</v>
      </c>
      <c r="P876" s="54">
        <v>0.11</v>
      </c>
      <c r="R876" s="54">
        <v>389.95</v>
      </c>
      <c r="U876" s="54">
        <v>0</v>
      </c>
    </row>
    <row r="877" spans="5:21">
      <c r="E877" s="55">
        <v>83</v>
      </c>
      <c r="F877" s="55">
        <v>194</v>
      </c>
      <c r="H877" s="54" t="s">
        <v>233</v>
      </c>
      <c r="I877" s="55">
        <v>1</v>
      </c>
      <c r="J877" s="54" t="s">
        <v>2170</v>
      </c>
      <c r="K877" s="54" t="s">
        <v>2171</v>
      </c>
      <c r="L877" s="54" t="s">
        <v>2172</v>
      </c>
      <c r="M877" s="54" t="s">
        <v>215</v>
      </c>
      <c r="N877" s="54">
        <v>3.01</v>
      </c>
      <c r="P877" s="54">
        <v>0.19</v>
      </c>
      <c r="R877" s="54">
        <v>506.94</v>
      </c>
      <c r="U877" s="54">
        <v>0</v>
      </c>
    </row>
    <row r="878" spans="5:21">
      <c r="E878" s="55">
        <v>84</v>
      </c>
      <c r="F878" s="55">
        <v>196</v>
      </c>
      <c r="H878" s="54" t="s">
        <v>2173</v>
      </c>
      <c r="I878" s="55">
        <v>2</v>
      </c>
      <c r="J878" s="54" t="s">
        <v>2174</v>
      </c>
      <c r="K878" s="54" t="s">
        <v>2173</v>
      </c>
      <c r="L878" s="54" t="s">
        <v>363</v>
      </c>
      <c r="M878" s="54" t="s">
        <v>215</v>
      </c>
      <c r="N878" s="54">
        <v>3.01</v>
      </c>
      <c r="P878" s="54">
        <v>0.45</v>
      </c>
      <c r="R878" s="54">
        <v>7713.92</v>
      </c>
      <c r="U878" s="54">
        <v>0</v>
      </c>
    </row>
    <row r="879" spans="5:21">
      <c r="E879" s="55">
        <v>84</v>
      </c>
      <c r="F879" s="55">
        <v>199</v>
      </c>
      <c r="H879" s="54" t="s">
        <v>2175</v>
      </c>
      <c r="I879" s="55">
        <v>2</v>
      </c>
      <c r="J879" s="54" t="s">
        <v>2176</v>
      </c>
      <c r="K879" s="54" t="s">
        <v>2177</v>
      </c>
      <c r="L879" s="54" t="s">
        <v>1141</v>
      </c>
      <c r="M879" s="54" t="s">
        <v>104</v>
      </c>
      <c r="N879" s="54">
        <v>3.01</v>
      </c>
      <c r="P879" s="54">
        <v>0.56000000000000005</v>
      </c>
      <c r="R879" s="54">
        <v>6310.1</v>
      </c>
      <c r="S879" s="54">
        <v>3435</v>
      </c>
      <c r="T879" s="54">
        <v>96</v>
      </c>
      <c r="U879" s="54">
        <v>127500</v>
      </c>
    </row>
    <row r="880" spans="5:21">
      <c r="E880" s="55">
        <v>84</v>
      </c>
      <c r="F880" s="55">
        <v>201</v>
      </c>
      <c r="H880" s="54" t="s">
        <v>2179</v>
      </c>
      <c r="I880" s="55">
        <v>2</v>
      </c>
      <c r="J880" s="54" t="s">
        <v>2180</v>
      </c>
      <c r="K880" s="54" t="s">
        <v>2179</v>
      </c>
      <c r="L880" s="54" t="s">
        <v>363</v>
      </c>
      <c r="M880" s="54" t="s">
        <v>215</v>
      </c>
      <c r="N880" s="54">
        <v>3.01</v>
      </c>
      <c r="P880" s="54">
        <v>0.22</v>
      </c>
      <c r="R880" s="54">
        <v>5388.4</v>
      </c>
      <c r="S880" s="54">
        <v>2580</v>
      </c>
      <c r="T880" s="54">
        <v>270</v>
      </c>
      <c r="U880" s="54">
        <v>159000</v>
      </c>
    </row>
    <row r="881" spans="5:21">
      <c r="E881" s="55">
        <v>84</v>
      </c>
      <c r="F881" s="55">
        <v>205</v>
      </c>
      <c r="H881" s="54" t="s">
        <v>2181</v>
      </c>
      <c r="I881" s="55">
        <v>2</v>
      </c>
      <c r="J881" s="54" t="s">
        <v>2182</v>
      </c>
      <c r="K881" s="54" t="s">
        <v>2181</v>
      </c>
      <c r="L881" s="54" t="s">
        <v>363</v>
      </c>
      <c r="M881" s="54" t="s">
        <v>104</v>
      </c>
      <c r="N881" s="54">
        <v>3.01</v>
      </c>
      <c r="P881" s="54">
        <v>0.79</v>
      </c>
      <c r="R881" s="54">
        <v>10099.709999999999</v>
      </c>
      <c r="U881" s="54">
        <v>0</v>
      </c>
    </row>
    <row r="882" spans="5:21">
      <c r="E882" s="55">
        <v>85</v>
      </c>
      <c r="F882" s="55">
        <v>204</v>
      </c>
      <c r="H882" s="54" t="s">
        <v>2183</v>
      </c>
      <c r="I882" s="55">
        <v>2</v>
      </c>
      <c r="J882" s="54" t="s">
        <v>2184</v>
      </c>
      <c r="K882" s="54" t="s">
        <v>2183</v>
      </c>
      <c r="L882" s="54" t="s">
        <v>363</v>
      </c>
      <c r="M882" s="54" t="s">
        <v>104</v>
      </c>
      <c r="N882" s="54">
        <v>3.01</v>
      </c>
      <c r="P882" s="54">
        <v>7.12</v>
      </c>
      <c r="R882" s="54">
        <v>17349.23</v>
      </c>
      <c r="U882" s="54">
        <v>0</v>
      </c>
    </row>
    <row r="883" spans="5:21">
      <c r="E883" s="55">
        <v>85</v>
      </c>
      <c r="F883" s="55">
        <v>216</v>
      </c>
      <c r="H883" s="54" t="s">
        <v>216</v>
      </c>
      <c r="I883" s="55">
        <v>1</v>
      </c>
      <c r="J883" s="54" t="s">
        <v>2185</v>
      </c>
      <c r="K883" s="54" t="s">
        <v>2186</v>
      </c>
      <c r="L883" s="54" t="s">
        <v>2187</v>
      </c>
      <c r="M883" s="54" t="s">
        <v>104</v>
      </c>
      <c r="N883" s="54">
        <v>3.01</v>
      </c>
      <c r="P883" s="54">
        <v>0.28000000000000003</v>
      </c>
      <c r="R883" s="54">
        <v>148.88999999999999</v>
      </c>
      <c r="U883" s="54">
        <v>0</v>
      </c>
    </row>
    <row r="884" spans="5:21">
      <c r="E884" s="55">
        <v>85</v>
      </c>
      <c r="F884" s="55">
        <v>223</v>
      </c>
      <c r="H884" s="54" t="s">
        <v>216</v>
      </c>
      <c r="I884" s="55">
        <v>1</v>
      </c>
      <c r="J884" s="54" t="s">
        <v>2188</v>
      </c>
      <c r="K884" s="54" t="s">
        <v>2189</v>
      </c>
      <c r="L884" s="54" t="s">
        <v>2190</v>
      </c>
      <c r="M884" s="54" t="s">
        <v>104</v>
      </c>
      <c r="N884" s="54">
        <v>3.01</v>
      </c>
      <c r="P884" s="54">
        <v>0.24</v>
      </c>
      <c r="R884" s="54">
        <v>425.4</v>
      </c>
      <c r="S884" s="54">
        <v>3135</v>
      </c>
      <c r="T884" s="54">
        <v>211</v>
      </c>
      <c r="U884" s="54">
        <v>13200</v>
      </c>
    </row>
    <row r="885" spans="5:21">
      <c r="E885" s="55">
        <v>86</v>
      </c>
      <c r="F885" s="55">
        <v>225</v>
      </c>
      <c r="H885" s="54" t="s">
        <v>216</v>
      </c>
      <c r="I885" s="55" t="s">
        <v>77</v>
      </c>
      <c r="J885" s="54" t="s">
        <v>2191</v>
      </c>
      <c r="K885" s="54" t="s">
        <v>2192</v>
      </c>
      <c r="L885" s="54" t="s">
        <v>658</v>
      </c>
      <c r="M885" s="54" t="s">
        <v>104</v>
      </c>
      <c r="N885" s="54">
        <v>3.01</v>
      </c>
      <c r="P885" s="54">
        <v>1.63</v>
      </c>
      <c r="Q885" s="54" t="s">
        <v>213</v>
      </c>
      <c r="R885" s="54">
        <v>0</v>
      </c>
      <c r="U885" s="54">
        <v>0</v>
      </c>
    </row>
    <row r="886" spans="5:21">
      <c r="E886" s="55">
        <v>86</v>
      </c>
      <c r="F886" s="55">
        <v>237</v>
      </c>
      <c r="H886" s="54" t="s">
        <v>230</v>
      </c>
      <c r="I886" s="55" t="s">
        <v>77</v>
      </c>
      <c r="J886" s="54" t="s">
        <v>85</v>
      </c>
      <c r="K886" s="54" t="s">
        <v>322</v>
      </c>
      <c r="L886" s="54" t="s">
        <v>309</v>
      </c>
      <c r="M886" s="54" t="s">
        <v>104</v>
      </c>
      <c r="N886" s="54">
        <v>3.01</v>
      </c>
      <c r="P886" s="54">
        <v>0.43</v>
      </c>
      <c r="Q886" s="54" t="s">
        <v>165</v>
      </c>
      <c r="R886" s="54">
        <v>0</v>
      </c>
      <c r="S886" s="54">
        <v>1840</v>
      </c>
      <c r="T886" s="54">
        <v>274</v>
      </c>
      <c r="U886" s="54">
        <v>12900</v>
      </c>
    </row>
    <row r="887" spans="5:21">
      <c r="E887" s="55">
        <v>87</v>
      </c>
      <c r="F887" s="55">
        <v>241</v>
      </c>
      <c r="H887" s="54" t="s">
        <v>2193</v>
      </c>
      <c r="I887" s="55">
        <v>2</v>
      </c>
      <c r="J887" s="54" t="s">
        <v>2194</v>
      </c>
      <c r="K887" s="54" t="s">
        <v>2193</v>
      </c>
      <c r="L887" s="54" t="s">
        <v>363</v>
      </c>
      <c r="M887" s="54" t="s">
        <v>104</v>
      </c>
      <c r="N887" s="54">
        <v>3.01</v>
      </c>
      <c r="P887" s="54">
        <v>1.37</v>
      </c>
      <c r="R887" s="54">
        <v>9674.31</v>
      </c>
      <c r="S887" s="54">
        <v>2776</v>
      </c>
      <c r="T887" s="54">
        <v>100</v>
      </c>
      <c r="U887" s="54">
        <v>325000</v>
      </c>
    </row>
    <row r="888" spans="5:21">
      <c r="E888" s="55">
        <v>87</v>
      </c>
      <c r="F888" s="55">
        <v>243</v>
      </c>
      <c r="H888" s="54" t="s">
        <v>2195</v>
      </c>
      <c r="I888" s="55">
        <v>2</v>
      </c>
      <c r="J888" s="54" t="s">
        <v>2196</v>
      </c>
      <c r="K888" s="54" t="s">
        <v>2195</v>
      </c>
      <c r="L888" s="54" t="s">
        <v>363</v>
      </c>
      <c r="M888" s="54" t="s">
        <v>104</v>
      </c>
      <c r="N888" s="54">
        <v>3.01</v>
      </c>
      <c r="P888" s="54">
        <v>1.68</v>
      </c>
      <c r="R888" s="54">
        <v>9887.01</v>
      </c>
      <c r="S888" s="54">
        <v>2809</v>
      </c>
      <c r="T888" s="54">
        <v>73</v>
      </c>
      <c r="U888" s="54">
        <v>345000</v>
      </c>
    </row>
    <row r="889" spans="5:21">
      <c r="E889" s="55">
        <v>91</v>
      </c>
      <c r="F889" s="55">
        <v>286</v>
      </c>
      <c r="H889" s="54" t="s">
        <v>216</v>
      </c>
      <c r="I889" s="55">
        <v>1</v>
      </c>
      <c r="J889" s="54" t="s">
        <v>2197</v>
      </c>
      <c r="K889" s="54" t="s">
        <v>2183</v>
      </c>
      <c r="L889" s="54" t="s">
        <v>363</v>
      </c>
      <c r="M889" s="54" t="s">
        <v>104</v>
      </c>
      <c r="N889" s="54">
        <v>3.01</v>
      </c>
      <c r="P889" s="54">
        <v>0.21</v>
      </c>
      <c r="R889" s="54">
        <v>372.23</v>
      </c>
      <c r="S889" s="54">
        <v>3280</v>
      </c>
      <c r="T889" s="54">
        <v>209</v>
      </c>
      <c r="U889" s="54">
        <v>3000</v>
      </c>
    </row>
    <row r="890" spans="5:21">
      <c r="E890" s="55">
        <v>91</v>
      </c>
      <c r="F890" s="55">
        <v>289</v>
      </c>
      <c r="H890" s="54" t="s">
        <v>2198</v>
      </c>
      <c r="I890" s="55">
        <v>2</v>
      </c>
      <c r="J890" s="54" t="s">
        <v>2199</v>
      </c>
      <c r="K890" s="54" t="s">
        <v>2200</v>
      </c>
      <c r="L890" s="54" t="s">
        <v>363</v>
      </c>
      <c r="M890" s="54" t="s">
        <v>215</v>
      </c>
      <c r="N890" s="54">
        <v>3.01</v>
      </c>
      <c r="P890" s="54">
        <v>0.28000000000000003</v>
      </c>
      <c r="R890" s="54">
        <v>6735.5</v>
      </c>
      <c r="S890" s="54">
        <v>2620</v>
      </c>
      <c r="T890" s="54">
        <v>343</v>
      </c>
      <c r="U890" s="54">
        <v>10</v>
      </c>
    </row>
    <row r="891" spans="5:21">
      <c r="E891" s="55">
        <v>91</v>
      </c>
      <c r="F891" s="55">
        <v>290</v>
      </c>
      <c r="H891" s="54" t="s">
        <v>2201</v>
      </c>
      <c r="I891" s="55">
        <v>1</v>
      </c>
      <c r="J891" s="54" t="s">
        <v>2202</v>
      </c>
      <c r="K891" s="54" t="s">
        <v>2203</v>
      </c>
      <c r="L891" s="54" t="s">
        <v>363</v>
      </c>
      <c r="M891" s="54" t="s">
        <v>104</v>
      </c>
      <c r="N891" s="54">
        <v>3.01</v>
      </c>
      <c r="P891" s="54">
        <v>1.1619999999999999</v>
      </c>
      <c r="R891" s="54">
        <v>2343.25</v>
      </c>
      <c r="U891" s="54">
        <v>0</v>
      </c>
    </row>
    <row r="892" spans="5:21">
      <c r="E892" s="55">
        <v>91</v>
      </c>
      <c r="F892" s="55">
        <v>292</v>
      </c>
      <c r="H892" s="54" t="s">
        <v>216</v>
      </c>
      <c r="I892" s="55">
        <v>1</v>
      </c>
      <c r="J892" s="54" t="s">
        <v>2204</v>
      </c>
      <c r="K892" s="54" t="s">
        <v>2200</v>
      </c>
      <c r="L892" s="54" t="s">
        <v>363</v>
      </c>
      <c r="M892" s="54" t="s">
        <v>215</v>
      </c>
      <c r="N892" s="54">
        <v>3.01</v>
      </c>
      <c r="P892" s="54">
        <v>0.12</v>
      </c>
      <c r="R892" s="54">
        <v>425.4</v>
      </c>
      <c r="U892" s="54">
        <v>0</v>
      </c>
    </row>
    <row r="893" spans="5:21">
      <c r="E893" s="55">
        <v>91</v>
      </c>
      <c r="F893" s="55">
        <v>295</v>
      </c>
      <c r="H893" s="54" t="s">
        <v>226</v>
      </c>
      <c r="I893" s="55" t="s">
        <v>77</v>
      </c>
      <c r="J893" s="54" t="s">
        <v>85</v>
      </c>
      <c r="K893" s="54" t="s">
        <v>322</v>
      </c>
      <c r="L893" s="54" t="s">
        <v>309</v>
      </c>
      <c r="M893" s="54" t="s">
        <v>215</v>
      </c>
      <c r="N893" s="54">
        <v>3.01</v>
      </c>
      <c r="P893" s="54">
        <v>0.1</v>
      </c>
      <c r="Q893" s="54" t="s">
        <v>165</v>
      </c>
      <c r="R893" s="54">
        <v>0</v>
      </c>
      <c r="U893" s="54">
        <v>0</v>
      </c>
    </row>
    <row r="894" spans="5:21">
      <c r="E894" s="55">
        <v>91</v>
      </c>
      <c r="F894" s="55">
        <v>298</v>
      </c>
      <c r="H894" s="54" t="s">
        <v>226</v>
      </c>
      <c r="I894" s="55" t="s">
        <v>77</v>
      </c>
      <c r="J894" s="54" t="s">
        <v>85</v>
      </c>
      <c r="K894" s="54" t="s">
        <v>322</v>
      </c>
      <c r="L894" s="54" t="s">
        <v>309</v>
      </c>
      <c r="M894" s="54" t="s">
        <v>215</v>
      </c>
      <c r="N894" s="54">
        <v>3.01</v>
      </c>
      <c r="P894" s="54">
        <v>0.15</v>
      </c>
      <c r="Q894" s="54" t="s">
        <v>165</v>
      </c>
      <c r="R894" s="54">
        <v>0</v>
      </c>
      <c r="U894" s="54">
        <v>0</v>
      </c>
    </row>
    <row r="895" spans="5:21">
      <c r="E895" s="55">
        <v>91</v>
      </c>
      <c r="F895" s="55">
        <v>299</v>
      </c>
      <c r="H895" s="54" t="s">
        <v>2205</v>
      </c>
      <c r="I895" s="55">
        <v>2</v>
      </c>
      <c r="J895" s="54" t="s">
        <v>2206</v>
      </c>
      <c r="K895" s="54" t="s">
        <v>2207</v>
      </c>
      <c r="L895" s="54" t="s">
        <v>2208</v>
      </c>
      <c r="M895" s="54" t="s">
        <v>215</v>
      </c>
      <c r="N895" s="54">
        <v>3.01</v>
      </c>
      <c r="P895" s="54">
        <v>0.24</v>
      </c>
      <c r="R895" s="54">
        <v>3169.23</v>
      </c>
      <c r="U895" s="54">
        <v>0</v>
      </c>
    </row>
    <row r="896" spans="5:21">
      <c r="E896" s="55">
        <v>91</v>
      </c>
      <c r="F896" s="55">
        <v>303</v>
      </c>
      <c r="H896" s="54" t="s">
        <v>226</v>
      </c>
      <c r="I896" s="55" t="s">
        <v>77</v>
      </c>
      <c r="J896" s="54" t="s">
        <v>85</v>
      </c>
      <c r="K896" s="54" t="s">
        <v>322</v>
      </c>
      <c r="L896" s="54" t="s">
        <v>309</v>
      </c>
      <c r="M896" s="54" t="s">
        <v>215</v>
      </c>
      <c r="N896" s="54">
        <v>3.01</v>
      </c>
      <c r="P896" s="54">
        <v>0.13</v>
      </c>
      <c r="Q896" s="54" t="s">
        <v>165</v>
      </c>
      <c r="R896" s="54">
        <v>0</v>
      </c>
      <c r="U896" s="54">
        <v>0</v>
      </c>
    </row>
    <row r="897" spans="5:21">
      <c r="E897" s="55">
        <v>91</v>
      </c>
      <c r="F897" s="55">
        <v>307</v>
      </c>
      <c r="H897" s="54" t="s">
        <v>2209</v>
      </c>
      <c r="I897" s="55">
        <v>2</v>
      </c>
      <c r="J897" s="54" t="s">
        <v>2210</v>
      </c>
      <c r="K897" s="54" t="s">
        <v>2209</v>
      </c>
      <c r="L897" s="54" t="s">
        <v>363</v>
      </c>
      <c r="M897" s="54" t="s">
        <v>215</v>
      </c>
      <c r="N897" s="54">
        <v>3.01</v>
      </c>
      <c r="P897" s="54">
        <v>0.13</v>
      </c>
      <c r="R897" s="54">
        <v>5028.51</v>
      </c>
      <c r="S897" s="54">
        <v>3495</v>
      </c>
      <c r="T897" s="54">
        <v>279</v>
      </c>
      <c r="U897" s="54">
        <v>167000</v>
      </c>
    </row>
    <row r="898" spans="5:21">
      <c r="E898" s="55">
        <v>91</v>
      </c>
      <c r="F898" s="55">
        <v>308</v>
      </c>
      <c r="H898" s="54" t="s">
        <v>2212</v>
      </c>
      <c r="I898" s="55">
        <v>2</v>
      </c>
      <c r="J898" s="54" t="s">
        <v>2213</v>
      </c>
      <c r="K898" s="54" t="s">
        <v>2212</v>
      </c>
      <c r="L898" s="54" t="s">
        <v>363</v>
      </c>
      <c r="M898" s="54" t="s">
        <v>215</v>
      </c>
      <c r="N898" s="54">
        <v>3.01</v>
      </c>
      <c r="P898" s="54">
        <v>0.13</v>
      </c>
      <c r="R898" s="54">
        <v>5803.17</v>
      </c>
      <c r="S898" s="54">
        <v>1962</v>
      </c>
      <c r="T898" s="54">
        <v>44</v>
      </c>
      <c r="U898" s="54">
        <v>117500</v>
      </c>
    </row>
    <row r="899" spans="5:21">
      <c r="E899" s="55">
        <v>91</v>
      </c>
      <c r="F899" s="55">
        <v>312</v>
      </c>
      <c r="H899" s="54" t="s">
        <v>2214</v>
      </c>
      <c r="I899" s="55">
        <v>2</v>
      </c>
      <c r="J899" s="54" t="s">
        <v>2215</v>
      </c>
      <c r="K899" s="54" t="s">
        <v>2214</v>
      </c>
      <c r="L899" s="54" t="s">
        <v>363</v>
      </c>
      <c r="M899" s="54" t="s">
        <v>215</v>
      </c>
      <c r="N899" s="54">
        <v>3.01</v>
      </c>
      <c r="P899" s="54">
        <v>0.64800000000000002</v>
      </c>
      <c r="R899" s="54">
        <v>8050.7</v>
      </c>
      <c r="S899" s="54">
        <v>3476</v>
      </c>
      <c r="T899" s="54">
        <v>194</v>
      </c>
      <c r="U899" s="54">
        <v>237000</v>
      </c>
    </row>
    <row r="900" spans="5:21">
      <c r="E900" s="55">
        <v>91</v>
      </c>
      <c r="F900" s="55">
        <v>314</v>
      </c>
      <c r="H900" s="54" t="s">
        <v>216</v>
      </c>
      <c r="I900" s="55" t="s">
        <v>77</v>
      </c>
      <c r="J900" s="54" t="s">
        <v>85</v>
      </c>
      <c r="K900" s="54" t="s">
        <v>322</v>
      </c>
      <c r="L900" s="54" t="s">
        <v>309</v>
      </c>
      <c r="M900" s="54" t="s">
        <v>215</v>
      </c>
      <c r="N900" s="54">
        <v>3.01</v>
      </c>
      <c r="P900" s="54">
        <v>0.24</v>
      </c>
      <c r="Q900" s="54" t="s">
        <v>86</v>
      </c>
      <c r="R900" s="54">
        <v>0</v>
      </c>
      <c r="S900" s="54">
        <v>2246</v>
      </c>
      <c r="T900" s="54">
        <v>236</v>
      </c>
      <c r="U900" s="54">
        <v>1</v>
      </c>
    </row>
    <row r="901" spans="5:21">
      <c r="E901" s="55">
        <v>93</v>
      </c>
      <c r="F901" s="55">
        <v>300</v>
      </c>
      <c r="H901" s="54" t="s">
        <v>216</v>
      </c>
      <c r="I901" s="55" t="s">
        <v>77</v>
      </c>
      <c r="J901" s="54" t="s">
        <v>85</v>
      </c>
      <c r="K901" s="54" t="s">
        <v>322</v>
      </c>
      <c r="L901" s="54" t="s">
        <v>309</v>
      </c>
      <c r="M901" s="54" t="s">
        <v>215</v>
      </c>
      <c r="N901" s="54">
        <v>3.01</v>
      </c>
      <c r="P901" s="54">
        <v>0.08</v>
      </c>
      <c r="Q901" s="54" t="s">
        <v>213</v>
      </c>
      <c r="R901" s="54">
        <v>0</v>
      </c>
      <c r="U901" s="54">
        <v>0</v>
      </c>
    </row>
    <row r="902" spans="5:21">
      <c r="E902" s="55">
        <v>94</v>
      </c>
      <c r="F902" s="55">
        <v>377</v>
      </c>
      <c r="H902" s="54" t="s">
        <v>221</v>
      </c>
      <c r="I902" s="55">
        <v>1</v>
      </c>
      <c r="J902" s="54" t="s">
        <v>2216</v>
      </c>
      <c r="K902" s="54" t="s">
        <v>2217</v>
      </c>
      <c r="L902" s="54" t="s">
        <v>2218</v>
      </c>
      <c r="M902" s="54" t="s">
        <v>215</v>
      </c>
      <c r="N902" s="54">
        <v>3.01</v>
      </c>
      <c r="P902" s="54">
        <v>0.46</v>
      </c>
      <c r="R902" s="54">
        <v>1109.5899999999999</v>
      </c>
      <c r="S902" s="54">
        <v>3394</v>
      </c>
      <c r="T902" s="54">
        <v>958</v>
      </c>
      <c r="U902" s="54">
        <v>1</v>
      </c>
    </row>
    <row r="903" spans="5:21">
      <c r="E903" s="55">
        <v>96</v>
      </c>
      <c r="F903" s="55">
        <v>333</v>
      </c>
      <c r="H903" s="54" t="s">
        <v>2219</v>
      </c>
      <c r="I903" s="55">
        <v>2</v>
      </c>
      <c r="J903" s="54" t="s">
        <v>2220</v>
      </c>
      <c r="K903" s="54" t="s">
        <v>2219</v>
      </c>
      <c r="L903" s="54" t="s">
        <v>363</v>
      </c>
      <c r="M903" s="54" t="s">
        <v>215</v>
      </c>
      <c r="N903" s="54">
        <v>3.01</v>
      </c>
      <c r="P903" s="54">
        <v>0.28000000000000003</v>
      </c>
      <c r="R903" s="54">
        <v>6625.61</v>
      </c>
      <c r="S903" s="54">
        <v>3438</v>
      </c>
      <c r="T903" s="54">
        <v>540</v>
      </c>
      <c r="U903" s="54">
        <v>219900</v>
      </c>
    </row>
    <row r="904" spans="5:21">
      <c r="E904" s="55">
        <v>96</v>
      </c>
      <c r="F904" s="55">
        <v>335</v>
      </c>
      <c r="H904" s="54" t="s">
        <v>2221</v>
      </c>
      <c r="I904" s="55">
        <v>2</v>
      </c>
      <c r="J904" s="54" t="s">
        <v>2222</v>
      </c>
      <c r="K904" s="54" t="s">
        <v>2221</v>
      </c>
      <c r="L904" s="54" t="s">
        <v>363</v>
      </c>
      <c r="M904" s="54" t="s">
        <v>215</v>
      </c>
      <c r="N904" s="54">
        <v>3.01</v>
      </c>
      <c r="P904" s="54">
        <v>0.45</v>
      </c>
      <c r="R904" s="54">
        <v>7043.92</v>
      </c>
      <c r="S904" s="54">
        <v>2392</v>
      </c>
      <c r="T904" s="54">
        <v>169</v>
      </c>
      <c r="U904" s="54">
        <v>120000</v>
      </c>
    </row>
    <row r="905" spans="5:21">
      <c r="E905" s="55">
        <v>96</v>
      </c>
      <c r="F905" s="55">
        <v>338</v>
      </c>
      <c r="H905" s="54" t="s">
        <v>223</v>
      </c>
      <c r="I905" s="55" t="s">
        <v>77</v>
      </c>
      <c r="J905" s="54" t="s">
        <v>85</v>
      </c>
      <c r="K905" s="54" t="s">
        <v>322</v>
      </c>
      <c r="L905" s="54" t="s">
        <v>309</v>
      </c>
      <c r="M905" s="54" t="s">
        <v>215</v>
      </c>
      <c r="N905" s="54">
        <v>3.01</v>
      </c>
      <c r="P905" s="54">
        <v>0.4</v>
      </c>
      <c r="Q905" s="54" t="s">
        <v>165</v>
      </c>
      <c r="R905" s="54">
        <v>0</v>
      </c>
      <c r="U905" s="54">
        <v>0</v>
      </c>
    </row>
    <row r="906" spans="5:21">
      <c r="E906" s="55">
        <v>97</v>
      </c>
      <c r="F906" s="55">
        <v>341</v>
      </c>
      <c r="H906" s="54" t="s">
        <v>2223</v>
      </c>
      <c r="I906" s="55">
        <v>2</v>
      </c>
      <c r="J906" s="54" t="s">
        <v>2224</v>
      </c>
      <c r="K906" s="54" t="s">
        <v>2225</v>
      </c>
      <c r="L906" s="54" t="s">
        <v>2226</v>
      </c>
      <c r="M906" s="54" t="s">
        <v>215</v>
      </c>
      <c r="N906" s="54">
        <v>3.01</v>
      </c>
      <c r="P906" s="54">
        <v>0.46</v>
      </c>
      <c r="R906" s="54">
        <v>8008.16</v>
      </c>
      <c r="U906" s="54">
        <v>0</v>
      </c>
    </row>
    <row r="907" spans="5:21">
      <c r="E907" s="55">
        <v>97</v>
      </c>
      <c r="F907" s="55">
        <v>345</v>
      </c>
      <c r="H907" s="54" t="s">
        <v>2227</v>
      </c>
      <c r="I907" s="55">
        <v>2</v>
      </c>
      <c r="J907" s="54" t="s">
        <v>2228</v>
      </c>
      <c r="K907" s="54" t="s">
        <v>2227</v>
      </c>
      <c r="L907" s="54" t="s">
        <v>363</v>
      </c>
      <c r="M907" s="54" t="s">
        <v>215</v>
      </c>
      <c r="N907" s="54">
        <v>3.01</v>
      </c>
      <c r="P907" s="54">
        <v>0.25</v>
      </c>
      <c r="R907" s="54">
        <v>6022.96</v>
      </c>
      <c r="S907" s="54">
        <v>3194</v>
      </c>
      <c r="T907" s="54">
        <v>694</v>
      </c>
      <c r="U907" s="54">
        <v>175000</v>
      </c>
    </row>
    <row r="908" spans="5:21">
      <c r="E908" s="55">
        <v>97</v>
      </c>
      <c r="F908" s="55">
        <v>346</v>
      </c>
      <c r="H908" s="54" t="s">
        <v>2229</v>
      </c>
      <c r="I908" s="55">
        <v>2</v>
      </c>
      <c r="J908" s="54" t="s">
        <v>2230</v>
      </c>
      <c r="K908" s="54" t="s">
        <v>2229</v>
      </c>
      <c r="L908" s="54" t="s">
        <v>363</v>
      </c>
      <c r="M908" s="54" t="s">
        <v>215</v>
      </c>
      <c r="N908" s="54">
        <v>3.01</v>
      </c>
      <c r="P908" s="54">
        <v>0.55000000000000004</v>
      </c>
      <c r="R908" s="54">
        <v>6483.81</v>
      </c>
      <c r="S908" s="54">
        <v>2760</v>
      </c>
      <c r="T908" s="54">
        <v>258</v>
      </c>
      <c r="U908" s="54">
        <v>195000</v>
      </c>
    </row>
    <row r="909" spans="5:21">
      <c r="E909" s="55">
        <v>97</v>
      </c>
      <c r="F909" s="55">
        <v>352</v>
      </c>
      <c r="H909" s="54" t="s">
        <v>2231</v>
      </c>
      <c r="I909" s="55">
        <v>2</v>
      </c>
      <c r="J909" s="54" t="s">
        <v>2232</v>
      </c>
      <c r="K909" s="54" t="s">
        <v>2231</v>
      </c>
      <c r="L909" s="54" t="s">
        <v>363</v>
      </c>
      <c r="M909" s="54" t="s">
        <v>104</v>
      </c>
      <c r="N909" s="54">
        <v>3.01</v>
      </c>
      <c r="P909" s="54">
        <v>0.39</v>
      </c>
      <c r="R909" s="54">
        <v>7146.72</v>
      </c>
      <c r="U909" s="54">
        <v>0</v>
      </c>
    </row>
    <row r="910" spans="5:21">
      <c r="E910" s="55">
        <v>97</v>
      </c>
      <c r="F910" s="55">
        <v>353</v>
      </c>
      <c r="H910" s="54" t="s">
        <v>2233</v>
      </c>
      <c r="I910" s="55">
        <v>1</v>
      </c>
      <c r="J910" s="54" t="s">
        <v>2234</v>
      </c>
      <c r="K910" s="54" t="s">
        <v>2231</v>
      </c>
      <c r="L910" s="54" t="s">
        <v>363</v>
      </c>
      <c r="M910" s="54" t="s">
        <v>104</v>
      </c>
      <c r="N910" s="54">
        <v>3.01</v>
      </c>
      <c r="P910" s="54">
        <v>0.5</v>
      </c>
      <c r="R910" s="54">
        <v>1152.1300000000001</v>
      </c>
      <c r="U910" s="54">
        <v>0</v>
      </c>
    </row>
    <row r="911" spans="5:21">
      <c r="E911" s="55">
        <v>98</v>
      </c>
      <c r="F911" s="55">
        <v>352</v>
      </c>
      <c r="H911" s="54" t="s">
        <v>2235</v>
      </c>
      <c r="I911" s="55">
        <v>2</v>
      </c>
      <c r="J911" s="54" t="s">
        <v>2236</v>
      </c>
      <c r="K911" s="54" t="s">
        <v>2235</v>
      </c>
      <c r="L911" s="54" t="s">
        <v>363</v>
      </c>
      <c r="M911" s="54" t="s">
        <v>104</v>
      </c>
      <c r="N911" s="54">
        <v>3.01</v>
      </c>
      <c r="P911" s="54">
        <v>1.57</v>
      </c>
      <c r="R911" s="54">
        <v>15498.74</v>
      </c>
      <c r="S911" s="54">
        <v>3486</v>
      </c>
      <c r="T911" s="54">
        <v>514</v>
      </c>
      <c r="U911" s="54">
        <v>300000</v>
      </c>
    </row>
    <row r="912" spans="5:21">
      <c r="E912" s="55">
        <v>98</v>
      </c>
      <c r="F912" s="55">
        <v>357</v>
      </c>
      <c r="H912" s="54" t="s">
        <v>2237</v>
      </c>
      <c r="I912" s="55">
        <v>2</v>
      </c>
      <c r="J912" s="54" t="s">
        <v>2238</v>
      </c>
      <c r="K912" s="54" t="s">
        <v>2237</v>
      </c>
      <c r="L912" s="54" t="s">
        <v>363</v>
      </c>
      <c r="M912" s="54" t="s">
        <v>215</v>
      </c>
      <c r="N912" s="54">
        <v>3.01</v>
      </c>
      <c r="P912" s="54">
        <v>0.51</v>
      </c>
      <c r="R912" s="54">
        <v>8057.79</v>
      </c>
      <c r="S912" s="54">
        <v>3273</v>
      </c>
      <c r="T912" s="54">
        <v>436</v>
      </c>
      <c r="U912" s="54">
        <v>200000</v>
      </c>
    </row>
    <row r="913" spans="5:21">
      <c r="E913" s="55">
        <v>98</v>
      </c>
      <c r="F913" s="55">
        <v>362</v>
      </c>
      <c r="H913" s="54" t="s">
        <v>2239</v>
      </c>
      <c r="I913" s="55">
        <v>1</v>
      </c>
      <c r="J913" s="54" t="s">
        <v>2240</v>
      </c>
      <c r="K913" s="54" t="s">
        <v>2241</v>
      </c>
      <c r="L913" s="54" t="s">
        <v>363</v>
      </c>
      <c r="M913" s="54" t="s">
        <v>215</v>
      </c>
      <c r="N913" s="54">
        <v>3.01</v>
      </c>
      <c r="P913" s="54">
        <v>0.32</v>
      </c>
      <c r="R913" s="54">
        <v>1382.55</v>
      </c>
      <c r="S913" s="54">
        <v>3151</v>
      </c>
      <c r="T913" s="54">
        <v>215</v>
      </c>
      <c r="U913" s="54">
        <v>65000</v>
      </c>
    </row>
    <row r="914" spans="5:21">
      <c r="E914" s="55">
        <v>100</v>
      </c>
      <c r="F914" s="55">
        <v>366</v>
      </c>
      <c r="H914" s="54" t="s">
        <v>2242</v>
      </c>
      <c r="I914" s="55">
        <v>2</v>
      </c>
      <c r="J914" s="54" t="s">
        <v>2243</v>
      </c>
      <c r="K914" s="54" t="s">
        <v>2242</v>
      </c>
      <c r="L914" s="54" t="s">
        <v>363</v>
      </c>
      <c r="M914" s="54" t="s">
        <v>215</v>
      </c>
      <c r="N914" s="54">
        <v>3.01</v>
      </c>
      <c r="P914" s="54">
        <v>0.24</v>
      </c>
      <c r="R914" s="54">
        <v>3605.27</v>
      </c>
      <c r="S914" s="54">
        <v>3041</v>
      </c>
      <c r="T914" s="54">
        <v>203</v>
      </c>
      <c r="U914" s="54">
        <v>90000</v>
      </c>
    </row>
    <row r="915" spans="5:21">
      <c r="E915" s="55">
        <v>100</v>
      </c>
      <c r="F915" s="55">
        <v>368</v>
      </c>
      <c r="H915" s="54" t="s">
        <v>2244</v>
      </c>
      <c r="I915" s="55">
        <v>1</v>
      </c>
      <c r="J915" s="54" t="s">
        <v>2245</v>
      </c>
      <c r="K915" s="54" t="s">
        <v>2246</v>
      </c>
      <c r="L915" s="54" t="s">
        <v>2247</v>
      </c>
      <c r="M915" s="54" t="s">
        <v>215</v>
      </c>
      <c r="N915" s="54">
        <v>3.01</v>
      </c>
      <c r="P915" s="54">
        <v>0.51</v>
      </c>
      <c r="R915" s="54">
        <v>1478.27</v>
      </c>
      <c r="U915" s="54">
        <v>0</v>
      </c>
    </row>
    <row r="916" spans="5:21">
      <c r="E916" s="55">
        <v>100</v>
      </c>
      <c r="F916" s="55">
        <v>371</v>
      </c>
      <c r="H916" s="54" t="s">
        <v>2248</v>
      </c>
      <c r="I916" s="55">
        <v>2</v>
      </c>
      <c r="J916" s="54" t="s">
        <v>2249</v>
      </c>
      <c r="K916" s="54" t="s">
        <v>2248</v>
      </c>
      <c r="L916" s="54" t="s">
        <v>363</v>
      </c>
      <c r="M916" s="54" t="s">
        <v>215</v>
      </c>
      <c r="N916" s="54">
        <v>3.01</v>
      </c>
      <c r="P916" s="54">
        <v>0.3</v>
      </c>
      <c r="R916" s="54">
        <v>8430.01</v>
      </c>
      <c r="U916" s="54">
        <v>0</v>
      </c>
    </row>
    <row r="917" spans="5:21">
      <c r="E917" s="55">
        <v>100</v>
      </c>
      <c r="F917" s="55">
        <v>373</v>
      </c>
      <c r="H917" s="54" t="s">
        <v>2248</v>
      </c>
      <c r="I917" s="55">
        <v>1</v>
      </c>
      <c r="J917" s="54" t="s">
        <v>2249</v>
      </c>
      <c r="K917" s="54" t="s">
        <v>2248</v>
      </c>
      <c r="L917" s="54" t="s">
        <v>363</v>
      </c>
      <c r="M917" s="54" t="s">
        <v>215</v>
      </c>
      <c r="N917" s="54">
        <v>3.01</v>
      </c>
      <c r="P917" s="54">
        <v>0.31</v>
      </c>
      <c r="R917" s="54">
        <v>950.06</v>
      </c>
      <c r="U917" s="54">
        <v>0</v>
      </c>
    </row>
    <row r="918" spans="5:21">
      <c r="E918" s="55">
        <v>100</v>
      </c>
      <c r="F918" s="55">
        <v>376</v>
      </c>
      <c r="H918" s="54" t="s">
        <v>2250</v>
      </c>
      <c r="I918" s="55">
        <v>2</v>
      </c>
      <c r="J918" s="54" t="s">
        <v>2251</v>
      </c>
      <c r="K918" s="54" t="s">
        <v>2250</v>
      </c>
      <c r="L918" s="54" t="s">
        <v>363</v>
      </c>
      <c r="M918" s="54" t="s">
        <v>215</v>
      </c>
      <c r="N918" s="54">
        <v>3.01</v>
      </c>
      <c r="P918" s="54">
        <v>0.28000000000000003</v>
      </c>
      <c r="R918" s="54">
        <v>4370.99</v>
      </c>
      <c r="S918" s="54">
        <v>3502</v>
      </c>
      <c r="T918" s="54">
        <v>795</v>
      </c>
      <c r="U918" s="54">
        <v>132000</v>
      </c>
    </row>
    <row r="919" spans="5:21">
      <c r="E919" s="55">
        <v>101</v>
      </c>
      <c r="F919" s="55">
        <v>380</v>
      </c>
      <c r="H919" s="54" t="s">
        <v>221</v>
      </c>
      <c r="I919" s="55">
        <v>1</v>
      </c>
      <c r="J919" s="54" t="s">
        <v>2253</v>
      </c>
      <c r="K919" s="54" t="s">
        <v>2254</v>
      </c>
      <c r="L919" s="54" t="s">
        <v>1703</v>
      </c>
      <c r="M919" s="54" t="s">
        <v>215</v>
      </c>
      <c r="N919" s="54">
        <v>3.01</v>
      </c>
      <c r="P919" s="54">
        <v>0.33</v>
      </c>
      <c r="R919" s="54">
        <v>1460.54</v>
      </c>
      <c r="U919" s="54">
        <v>0</v>
      </c>
    </row>
    <row r="920" spans="5:21">
      <c r="E920" s="55">
        <v>101</v>
      </c>
      <c r="F920" s="55">
        <v>383</v>
      </c>
      <c r="H920" s="54" t="s">
        <v>221</v>
      </c>
      <c r="I920" s="55" t="s">
        <v>77</v>
      </c>
      <c r="J920" s="54" t="s">
        <v>85</v>
      </c>
      <c r="K920" s="54" t="s">
        <v>2255</v>
      </c>
      <c r="L920" s="54" t="s">
        <v>2256</v>
      </c>
      <c r="M920" s="54" t="s">
        <v>215</v>
      </c>
      <c r="N920" s="54">
        <v>3.01</v>
      </c>
      <c r="P920" s="54">
        <v>0.84</v>
      </c>
      <c r="Q920" s="54" t="s">
        <v>217</v>
      </c>
      <c r="R920" s="54">
        <v>0</v>
      </c>
      <c r="S920" s="54">
        <v>1745</v>
      </c>
      <c r="T920" s="54">
        <v>7</v>
      </c>
      <c r="U920" s="54">
        <v>1</v>
      </c>
    </row>
    <row r="921" spans="5:21">
      <c r="E921" s="55">
        <v>102</v>
      </c>
      <c r="F921" s="55">
        <v>390</v>
      </c>
      <c r="H921" s="54" t="s">
        <v>2257</v>
      </c>
      <c r="I921" s="55">
        <v>2</v>
      </c>
      <c r="J921" s="54" t="s">
        <v>2258</v>
      </c>
      <c r="K921" s="54" t="s">
        <v>2257</v>
      </c>
      <c r="L921" s="54" t="s">
        <v>363</v>
      </c>
      <c r="M921" s="54" t="s">
        <v>215</v>
      </c>
      <c r="N921" s="54">
        <v>3.01</v>
      </c>
      <c r="P921" s="54">
        <v>0.34</v>
      </c>
      <c r="R921" s="54">
        <v>4842.47</v>
      </c>
      <c r="S921" s="54">
        <v>3231</v>
      </c>
      <c r="T921" s="54">
        <v>620</v>
      </c>
      <c r="U921" s="54">
        <v>137000</v>
      </c>
    </row>
    <row r="922" spans="5:21">
      <c r="E922" s="55">
        <v>102</v>
      </c>
      <c r="F922" s="55">
        <v>391</v>
      </c>
      <c r="H922" s="54" t="s">
        <v>219</v>
      </c>
      <c r="I922" s="55" t="s">
        <v>77</v>
      </c>
      <c r="J922" s="54" t="s">
        <v>85</v>
      </c>
      <c r="K922" s="54" t="s">
        <v>2255</v>
      </c>
      <c r="L922" s="54" t="s">
        <v>309</v>
      </c>
      <c r="M922" s="54" t="s">
        <v>215</v>
      </c>
      <c r="N922" s="54">
        <v>3.01</v>
      </c>
      <c r="P922" s="54">
        <v>0.28999999999999998</v>
      </c>
      <c r="Q922" s="54" t="s">
        <v>217</v>
      </c>
      <c r="R922" s="54">
        <v>0</v>
      </c>
      <c r="U922" s="54">
        <v>0</v>
      </c>
    </row>
    <row r="923" spans="5:21">
      <c r="E923" s="55">
        <v>102</v>
      </c>
      <c r="F923" s="55">
        <v>393</v>
      </c>
      <c r="H923" s="54" t="s">
        <v>2259</v>
      </c>
      <c r="I923" s="55">
        <v>2</v>
      </c>
      <c r="J923" s="54" t="s">
        <v>2260</v>
      </c>
      <c r="K923" s="54" t="s">
        <v>2259</v>
      </c>
      <c r="L923" s="54" t="s">
        <v>363</v>
      </c>
      <c r="M923" s="54" t="s">
        <v>215</v>
      </c>
      <c r="N923" s="54">
        <v>3.01</v>
      </c>
      <c r="P923" s="54">
        <v>1.02</v>
      </c>
      <c r="R923" s="54">
        <v>8341.39</v>
      </c>
      <c r="S923" s="54">
        <v>3317</v>
      </c>
      <c r="T923" s="54">
        <v>754</v>
      </c>
      <c r="U923" s="54">
        <v>195000</v>
      </c>
    </row>
    <row r="924" spans="5:21">
      <c r="E924" s="55">
        <v>103</v>
      </c>
      <c r="F924" s="55">
        <v>397</v>
      </c>
      <c r="H924" s="54" t="s">
        <v>216</v>
      </c>
      <c r="I924" s="55">
        <v>1</v>
      </c>
      <c r="J924" s="54" t="s">
        <v>2261</v>
      </c>
      <c r="K924" s="54" t="s">
        <v>2262</v>
      </c>
      <c r="L924" s="54" t="s">
        <v>2263</v>
      </c>
      <c r="M924" s="54" t="s">
        <v>215</v>
      </c>
      <c r="N924" s="54">
        <v>3.01</v>
      </c>
      <c r="P924" s="54">
        <v>0.36</v>
      </c>
      <c r="R924" s="54">
        <v>1003.24</v>
      </c>
      <c r="U924" s="54">
        <v>0</v>
      </c>
    </row>
    <row r="925" spans="5:21">
      <c r="E925" s="55">
        <v>103</v>
      </c>
      <c r="F925" s="55">
        <v>399</v>
      </c>
      <c r="H925" s="54" t="s">
        <v>2264</v>
      </c>
      <c r="I925" s="55">
        <v>2</v>
      </c>
      <c r="J925" s="54" t="s">
        <v>2265</v>
      </c>
      <c r="K925" s="54" t="s">
        <v>2264</v>
      </c>
      <c r="L925" s="54" t="s">
        <v>363</v>
      </c>
      <c r="M925" s="54" t="s">
        <v>215</v>
      </c>
      <c r="N925" s="54">
        <v>3.01</v>
      </c>
      <c r="P925" s="54">
        <v>0.28999999999999998</v>
      </c>
      <c r="R925" s="54">
        <v>5891.79</v>
      </c>
      <c r="S925" s="54">
        <v>2205</v>
      </c>
      <c r="T925" s="54">
        <v>104</v>
      </c>
      <c r="U925" s="54">
        <v>121500</v>
      </c>
    </row>
    <row r="926" spans="5:21">
      <c r="E926" s="55">
        <v>103</v>
      </c>
      <c r="F926" s="55">
        <v>400</v>
      </c>
      <c r="H926" s="54" t="s">
        <v>216</v>
      </c>
      <c r="I926" s="55" t="s">
        <v>77</v>
      </c>
      <c r="J926" s="54" t="s">
        <v>85</v>
      </c>
      <c r="K926" s="54" t="s">
        <v>322</v>
      </c>
      <c r="L926" s="54" t="s">
        <v>309</v>
      </c>
      <c r="M926" s="54" t="s">
        <v>215</v>
      </c>
      <c r="N926" s="54">
        <v>3.01</v>
      </c>
      <c r="P926" s="54">
        <v>1.7999999999999999E-2</v>
      </c>
      <c r="Q926" s="54" t="s">
        <v>213</v>
      </c>
      <c r="R926" s="54">
        <v>0</v>
      </c>
      <c r="U926" s="54">
        <v>0</v>
      </c>
    </row>
    <row r="927" spans="5:21">
      <c r="E927" s="55">
        <v>104</v>
      </c>
      <c r="F927" s="55">
        <v>1</v>
      </c>
      <c r="H927" s="54" t="s">
        <v>2266</v>
      </c>
      <c r="I927" s="55">
        <v>2</v>
      </c>
      <c r="J927" s="54" t="s">
        <v>2267</v>
      </c>
      <c r="K927" s="54" t="s">
        <v>2266</v>
      </c>
      <c r="L927" s="54" t="s">
        <v>363</v>
      </c>
      <c r="M927" s="54" t="s">
        <v>116</v>
      </c>
      <c r="N927" s="54">
        <v>3.02</v>
      </c>
      <c r="P927" s="54">
        <v>0.35</v>
      </c>
      <c r="R927" s="54">
        <v>6093.86</v>
      </c>
      <c r="S927" s="54">
        <v>2117</v>
      </c>
      <c r="T927" s="54">
        <v>282</v>
      </c>
      <c r="U927" s="54">
        <v>106500</v>
      </c>
    </row>
    <row r="928" spans="5:21">
      <c r="E928" s="55">
        <v>104</v>
      </c>
      <c r="F928" s="55">
        <v>3</v>
      </c>
      <c r="H928" s="54" t="s">
        <v>2268</v>
      </c>
      <c r="I928" s="55">
        <v>2</v>
      </c>
      <c r="J928" s="54" t="s">
        <v>2269</v>
      </c>
      <c r="K928" s="54" t="s">
        <v>2270</v>
      </c>
      <c r="L928" s="54" t="s">
        <v>363</v>
      </c>
      <c r="M928" s="54" t="s">
        <v>116</v>
      </c>
      <c r="N928" s="54">
        <v>3.02</v>
      </c>
      <c r="P928" s="54">
        <v>0.18</v>
      </c>
      <c r="R928" s="54">
        <v>4051.94</v>
      </c>
      <c r="S928" s="54">
        <v>3177</v>
      </c>
      <c r="T928" s="54">
        <v>98</v>
      </c>
      <c r="U928" s="54">
        <v>1</v>
      </c>
    </row>
    <row r="929" spans="5:21">
      <c r="E929" s="55">
        <v>104</v>
      </c>
      <c r="F929" s="55">
        <v>4</v>
      </c>
      <c r="H929" s="54" t="s">
        <v>2021</v>
      </c>
      <c r="I929" s="55">
        <v>2</v>
      </c>
      <c r="J929" s="54" t="s">
        <v>2271</v>
      </c>
      <c r="K929" s="54" t="s">
        <v>2021</v>
      </c>
      <c r="L929" s="54" t="s">
        <v>363</v>
      </c>
      <c r="M929" s="54" t="s">
        <v>116</v>
      </c>
      <c r="N929" s="54">
        <v>3.02</v>
      </c>
      <c r="P929" s="54">
        <v>0.25</v>
      </c>
      <c r="R929" s="54">
        <v>6214.39</v>
      </c>
      <c r="S929" s="54">
        <v>2832</v>
      </c>
      <c r="T929" s="54">
        <v>82</v>
      </c>
      <c r="U929" s="54">
        <v>156000</v>
      </c>
    </row>
    <row r="930" spans="5:21">
      <c r="E930" s="55">
        <v>104</v>
      </c>
      <c r="F930" s="55">
        <v>6</v>
      </c>
      <c r="H930" s="54" t="s">
        <v>2272</v>
      </c>
      <c r="I930" s="55">
        <v>2</v>
      </c>
      <c r="J930" s="54" t="s">
        <v>2273</v>
      </c>
      <c r="K930" s="54" t="s">
        <v>2272</v>
      </c>
      <c r="L930" s="54" t="s">
        <v>363</v>
      </c>
      <c r="M930" s="54" t="s">
        <v>116</v>
      </c>
      <c r="N930" s="54">
        <v>3.02</v>
      </c>
      <c r="P930" s="54">
        <v>0.37</v>
      </c>
      <c r="R930" s="54">
        <v>6026.5</v>
      </c>
      <c r="S930" s="54">
        <v>2553</v>
      </c>
      <c r="T930" s="54">
        <v>48</v>
      </c>
      <c r="U930" s="54">
        <v>167000</v>
      </c>
    </row>
    <row r="931" spans="5:21">
      <c r="E931" s="55">
        <v>104</v>
      </c>
      <c r="F931" s="55">
        <v>9</v>
      </c>
      <c r="H931" s="54" t="s">
        <v>2274</v>
      </c>
      <c r="I931" s="55">
        <v>1</v>
      </c>
      <c r="J931" s="54" t="s">
        <v>2275</v>
      </c>
      <c r="K931" s="54" t="s">
        <v>2276</v>
      </c>
      <c r="L931" s="54" t="s">
        <v>818</v>
      </c>
      <c r="M931" s="54" t="s">
        <v>116</v>
      </c>
      <c r="N931" s="54">
        <v>3.02</v>
      </c>
      <c r="P931" s="54">
        <v>0.09</v>
      </c>
      <c r="R931" s="54">
        <v>287.14999999999998</v>
      </c>
      <c r="S931" s="54">
        <v>3500</v>
      </c>
      <c r="T931" s="54">
        <v>229</v>
      </c>
      <c r="U931" s="54">
        <v>100</v>
      </c>
    </row>
    <row r="932" spans="5:21">
      <c r="E932" s="55">
        <v>104</v>
      </c>
      <c r="F932" s="55">
        <v>10</v>
      </c>
      <c r="H932" s="54" t="s">
        <v>2274</v>
      </c>
      <c r="I932" s="55">
        <v>2</v>
      </c>
      <c r="J932" s="54" t="s">
        <v>2275</v>
      </c>
      <c r="K932" s="54" t="s">
        <v>2276</v>
      </c>
      <c r="L932" s="54" t="s">
        <v>818</v>
      </c>
      <c r="M932" s="54" t="s">
        <v>116</v>
      </c>
      <c r="N932" s="54">
        <v>3.02</v>
      </c>
      <c r="P932" s="54">
        <v>0.12</v>
      </c>
      <c r="R932" s="54">
        <v>3966.86</v>
      </c>
      <c r="S932" s="54">
        <v>3500</v>
      </c>
      <c r="T932" s="54">
        <v>229</v>
      </c>
      <c r="U932" s="54">
        <v>100</v>
      </c>
    </row>
    <row r="933" spans="5:21">
      <c r="E933" s="55">
        <v>104</v>
      </c>
      <c r="F933" s="55">
        <v>11.02</v>
      </c>
      <c r="H933" s="54" t="s">
        <v>2277</v>
      </c>
      <c r="I933" s="55">
        <v>2</v>
      </c>
      <c r="J933" s="54" t="s">
        <v>2278</v>
      </c>
      <c r="K933" s="54" t="s">
        <v>2279</v>
      </c>
      <c r="L933" s="54" t="s">
        <v>2280</v>
      </c>
      <c r="M933" s="54" t="s">
        <v>116</v>
      </c>
      <c r="N933" s="54">
        <v>3.02</v>
      </c>
      <c r="P933" s="54">
        <v>0.14000000000000001</v>
      </c>
      <c r="R933" s="54">
        <v>3977.49</v>
      </c>
      <c r="S933" s="54">
        <v>3499</v>
      </c>
      <c r="T933" s="54">
        <v>811</v>
      </c>
      <c r="U933" s="54">
        <v>100</v>
      </c>
    </row>
    <row r="934" spans="5:21">
      <c r="E934" s="55">
        <v>104</v>
      </c>
      <c r="F934" s="55">
        <v>12.02</v>
      </c>
      <c r="H934" s="54" t="s">
        <v>2281</v>
      </c>
      <c r="I934" s="55">
        <v>2</v>
      </c>
      <c r="J934" s="54" t="s">
        <v>2282</v>
      </c>
      <c r="K934" s="54" t="s">
        <v>2283</v>
      </c>
      <c r="L934" s="54" t="s">
        <v>1020</v>
      </c>
      <c r="M934" s="54" t="s">
        <v>116</v>
      </c>
      <c r="N934" s="54">
        <v>3.02</v>
      </c>
      <c r="P934" s="54">
        <v>0.28999999999999998</v>
      </c>
      <c r="R934" s="54">
        <v>4080.3</v>
      </c>
      <c r="U934" s="54">
        <v>0</v>
      </c>
    </row>
    <row r="935" spans="5:21">
      <c r="E935" s="55">
        <v>104</v>
      </c>
      <c r="F935" s="55">
        <v>14</v>
      </c>
      <c r="H935" s="54" t="s">
        <v>2284</v>
      </c>
      <c r="I935" s="55">
        <v>2</v>
      </c>
      <c r="J935" s="54" t="s">
        <v>2285</v>
      </c>
      <c r="K935" s="54" t="s">
        <v>2286</v>
      </c>
      <c r="L935" s="54" t="s">
        <v>363</v>
      </c>
      <c r="M935" s="54" t="s">
        <v>116</v>
      </c>
      <c r="N935" s="54">
        <v>3.02</v>
      </c>
      <c r="P935" s="54">
        <v>0.28999999999999998</v>
      </c>
      <c r="R935" s="54">
        <v>4452.5200000000004</v>
      </c>
      <c r="U935" s="54">
        <v>0</v>
      </c>
    </row>
    <row r="936" spans="5:21">
      <c r="E936" s="55">
        <v>104</v>
      </c>
      <c r="F936" s="55">
        <v>17</v>
      </c>
      <c r="H936" s="54" t="s">
        <v>2287</v>
      </c>
      <c r="I936" s="55">
        <v>1</v>
      </c>
      <c r="J936" s="54" t="s">
        <v>2288</v>
      </c>
      <c r="K936" s="54" t="s">
        <v>2021</v>
      </c>
      <c r="L936" s="54" t="s">
        <v>2159</v>
      </c>
      <c r="M936" s="54" t="s">
        <v>104</v>
      </c>
      <c r="N936" s="54">
        <v>3.02</v>
      </c>
      <c r="P936" s="54">
        <v>7.4</v>
      </c>
      <c r="R936" s="54">
        <v>3541.46</v>
      </c>
      <c r="S936" s="54">
        <v>3421</v>
      </c>
      <c r="T936" s="54">
        <v>849</v>
      </c>
      <c r="U936" s="54">
        <v>99000</v>
      </c>
    </row>
    <row r="937" spans="5:21">
      <c r="E937" s="55">
        <v>104.01</v>
      </c>
      <c r="F937" s="55">
        <v>18</v>
      </c>
      <c r="H937" s="54" t="s">
        <v>2289</v>
      </c>
      <c r="I937" s="55">
        <v>2</v>
      </c>
      <c r="J937" s="54" t="s">
        <v>2290</v>
      </c>
      <c r="K937" s="54" t="s">
        <v>2291</v>
      </c>
      <c r="L937" s="54" t="s">
        <v>2292</v>
      </c>
      <c r="M937" s="54" t="s">
        <v>104</v>
      </c>
      <c r="N937" s="54">
        <v>3.02</v>
      </c>
      <c r="P937" s="54">
        <v>0.64</v>
      </c>
      <c r="R937" s="54">
        <v>7827.36</v>
      </c>
      <c r="S937" s="54">
        <v>3444</v>
      </c>
      <c r="T937" s="54">
        <v>85</v>
      </c>
      <c r="U937" s="54">
        <v>65000</v>
      </c>
    </row>
    <row r="938" spans="5:21">
      <c r="E938" s="55">
        <v>104.01</v>
      </c>
      <c r="F938" s="55">
        <v>19</v>
      </c>
      <c r="H938" s="54" t="s">
        <v>2293</v>
      </c>
      <c r="I938" s="55">
        <v>2</v>
      </c>
      <c r="J938" s="54" t="s">
        <v>2294</v>
      </c>
      <c r="K938" s="54" t="s">
        <v>2293</v>
      </c>
      <c r="L938" s="54" t="s">
        <v>363</v>
      </c>
      <c r="M938" s="54" t="s">
        <v>104</v>
      </c>
      <c r="N938" s="54">
        <v>3.02</v>
      </c>
      <c r="P938" s="54">
        <v>1.54</v>
      </c>
      <c r="R938" s="54">
        <v>7703.29</v>
      </c>
      <c r="S938" s="54">
        <v>3366</v>
      </c>
      <c r="T938" s="54">
        <v>512</v>
      </c>
      <c r="U938" s="54">
        <v>232000</v>
      </c>
    </row>
    <row r="939" spans="5:21">
      <c r="E939" s="55">
        <v>105</v>
      </c>
      <c r="F939" s="55">
        <v>17</v>
      </c>
      <c r="H939" s="54" t="s">
        <v>2295</v>
      </c>
      <c r="I939" s="55">
        <v>2</v>
      </c>
      <c r="J939" s="54" t="s">
        <v>2296</v>
      </c>
      <c r="K939" s="54" t="s">
        <v>2297</v>
      </c>
      <c r="L939" s="54" t="s">
        <v>363</v>
      </c>
      <c r="M939" s="54" t="s">
        <v>116</v>
      </c>
      <c r="N939" s="54">
        <v>3.02</v>
      </c>
      <c r="P939" s="54">
        <v>0.34</v>
      </c>
      <c r="R939" s="54">
        <v>8940.49</v>
      </c>
      <c r="S939" s="54">
        <v>3001</v>
      </c>
      <c r="T939" s="54">
        <v>120</v>
      </c>
      <c r="U939" s="54">
        <v>415000</v>
      </c>
    </row>
    <row r="940" spans="5:21">
      <c r="E940" s="55">
        <v>105</v>
      </c>
      <c r="F940" s="55">
        <v>20</v>
      </c>
      <c r="H940" s="54" t="s">
        <v>2298</v>
      </c>
      <c r="I940" s="55">
        <v>2</v>
      </c>
      <c r="J940" s="54" t="s">
        <v>349</v>
      </c>
      <c r="K940" s="54" t="s">
        <v>2299</v>
      </c>
      <c r="L940" s="54" t="s">
        <v>2300</v>
      </c>
      <c r="M940" s="54" t="s">
        <v>116</v>
      </c>
      <c r="N940" s="54">
        <v>3.02</v>
      </c>
      <c r="P940" s="54">
        <v>0.48</v>
      </c>
      <c r="R940" s="54">
        <v>7150.27</v>
      </c>
      <c r="S940" s="54">
        <v>3511</v>
      </c>
      <c r="T940" s="54">
        <v>406</v>
      </c>
      <c r="U940" s="54">
        <v>1</v>
      </c>
    </row>
    <row r="941" spans="5:21">
      <c r="E941" s="55">
        <v>105</v>
      </c>
      <c r="F941" s="55">
        <v>21</v>
      </c>
      <c r="H941" s="54" t="s">
        <v>2301</v>
      </c>
      <c r="I941" s="55">
        <v>2</v>
      </c>
      <c r="J941" s="54" t="s">
        <v>2302</v>
      </c>
      <c r="K941" s="54" t="s">
        <v>2301</v>
      </c>
      <c r="L941" s="54" t="s">
        <v>2159</v>
      </c>
      <c r="M941" s="54" t="s">
        <v>116</v>
      </c>
      <c r="N941" s="54">
        <v>3.02</v>
      </c>
      <c r="P941" s="54">
        <v>0.32</v>
      </c>
      <c r="R941" s="54">
        <v>5852.8</v>
      </c>
      <c r="S941" s="54">
        <v>3465</v>
      </c>
      <c r="T941" s="54">
        <v>655</v>
      </c>
      <c r="U941" s="54">
        <v>125000</v>
      </c>
    </row>
    <row r="942" spans="5:21">
      <c r="E942" s="55">
        <v>105</v>
      </c>
      <c r="F942" s="55">
        <v>23</v>
      </c>
      <c r="H942" s="54" t="s">
        <v>2304</v>
      </c>
      <c r="I942" s="55">
        <v>2</v>
      </c>
      <c r="J942" s="54" t="s">
        <v>2305</v>
      </c>
      <c r="K942" s="54" t="s">
        <v>2304</v>
      </c>
      <c r="L942" s="54" t="s">
        <v>363</v>
      </c>
      <c r="M942" s="54" t="s">
        <v>116</v>
      </c>
      <c r="N942" s="54">
        <v>3.02</v>
      </c>
      <c r="P942" s="54">
        <v>0.14000000000000001</v>
      </c>
      <c r="R942" s="54">
        <v>5542.53</v>
      </c>
      <c r="U942" s="54">
        <v>0</v>
      </c>
    </row>
    <row r="943" spans="5:21">
      <c r="E943" s="55">
        <v>105</v>
      </c>
      <c r="F943" s="55">
        <v>24</v>
      </c>
      <c r="H943" s="54" t="s">
        <v>2306</v>
      </c>
      <c r="I943" s="55">
        <v>2</v>
      </c>
      <c r="J943" s="54" t="s">
        <v>2307</v>
      </c>
      <c r="K943" s="54" t="s">
        <v>2306</v>
      </c>
      <c r="L943" s="54" t="s">
        <v>363</v>
      </c>
      <c r="M943" s="54" t="s">
        <v>116</v>
      </c>
      <c r="N943" s="54">
        <v>3.02</v>
      </c>
      <c r="P943" s="54">
        <v>0.25</v>
      </c>
      <c r="R943" s="54">
        <v>5686.18</v>
      </c>
      <c r="S943" s="54">
        <v>2987</v>
      </c>
      <c r="T943" s="54">
        <v>158</v>
      </c>
      <c r="U943" s="54">
        <v>235000</v>
      </c>
    </row>
    <row r="944" spans="5:21">
      <c r="E944" s="55">
        <v>105</v>
      </c>
      <c r="F944" s="55">
        <v>26</v>
      </c>
      <c r="H944" s="54" t="s">
        <v>2308</v>
      </c>
      <c r="I944" s="55">
        <v>2</v>
      </c>
      <c r="J944" s="54" t="s">
        <v>2309</v>
      </c>
      <c r="K944" s="54" t="s">
        <v>2308</v>
      </c>
      <c r="L944" s="54" t="s">
        <v>2159</v>
      </c>
      <c r="M944" s="54" t="s">
        <v>116</v>
      </c>
      <c r="N944" s="54">
        <v>3.02</v>
      </c>
      <c r="P944" s="54">
        <v>0.16</v>
      </c>
      <c r="R944" s="54">
        <v>5845.71</v>
      </c>
      <c r="S944" s="54">
        <v>3365</v>
      </c>
      <c r="T944" s="54">
        <v>39</v>
      </c>
      <c r="U944" s="54">
        <v>60000</v>
      </c>
    </row>
    <row r="945" spans="5:21">
      <c r="E945" s="55">
        <v>105</v>
      </c>
      <c r="F945" s="55">
        <v>27</v>
      </c>
      <c r="H945" s="54" t="s">
        <v>2310</v>
      </c>
      <c r="I945" s="55">
        <v>2</v>
      </c>
      <c r="J945" s="54" t="s">
        <v>2311</v>
      </c>
      <c r="K945" s="54" t="s">
        <v>2310</v>
      </c>
      <c r="L945" s="54" t="s">
        <v>363</v>
      </c>
      <c r="M945" s="54" t="s">
        <v>116</v>
      </c>
      <c r="N945" s="54">
        <v>3.02</v>
      </c>
      <c r="P945" s="54">
        <v>0.38</v>
      </c>
      <c r="R945" s="54">
        <v>7873.45</v>
      </c>
      <c r="U945" s="54">
        <v>0</v>
      </c>
    </row>
    <row r="946" spans="5:21">
      <c r="E946" s="55">
        <v>105</v>
      </c>
      <c r="F946" s="55">
        <v>29</v>
      </c>
      <c r="H946" s="54" t="s">
        <v>2287</v>
      </c>
      <c r="I946" s="55">
        <v>1</v>
      </c>
      <c r="J946" s="54" t="s">
        <v>2311</v>
      </c>
      <c r="K946" s="54" t="s">
        <v>2310</v>
      </c>
      <c r="L946" s="54" t="s">
        <v>363</v>
      </c>
      <c r="M946" s="54" t="s">
        <v>116</v>
      </c>
      <c r="N946" s="54">
        <v>3.02</v>
      </c>
      <c r="P946" s="54">
        <v>0.26</v>
      </c>
      <c r="R946" s="54">
        <v>896.89</v>
      </c>
      <c r="U946" s="54">
        <v>0</v>
      </c>
    </row>
    <row r="947" spans="5:21">
      <c r="E947" s="55">
        <v>105</v>
      </c>
      <c r="F947" s="55">
        <v>31</v>
      </c>
      <c r="H947" s="54" t="s">
        <v>2312</v>
      </c>
      <c r="I947" s="55">
        <v>2</v>
      </c>
      <c r="J947" s="54" t="s">
        <v>2313</v>
      </c>
      <c r="K947" s="54" t="s">
        <v>2312</v>
      </c>
      <c r="L947" s="54" t="s">
        <v>363</v>
      </c>
      <c r="M947" s="54" t="s">
        <v>116</v>
      </c>
      <c r="N947" s="54">
        <v>3.02</v>
      </c>
      <c r="P947" s="54">
        <v>0.91100000000000003</v>
      </c>
      <c r="R947" s="54">
        <v>9394.25</v>
      </c>
      <c r="S947" s="54">
        <v>3440</v>
      </c>
      <c r="T947" s="54">
        <v>896</v>
      </c>
      <c r="U947" s="54">
        <v>118650</v>
      </c>
    </row>
    <row r="948" spans="5:21">
      <c r="E948" s="55">
        <v>105</v>
      </c>
      <c r="F948" s="55">
        <v>34</v>
      </c>
      <c r="H948" s="54" t="s">
        <v>2314</v>
      </c>
      <c r="I948" s="55">
        <v>2</v>
      </c>
      <c r="J948" s="54" t="s">
        <v>2315</v>
      </c>
      <c r="K948" s="54" t="s">
        <v>2316</v>
      </c>
      <c r="L948" s="54" t="s">
        <v>363</v>
      </c>
      <c r="M948" s="54" t="s">
        <v>116</v>
      </c>
      <c r="N948" s="54">
        <v>3.02</v>
      </c>
      <c r="P948" s="54">
        <v>1.38</v>
      </c>
      <c r="R948" s="54">
        <v>8270.49</v>
      </c>
      <c r="U948" s="54">
        <v>0</v>
      </c>
    </row>
    <row r="949" spans="5:21">
      <c r="E949" s="55">
        <v>105</v>
      </c>
      <c r="F949" s="55">
        <v>39</v>
      </c>
      <c r="H949" s="54" t="s">
        <v>2317</v>
      </c>
      <c r="I949" s="55">
        <v>2</v>
      </c>
      <c r="J949" s="54" t="s">
        <v>2318</v>
      </c>
      <c r="K949" s="54" t="s">
        <v>2319</v>
      </c>
      <c r="L949" s="54" t="s">
        <v>436</v>
      </c>
      <c r="M949" s="54" t="s">
        <v>116</v>
      </c>
      <c r="N949" s="54">
        <v>3.02</v>
      </c>
      <c r="P949" s="54">
        <v>0.46</v>
      </c>
      <c r="R949" s="54">
        <v>9046.84</v>
      </c>
      <c r="S949" s="54">
        <v>2890</v>
      </c>
      <c r="T949" s="54">
        <v>136</v>
      </c>
      <c r="U949" s="54">
        <v>235000</v>
      </c>
    </row>
    <row r="950" spans="5:21">
      <c r="E950" s="55">
        <v>105</v>
      </c>
      <c r="F950" s="55">
        <v>41</v>
      </c>
      <c r="H950" s="54" t="s">
        <v>2320</v>
      </c>
      <c r="I950" s="55">
        <v>2</v>
      </c>
      <c r="J950" s="54" t="s">
        <v>2321</v>
      </c>
      <c r="K950" s="54" t="s">
        <v>2322</v>
      </c>
      <c r="L950" s="54" t="s">
        <v>363</v>
      </c>
      <c r="M950" s="54" t="s">
        <v>116</v>
      </c>
      <c r="N950" s="54">
        <v>3.02</v>
      </c>
      <c r="P950" s="54">
        <v>0.14000000000000001</v>
      </c>
      <c r="R950" s="54">
        <v>4523.42</v>
      </c>
      <c r="S950" s="54">
        <v>3087</v>
      </c>
      <c r="T950" s="54">
        <v>39</v>
      </c>
      <c r="U950" s="54">
        <v>228000</v>
      </c>
    </row>
    <row r="951" spans="5:21">
      <c r="E951" s="55">
        <v>105</v>
      </c>
      <c r="F951" s="55">
        <v>42</v>
      </c>
      <c r="H951" s="54" t="s">
        <v>2323</v>
      </c>
      <c r="I951" s="55">
        <v>2</v>
      </c>
      <c r="J951" s="54" t="s">
        <v>2324</v>
      </c>
      <c r="K951" s="54" t="s">
        <v>2323</v>
      </c>
      <c r="L951" s="54" t="s">
        <v>363</v>
      </c>
      <c r="M951" s="54" t="s">
        <v>104</v>
      </c>
      <c r="N951" s="54">
        <v>3.02</v>
      </c>
      <c r="P951" s="54">
        <v>2.86</v>
      </c>
      <c r="R951" s="54">
        <v>11464.53</v>
      </c>
      <c r="U951" s="54">
        <v>0</v>
      </c>
    </row>
    <row r="952" spans="5:21">
      <c r="E952" s="55">
        <v>106</v>
      </c>
      <c r="F952" s="55">
        <v>42</v>
      </c>
      <c r="H952" s="54" t="s">
        <v>2325</v>
      </c>
      <c r="I952" s="55">
        <v>2</v>
      </c>
      <c r="J952" s="54" t="s">
        <v>2326</v>
      </c>
      <c r="K952" s="54" t="s">
        <v>2325</v>
      </c>
      <c r="L952" s="54" t="s">
        <v>363</v>
      </c>
      <c r="M952" s="54" t="s">
        <v>116</v>
      </c>
      <c r="N952" s="54">
        <v>3.02</v>
      </c>
      <c r="P952" s="54">
        <v>0.35</v>
      </c>
      <c r="R952" s="54">
        <v>7384.24</v>
      </c>
      <c r="S952" s="54">
        <v>2803</v>
      </c>
      <c r="T952" s="54">
        <v>281</v>
      </c>
      <c r="U952" s="54">
        <v>1</v>
      </c>
    </row>
    <row r="953" spans="5:21">
      <c r="E953" s="55">
        <v>107</v>
      </c>
      <c r="F953" s="55">
        <v>1</v>
      </c>
      <c r="H953" s="54" t="s">
        <v>2327</v>
      </c>
      <c r="I953" s="55">
        <v>2</v>
      </c>
      <c r="J953" s="54" t="s">
        <v>2328</v>
      </c>
      <c r="K953" s="54" t="s">
        <v>2327</v>
      </c>
      <c r="L953" s="54" t="s">
        <v>363</v>
      </c>
      <c r="M953" s="54" t="s">
        <v>116</v>
      </c>
      <c r="N953" s="54">
        <v>3.02</v>
      </c>
      <c r="P953" s="54">
        <v>2.83</v>
      </c>
      <c r="R953" s="54">
        <v>17012.46</v>
      </c>
      <c r="S953" s="54">
        <v>3338</v>
      </c>
      <c r="T953" s="54">
        <v>994</v>
      </c>
      <c r="U953" s="54">
        <v>1</v>
      </c>
    </row>
    <row r="954" spans="5:21">
      <c r="E954" s="55">
        <v>107</v>
      </c>
      <c r="F954" s="55">
        <v>2</v>
      </c>
      <c r="H954" s="54" t="s">
        <v>2329</v>
      </c>
      <c r="I954" s="55">
        <v>2</v>
      </c>
      <c r="J954" s="54" t="s">
        <v>2330</v>
      </c>
      <c r="K954" s="54" t="s">
        <v>2329</v>
      </c>
      <c r="L954" s="54" t="s">
        <v>363</v>
      </c>
      <c r="M954" s="54" t="s">
        <v>116</v>
      </c>
      <c r="N954" s="54">
        <v>3.02</v>
      </c>
      <c r="P954" s="54">
        <v>0.32</v>
      </c>
      <c r="R954" s="54">
        <v>9348.17</v>
      </c>
      <c r="U954" s="54">
        <v>0</v>
      </c>
    </row>
    <row r="955" spans="5:21">
      <c r="E955" s="55">
        <v>108</v>
      </c>
      <c r="F955" s="55">
        <v>20</v>
      </c>
      <c r="H955" s="54" t="s">
        <v>2331</v>
      </c>
      <c r="I955" s="55">
        <v>2</v>
      </c>
      <c r="J955" s="54" t="s">
        <v>2332</v>
      </c>
      <c r="K955" s="54" t="s">
        <v>2331</v>
      </c>
      <c r="L955" s="54" t="s">
        <v>363</v>
      </c>
      <c r="M955" s="54" t="s">
        <v>116</v>
      </c>
      <c r="N955" s="54">
        <v>3.02</v>
      </c>
      <c r="P955" s="54">
        <v>0.20799999999999999</v>
      </c>
      <c r="R955" s="54">
        <v>11115.27</v>
      </c>
      <c r="S955" s="54">
        <v>3036</v>
      </c>
      <c r="T955" s="54">
        <v>71</v>
      </c>
      <c r="U955" s="54">
        <v>420000</v>
      </c>
    </row>
    <row r="956" spans="5:21">
      <c r="E956" s="55">
        <v>108</v>
      </c>
      <c r="F956" s="55">
        <v>21</v>
      </c>
      <c r="H956" s="54" t="s">
        <v>2333</v>
      </c>
      <c r="I956" s="55">
        <v>2</v>
      </c>
      <c r="J956" s="54" t="s">
        <v>2334</v>
      </c>
      <c r="K956" s="54" t="s">
        <v>2335</v>
      </c>
      <c r="L956" s="54" t="s">
        <v>2336</v>
      </c>
      <c r="M956" s="54" t="s">
        <v>116</v>
      </c>
      <c r="N956" s="54">
        <v>3.02</v>
      </c>
      <c r="P956" s="54">
        <v>0.08</v>
      </c>
      <c r="R956" s="54">
        <v>7529.58</v>
      </c>
      <c r="S956" s="54">
        <v>3082</v>
      </c>
      <c r="T956" s="54">
        <v>61</v>
      </c>
      <c r="U956" s="54">
        <v>10</v>
      </c>
    </row>
    <row r="957" spans="5:21">
      <c r="E957" s="55">
        <v>108</v>
      </c>
      <c r="F957" s="55">
        <v>22</v>
      </c>
      <c r="H957" s="54" t="s">
        <v>2337</v>
      </c>
      <c r="I957" s="55">
        <v>2</v>
      </c>
      <c r="J957" s="54" t="s">
        <v>2338</v>
      </c>
      <c r="K957" s="54" t="s">
        <v>2339</v>
      </c>
      <c r="L957" s="54" t="s">
        <v>363</v>
      </c>
      <c r="M957" s="54" t="s">
        <v>116</v>
      </c>
      <c r="N957" s="54">
        <v>3.02</v>
      </c>
      <c r="P957" s="54">
        <v>7.0000000000000007E-2</v>
      </c>
      <c r="R957" s="54">
        <v>8469.01</v>
      </c>
      <c r="S957" s="54">
        <v>3059</v>
      </c>
      <c r="T957" s="54">
        <v>168</v>
      </c>
      <c r="U957" s="54">
        <v>112000</v>
      </c>
    </row>
    <row r="958" spans="5:21">
      <c r="E958" s="55">
        <v>108</v>
      </c>
      <c r="F958" s="55">
        <v>23</v>
      </c>
      <c r="H958" s="54" t="s">
        <v>2340</v>
      </c>
      <c r="I958" s="55">
        <v>2</v>
      </c>
      <c r="J958" s="54" t="s">
        <v>2341</v>
      </c>
      <c r="K958" s="54" t="s">
        <v>2342</v>
      </c>
      <c r="L958" s="54" t="s">
        <v>2343</v>
      </c>
      <c r="M958" s="54" t="s">
        <v>116</v>
      </c>
      <c r="N958" s="54">
        <v>3.02</v>
      </c>
      <c r="P958" s="54">
        <v>0.21</v>
      </c>
      <c r="R958" s="54">
        <v>9319.81</v>
      </c>
      <c r="S958" s="54">
        <v>2774</v>
      </c>
      <c r="T958" s="54">
        <v>257</v>
      </c>
      <c r="U958" s="54">
        <v>200000</v>
      </c>
    </row>
    <row r="959" spans="5:21">
      <c r="E959" s="55">
        <v>109</v>
      </c>
      <c r="F959" s="55">
        <v>1</v>
      </c>
      <c r="H959" s="54" t="s">
        <v>2344</v>
      </c>
      <c r="I959" s="55">
        <v>2</v>
      </c>
      <c r="J959" s="54" t="s">
        <v>2345</v>
      </c>
      <c r="K959" s="54" t="s">
        <v>2346</v>
      </c>
      <c r="L959" s="54" t="s">
        <v>2347</v>
      </c>
      <c r="M959" s="54" t="s">
        <v>116</v>
      </c>
      <c r="N959" s="54">
        <v>3.02</v>
      </c>
      <c r="P959" s="54">
        <v>5.3999999999999999E-2</v>
      </c>
      <c r="R959" s="54">
        <v>4615.59</v>
      </c>
      <c r="S959" s="54">
        <v>3476</v>
      </c>
      <c r="T959" s="54">
        <v>721</v>
      </c>
      <c r="U959" s="54">
        <v>1</v>
      </c>
    </row>
    <row r="960" spans="5:21">
      <c r="E960" s="55">
        <v>109</v>
      </c>
      <c r="F960" s="55">
        <v>2</v>
      </c>
      <c r="H960" s="54" t="s">
        <v>2348</v>
      </c>
      <c r="I960" s="55">
        <v>2</v>
      </c>
      <c r="J960" s="54" t="s">
        <v>2349</v>
      </c>
      <c r="K960" s="54" t="s">
        <v>2348</v>
      </c>
      <c r="L960" s="54" t="s">
        <v>2159</v>
      </c>
      <c r="M960" s="54" t="s">
        <v>116</v>
      </c>
      <c r="N960" s="54">
        <v>3.02</v>
      </c>
      <c r="P960" s="54">
        <v>0.1</v>
      </c>
      <c r="R960" s="54">
        <v>5423.85</v>
      </c>
      <c r="S960" s="54">
        <v>3506</v>
      </c>
      <c r="T960" s="54">
        <v>385</v>
      </c>
      <c r="U960" s="54">
        <v>35000</v>
      </c>
    </row>
    <row r="961" spans="5:21">
      <c r="E961" s="55">
        <v>109</v>
      </c>
      <c r="F961" s="55">
        <v>3</v>
      </c>
      <c r="H961" s="54" t="s">
        <v>2351</v>
      </c>
      <c r="I961" s="55">
        <v>2</v>
      </c>
      <c r="J961" s="54" t="s">
        <v>2352</v>
      </c>
      <c r="K961" s="54" t="s">
        <v>2351</v>
      </c>
      <c r="L961" s="54" t="s">
        <v>363</v>
      </c>
      <c r="M961" s="54" t="s">
        <v>116</v>
      </c>
      <c r="N961" s="54">
        <v>3.02</v>
      </c>
      <c r="P961" s="54">
        <v>0.09</v>
      </c>
      <c r="R961" s="54">
        <v>5555.02</v>
      </c>
      <c r="S961" s="54">
        <v>2867</v>
      </c>
      <c r="T961" s="54">
        <v>100</v>
      </c>
      <c r="U961" s="54">
        <v>198000</v>
      </c>
    </row>
    <row r="962" spans="5:21">
      <c r="E962" s="55">
        <v>109</v>
      </c>
      <c r="F962" s="55">
        <v>4</v>
      </c>
      <c r="H962" s="54" t="s">
        <v>2353</v>
      </c>
      <c r="I962" s="55">
        <v>2</v>
      </c>
      <c r="J962" s="54" t="s">
        <v>2354</v>
      </c>
      <c r="K962" s="54" t="s">
        <v>2353</v>
      </c>
      <c r="L962" s="54" t="s">
        <v>363</v>
      </c>
      <c r="M962" s="54" t="s">
        <v>116</v>
      </c>
      <c r="N962" s="54">
        <v>3.02</v>
      </c>
      <c r="P962" s="54">
        <v>0.1</v>
      </c>
      <c r="R962" s="54">
        <v>4438.34</v>
      </c>
      <c r="S962" s="54">
        <v>2231</v>
      </c>
      <c r="T962" s="54">
        <v>172</v>
      </c>
      <c r="U962" s="54">
        <v>88500</v>
      </c>
    </row>
    <row r="963" spans="5:21">
      <c r="E963" s="55">
        <v>109</v>
      </c>
      <c r="F963" s="55">
        <v>5</v>
      </c>
      <c r="H963" s="54" t="s">
        <v>2355</v>
      </c>
      <c r="I963" s="55">
        <v>2</v>
      </c>
      <c r="J963" s="54" t="s">
        <v>2356</v>
      </c>
      <c r="K963" s="54" t="s">
        <v>2357</v>
      </c>
      <c r="L963" s="54" t="s">
        <v>342</v>
      </c>
      <c r="M963" s="54" t="s">
        <v>116</v>
      </c>
      <c r="N963" s="54">
        <v>3.02</v>
      </c>
      <c r="P963" s="54">
        <v>0.09</v>
      </c>
      <c r="R963" s="54">
        <v>4381.62</v>
      </c>
      <c r="S963" s="54">
        <v>3462</v>
      </c>
      <c r="T963" s="54">
        <v>78</v>
      </c>
      <c r="U963" s="54">
        <v>1</v>
      </c>
    </row>
    <row r="964" spans="5:21">
      <c r="E964" s="55">
        <v>109</v>
      </c>
      <c r="F964" s="55">
        <v>6</v>
      </c>
      <c r="H964" s="54" t="s">
        <v>2360</v>
      </c>
      <c r="I964" s="55">
        <v>2</v>
      </c>
      <c r="J964" s="54" t="s">
        <v>2361</v>
      </c>
      <c r="K964" s="54" t="s">
        <v>2360</v>
      </c>
      <c r="L964" s="54" t="s">
        <v>363</v>
      </c>
      <c r="M964" s="54" t="s">
        <v>116</v>
      </c>
      <c r="N964" s="54">
        <v>3.02</v>
      </c>
      <c r="P964" s="54">
        <v>0.2</v>
      </c>
      <c r="R964" s="54">
        <v>5650.73</v>
      </c>
      <c r="S964" s="54">
        <v>3203</v>
      </c>
      <c r="T964" s="54">
        <v>292</v>
      </c>
      <c r="U964" s="54">
        <v>227000</v>
      </c>
    </row>
    <row r="965" spans="5:21">
      <c r="E965" s="55">
        <v>109</v>
      </c>
      <c r="F965" s="55">
        <v>8</v>
      </c>
      <c r="H965" s="54" t="s">
        <v>2362</v>
      </c>
      <c r="I965" s="55">
        <v>2</v>
      </c>
      <c r="J965" s="54" t="s">
        <v>2363</v>
      </c>
      <c r="K965" s="54" t="s">
        <v>2364</v>
      </c>
      <c r="L965" s="54" t="s">
        <v>2365</v>
      </c>
      <c r="M965" s="54" t="s">
        <v>116</v>
      </c>
      <c r="N965" s="54">
        <v>3.02</v>
      </c>
      <c r="P965" s="54">
        <v>0.2</v>
      </c>
      <c r="R965" s="54">
        <v>7192.81</v>
      </c>
      <c r="U965" s="54">
        <v>0</v>
      </c>
    </row>
    <row r="966" spans="5:21">
      <c r="E966" s="55">
        <v>109</v>
      </c>
      <c r="F966" s="55">
        <v>10</v>
      </c>
      <c r="H966" s="54" t="s">
        <v>2366</v>
      </c>
      <c r="I966" s="55">
        <v>2</v>
      </c>
      <c r="J966" s="54" t="s">
        <v>2367</v>
      </c>
      <c r="K966" s="54" t="s">
        <v>2368</v>
      </c>
      <c r="L966" s="54" t="s">
        <v>2369</v>
      </c>
      <c r="M966" s="54" t="s">
        <v>116</v>
      </c>
      <c r="N966" s="54">
        <v>3.02</v>
      </c>
      <c r="P966" s="54">
        <v>0.17</v>
      </c>
      <c r="R966" s="54">
        <v>4665.22</v>
      </c>
      <c r="S966" s="54">
        <v>3456</v>
      </c>
      <c r="T966" s="54">
        <v>896</v>
      </c>
      <c r="U966" s="54">
        <v>1</v>
      </c>
    </row>
    <row r="967" spans="5:21">
      <c r="E967" s="55">
        <v>110</v>
      </c>
      <c r="F967" s="55">
        <v>10</v>
      </c>
      <c r="H967" s="54" t="s">
        <v>2370</v>
      </c>
      <c r="I967" s="55">
        <v>2</v>
      </c>
      <c r="J967" s="54" t="s">
        <v>2371</v>
      </c>
      <c r="K967" s="54" t="s">
        <v>2312</v>
      </c>
      <c r="L967" s="54" t="s">
        <v>363</v>
      </c>
      <c r="M967" s="54" t="s">
        <v>116</v>
      </c>
      <c r="N967" s="54">
        <v>3.02</v>
      </c>
      <c r="P967" s="54">
        <v>0.55000000000000004</v>
      </c>
      <c r="R967" s="54">
        <v>5157.9799999999996</v>
      </c>
      <c r="S967" s="54">
        <v>3126</v>
      </c>
      <c r="T967" s="54">
        <v>108</v>
      </c>
      <c r="U967" s="54">
        <v>174000</v>
      </c>
    </row>
    <row r="968" spans="5:21">
      <c r="E968" s="55">
        <v>110</v>
      </c>
      <c r="F968" s="55">
        <v>12</v>
      </c>
      <c r="H968" s="54" t="s">
        <v>2372</v>
      </c>
      <c r="I968" s="55">
        <v>2</v>
      </c>
      <c r="J968" s="54" t="s">
        <v>2373</v>
      </c>
      <c r="K968" s="54" t="s">
        <v>2372</v>
      </c>
      <c r="L968" s="54" t="s">
        <v>363</v>
      </c>
      <c r="M968" s="54" t="s">
        <v>116</v>
      </c>
      <c r="N968" s="54">
        <v>3.02</v>
      </c>
      <c r="P968" s="54">
        <v>0.11</v>
      </c>
      <c r="R968" s="54">
        <v>4707.76</v>
      </c>
      <c r="S968" s="54">
        <v>2310</v>
      </c>
      <c r="T968" s="54">
        <v>320</v>
      </c>
      <c r="U968" s="54">
        <v>1</v>
      </c>
    </row>
    <row r="969" spans="5:21">
      <c r="E969" s="55">
        <v>110</v>
      </c>
      <c r="F969" s="55">
        <v>13</v>
      </c>
      <c r="H969" s="54" t="s">
        <v>2374</v>
      </c>
      <c r="I969" s="55">
        <v>2</v>
      </c>
      <c r="J969" s="54" t="s">
        <v>2375</v>
      </c>
      <c r="K969" s="54" t="s">
        <v>865</v>
      </c>
      <c r="L969" s="54" t="s">
        <v>1410</v>
      </c>
      <c r="M969" s="54" t="s">
        <v>116</v>
      </c>
      <c r="N969" s="54">
        <v>3.02</v>
      </c>
      <c r="P969" s="54">
        <v>0.34</v>
      </c>
      <c r="R969" s="54">
        <v>7554.4</v>
      </c>
      <c r="S969" s="54">
        <v>3485</v>
      </c>
      <c r="T969" s="54">
        <v>146</v>
      </c>
      <c r="U969" s="54">
        <v>100</v>
      </c>
    </row>
    <row r="970" spans="5:21">
      <c r="E970" s="55">
        <v>110</v>
      </c>
      <c r="F970" s="55">
        <v>14</v>
      </c>
      <c r="H970" s="54" t="s">
        <v>2376</v>
      </c>
      <c r="I970" s="55">
        <v>2</v>
      </c>
      <c r="J970" s="54" t="s">
        <v>2377</v>
      </c>
      <c r="K970" s="54" t="s">
        <v>2378</v>
      </c>
      <c r="L970" s="54" t="s">
        <v>363</v>
      </c>
      <c r="M970" s="54" t="s">
        <v>116</v>
      </c>
      <c r="N970" s="54">
        <v>3.02</v>
      </c>
      <c r="P970" s="54">
        <v>0.24</v>
      </c>
      <c r="R970" s="54">
        <v>6118.67</v>
      </c>
      <c r="S970" s="54">
        <v>3462</v>
      </c>
      <c r="T970" s="54">
        <v>617</v>
      </c>
      <c r="U970" s="54">
        <v>1</v>
      </c>
    </row>
    <row r="971" spans="5:21">
      <c r="E971" s="55">
        <v>110</v>
      </c>
      <c r="F971" s="55">
        <v>16</v>
      </c>
      <c r="H971" s="54" t="s">
        <v>2379</v>
      </c>
      <c r="I971" s="55">
        <v>2</v>
      </c>
      <c r="J971" s="54" t="s">
        <v>2380</v>
      </c>
      <c r="K971" s="54" t="s">
        <v>2183</v>
      </c>
      <c r="L971" s="54" t="s">
        <v>363</v>
      </c>
      <c r="M971" s="54" t="s">
        <v>116</v>
      </c>
      <c r="N971" s="54">
        <v>3.02</v>
      </c>
      <c r="P971" s="54">
        <v>0.14000000000000001</v>
      </c>
      <c r="R971" s="54">
        <v>4576.6000000000004</v>
      </c>
      <c r="S971" s="54">
        <v>1997</v>
      </c>
      <c r="T971" s="54">
        <v>249</v>
      </c>
      <c r="U971" s="54">
        <v>1</v>
      </c>
    </row>
    <row r="972" spans="5:21">
      <c r="E972" s="55">
        <v>110</v>
      </c>
      <c r="F972" s="55">
        <v>17</v>
      </c>
      <c r="H972" s="54" t="s">
        <v>2381</v>
      </c>
      <c r="I972" s="55">
        <v>2</v>
      </c>
      <c r="J972" s="54" t="s">
        <v>2382</v>
      </c>
      <c r="K972" s="54" t="s">
        <v>2383</v>
      </c>
      <c r="L972" s="54" t="s">
        <v>2384</v>
      </c>
      <c r="M972" s="54" t="s">
        <v>116</v>
      </c>
      <c r="N972" s="54">
        <v>3.02</v>
      </c>
      <c r="P972" s="54">
        <v>0.11</v>
      </c>
      <c r="R972" s="54">
        <v>4551.78</v>
      </c>
      <c r="S972" s="54">
        <v>3450</v>
      </c>
      <c r="T972" s="54">
        <v>293</v>
      </c>
      <c r="U972" s="54">
        <v>73000</v>
      </c>
    </row>
    <row r="973" spans="5:21">
      <c r="E973" s="55">
        <v>111</v>
      </c>
      <c r="F973" s="55">
        <v>1</v>
      </c>
      <c r="H973" s="54" t="s">
        <v>2385</v>
      </c>
      <c r="I973" s="55">
        <v>2</v>
      </c>
      <c r="J973" s="54" t="s">
        <v>2386</v>
      </c>
      <c r="K973" s="54" t="s">
        <v>2387</v>
      </c>
      <c r="L973" s="54" t="s">
        <v>512</v>
      </c>
      <c r="M973" s="54" t="s">
        <v>116</v>
      </c>
      <c r="N973" s="54">
        <v>3.02</v>
      </c>
      <c r="P973" s="54">
        <v>0.11</v>
      </c>
      <c r="R973" s="54">
        <v>4817.66</v>
      </c>
      <c r="S973" s="54">
        <v>3500</v>
      </c>
      <c r="T973" s="54">
        <v>913</v>
      </c>
      <c r="U973" s="54">
        <v>65300</v>
      </c>
    </row>
    <row r="974" spans="5:21">
      <c r="E974" s="55">
        <v>111</v>
      </c>
      <c r="F974" s="55">
        <v>2</v>
      </c>
      <c r="H974" s="54" t="s">
        <v>2390</v>
      </c>
      <c r="I974" s="55">
        <v>2</v>
      </c>
      <c r="J974" s="54" t="s">
        <v>2391</v>
      </c>
      <c r="K974" s="54" t="s">
        <v>2390</v>
      </c>
      <c r="L974" s="54" t="s">
        <v>363</v>
      </c>
      <c r="M974" s="54" t="s">
        <v>116</v>
      </c>
      <c r="N974" s="54">
        <v>3.02</v>
      </c>
      <c r="P974" s="54">
        <v>0.16</v>
      </c>
      <c r="R974" s="54">
        <v>3665.38</v>
      </c>
      <c r="U974" s="54">
        <v>0</v>
      </c>
    </row>
    <row r="975" spans="5:21">
      <c r="E975" s="55">
        <v>111</v>
      </c>
      <c r="F975" s="55">
        <v>3</v>
      </c>
      <c r="H975" s="54" t="s">
        <v>2392</v>
      </c>
      <c r="I975" s="55">
        <v>2</v>
      </c>
      <c r="J975" s="54" t="s">
        <v>2393</v>
      </c>
      <c r="K975" s="54" t="s">
        <v>2392</v>
      </c>
      <c r="L975" s="54" t="s">
        <v>363</v>
      </c>
      <c r="M975" s="54" t="s">
        <v>116</v>
      </c>
      <c r="N975" s="54">
        <v>3.02</v>
      </c>
      <c r="P975" s="54">
        <v>0.18</v>
      </c>
      <c r="R975" s="54">
        <v>6131</v>
      </c>
      <c r="U975" s="54">
        <v>0</v>
      </c>
    </row>
    <row r="976" spans="5:21">
      <c r="E976" s="55">
        <v>111</v>
      </c>
      <c r="F976" s="55">
        <v>4</v>
      </c>
      <c r="H976" s="54" t="s">
        <v>2394</v>
      </c>
      <c r="I976" s="55">
        <v>2</v>
      </c>
      <c r="J976" s="54" t="s">
        <v>2395</v>
      </c>
      <c r="K976" s="54" t="s">
        <v>2396</v>
      </c>
      <c r="L976" s="54" t="s">
        <v>363</v>
      </c>
      <c r="M976" s="54" t="s">
        <v>116</v>
      </c>
      <c r="N976" s="54">
        <v>3.02</v>
      </c>
      <c r="P976" s="54">
        <v>0.54</v>
      </c>
      <c r="R976" s="54">
        <v>8135.78</v>
      </c>
      <c r="S976" s="54">
        <v>3218</v>
      </c>
      <c r="T976" s="54">
        <v>378</v>
      </c>
      <c r="U976" s="54">
        <v>275000</v>
      </c>
    </row>
    <row r="977" spans="5:21">
      <c r="E977" s="55">
        <v>111</v>
      </c>
      <c r="F977" s="55">
        <v>7</v>
      </c>
      <c r="H977" s="54" t="s">
        <v>2397</v>
      </c>
      <c r="I977" s="55">
        <v>2</v>
      </c>
      <c r="J977" s="54" t="s">
        <v>2398</v>
      </c>
      <c r="K977" s="54" t="s">
        <v>2399</v>
      </c>
      <c r="L977" s="54" t="s">
        <v>2400</v>
      </c>
      <c r="M977" s="54" t="s">
        <v>116</v>
      </c>
      <c r="N977" s="54">
        <v>3.02</v>
      </c>
      <c r="P977" s="54">
        <v>0.28000000000000003</v>
      </c>
      <c r="R977" s="54">
        <v>4729.03</v>
      </c>
      <c r="S977" s="54">
        <v>2898</v>
      </c>
      <c r="T977" s="54">
        <v>234</v>
      </c>
      <c r="U977" s="54">
        <v>165000</v>
      </c>
    </row>
    <row r="978" spans="5:21">
      <c r="E978" s="55">
        <v>111</v>
      </c>
      <c r="F978" s="55">
        <v>9</v>
      </c>
      <c r="H978" s="54" t="s">
        <v>221</v>
      </c>
      <c r="I978" s="55">
        <v>1</v>
      </c>
      <c r="J978" s="54" t="s">
        <v>2363</v>
      </c>
      <c r="K978" s="54" t="s">
        <v>2364</v>
      </c>
      <c r="L978" s="54" t="s">
        <v>2365</v>
      </c>
      <c r="M978" s="54" t="s">
        <v>116</v>
      </c>
      <c r="N978" s="54">
        <v>3.02</v>
      </c>
      <c r="P978" s="54">
        <v>0.12</v>
      </c>
      <c r="R978" s="54">
        <v>425.4</v>
      </c>
      <c r="S978" s="54">
        <v>1926</v>
      </c>
      <c r="T978" s="54">
        <v>238</v>
      </c>
      <c r="U978" s="54">
        <v>6000</v>
      </c>
    </row>
    <row r="979" spans="5:21">
      <c r="E979" s="55">
        <v>112</v>
      </c>
      <c r="F979" s="55">
        <v>1</v>
      </c>
      <c r="H979" s="54" t="s">
        <v>2287</v>
      </c>
      <c r="I979" s="55">
        <v>1</v>
      </c>
      <c r="J979" s="54" t="s">
        <v>2401</v>
      </c>
      <c r="K979" s="54" t="s">
        <v>2402</v>
      </c>
      <c r="L979" s="54" t="s">
        <v>363</v>
      </c>
      <c r="M979" s="54" t="s">
        <v>116</v>
      </c>
      <c r="N979" s="54">
        <v>3.03</v>
      </c>
      <c r="P979" s="54">
        <v>0.08</v>
      </c>
      <c r="R979" s="54">
        <v>283.60000000000002</v>
      </c>
      <c r="U979" s="54">
        <v>0</v>
      </c>
    </row>
    <row r="980" spans="5:21">
      <c r="E980" s="55">
        <v>112</v>
      </c>
      <c r="F980" s="55">
        <v>19.010000000000002</v>
      </c>
      <c r="H980" s="54" t="s">
        <v>2403</v>
      </c>
      <c r="I980" s="55">
        <v>2</v>
      </c>
      <c r="J980" s="54" t="s">
        <v>2404</v>
      </c>
      <c r="K980" s="54" t="s">
        <v>2403</v>
      </c>
      <c r="L980" s="54" t="s">
        <v>363</v>
      </c>
      <c r="M980" s="54" t="s">
        <v>116</v>
      </c>
      <c r="N980" s="54">
        <v>3.03</v>
      </c>
      <c r="P980" s="54">
        <v>0.15</v>
      </c>
      <c r="R980" s="54">
        <v>4519.88</v>
      </c>
      <c r="S980" s="54">
        <v>1801</v>
      </c>
      <c r="T980" s="54">
        <v>129</v>
      </c>
      <c r="U980" s="54">
        <v>87000</v>
      </c>
    </row>
    <row r="981" spans="5:21">
      <c r="E981" s="55">
        <v>112</v>
      </c>
      <c r="F981" s="55">
        <v>22</v>
      </c>
      <c r="H981" s="54" t="s">
        <v>2405</v>
      </c>
      <c r="I981" s="55">
        <v>2</v>
      </c>
      <c r="J981" s="54" t="s">
        <v>2406</v>
      </c>
      <c r="K981" s="54" t="s">
        <v>2405</v>
      </c>
      <c r="L981" s="54" t="s">
        <v>363</v>
      </c>
      <c r="M981" s="54" t="s">
        <v>104</v>
      </c>
      <c r="N981" s="54">
        <v>3.03</v>
      </c>
      <c r="P981" s="54">
        <v>0.43</v>
      </c>
      <c r="R981" s="54">
        <v>6565.34</v>
      </c>
      <c r="S981" s="54">
        <v>3317</v>
      </c>
      <c r="T981" s="54">
        <v>879</v>
      </c>
      <c r="U981" s="54">
        <v>145000</v>
      </c>
    </row>
    <row r="982" spans="5:21">
      <c r="E982" s="55">
        <v>112</v>
      </c>
      <c r="F982" s="55">
        <v>24</v>
      </c>
      <c r="H982" s="54" t="s">
        <v>2407</v>
      </c>
      <c r="I982" s="55">
        <v>2</v>
      </c>
      <c r="J982" s="54" t="s">
        <v>2408</v>
      </c>
      <c r="K982" s="54" t="s">
        <v>2407</v>
      </c>
      <c r="L982" s="54" t="s">
        <v>363</v>
      </c>
      <c r="M982" s="54" t="s">
        <v>116</v>
      </c>
      <c r="N982" s="54">
        <v>3.03</v>
      </c>
      <c r="P982" s="54">
        <v>0.11</v>
      </c>
      <c r="R982" s="54">
        <v>6295.92</v>
      </c>
      <c r="U982" s="54">
        <v>0</v>
      </c>
    </row>
    <row r="983" spans="5:21">
      <c r="E983" s="55">
        <v>112</v>
      </c>
      <c r="F983" s="55">
        <v>25</v>
      </c>
      <c r="H983" s="54" t="s">
        <v>2409</v>
      </c>
      <c r="I983" s="55">
        <v>2</v>
      </c>
      <c r="J983" s="54" t="s">
        <v>2410</v>
      </c>
      <c r="K983" s="54" t="s">
        <v>2411</v>
      </c>
      <c r="L983" s="54" t="s">
        <v>2412</v>
      </c>
      <c r="M983" s="54" t="s">
        <v>104</v>
      </c>
      <c r="N983" s="54">
        <v>3.03</v>
      </c>
      <c r="P983" s="54">
        <v>0.115</v>
      </c>
      <c r="R983" s="54">
        <v>3860.51</v>
      </c>
      <c r="S983" s="54">
        <v>3348</v>
      </c>
      <c r="T983" s="54">
        <v>816</v>
      </c>
      <c r="U983" s="54">
        <v>1</v>
      </c>
    </row>
    <row r="984" spans="5:21">
      <c r="E984" s="55">
        <v>112</v>
      </c>
      <c r="F984" s="55">
        <v>27</v>
      </c>
      <c r="H984" s="54" t="s">
        <v>2413</v>
      </c>
      <c r="I984" s="55">
        <v>2</v>
      </c>
      <c r="J984" s="54" t="s">
        <v>2410</v>
      </c>
      <c r="K984" s="54" t="s">
        <v>2411</v>
      </c>
      <c r="L984" s="54" t="s">
        <v>2412</v>
      </c>
      <c r="M984" s="54" t="s">
        <v>104</v>
      </c>
      <c r="N984" s="54">
        <v>3.03</v>
      </c>
      <c r="P984" s="54">
        <v>0.36199999999999999</v>
      </c>
      <c r="R984" s="54">
        <v>4934.6400000000003</v>
      </c>
      <c r="S984" s="54">
        <v>3348</v>
      </c>
      <c r="T984" s="54">
        <v>821</v>
      </c>
      <c r="U984" s="54">
        <v>1</v>
      </c>
    </row>
    <row r="985" spans="5:21">
      <c r="E985" s="55">
        <v>113</v>
      </c>
      <c r="F985" s="55">
        <v>1</v>
      </c>
      <c r="H985" s="54" t="s">
        <v>156</v>
      </c>
      <c r="I985" s="55">
        <v>1</v>
      </c>
      <c r="J985" s="54" t="s">
        <v>2345</v>
      </c>
      <c r="K985" s="54" t="s">
        <v>2346</v>
      </c>
      <c r="L985" s="54" t="s">
        <v>2347</v>
      </c>
      <c r="M985" s="54" t="s">
        <v>116</v>
      </c>
      <c r="N985" s="54">
        <v>3.02</v>
      </c>
      <c r="P985" s="54">
        <v>0.05</v>
      </c>
      <c r="R985" s="54">
        <v>177.25</v>
      </c>
      <c r="S985" s="54">
        <v>3476</v>
      </c>
      <c r="T985" s="54">
        <v>721</v>
      </c>
      <c r="U985" s="54">
        <v>1</v>
      </c>
    </row>
    <row r="986" spans="5:21">
      <c r="E986" s="55">
        <v>115</v>
      </c>
      <c r="F986" s="55">
        <v>1</v>
      </c>
      <c r="H986" s="54" t="s">
        <v>211</v>
      </c>
      <c r="I986" s="55" t="s">
        <v>77</v>
      </c>
      <c r="J986" s="54" t="s">
        <v>85</v>
      </c>
      <c r="K986" s="54" t="s">
        <v>322</v>
      </c>
      <c r="L986" s="54" t="s">
        <v>309</v>
      </c>
      <c r="M986" s="54" t="s">
        <v>116</v>
      </c>
      <c r="N986" s="54">
        <v>3.03</v>
      </c>
      <c r="P986" s="54">
        <v>0.21</v>
      </c>
      <c r="Q986" s="54" t="s">
        <v>86</v>
      </c>
      <c r="R986" s="54">
        <v>0</v>
      </c>
      <c r="S986" s="54">
        <v>2102</v>
      </c>
      <c r="T986" s="54">
        <v>297</v>
      </c>
      <c r="U986" s="54">
        <v>1</v>
      </c>
    </row>
    <row r="987" spans="5:21">
      <c r="E987" s="55">
        <v>115</v>
      </c>
      <c r="F987" s="55">
        <v>4</v>
      </c>
      <c r="H987" s="54" t="s">
        <v>211</v>
      </c>
      <c r="I987" s="55" t="s">
        <v>77</v>
      </c>
      <c r="J987" s="54" t="s">
        <v>85</v>
      </c>
      <c r="K987" s="54" t="s">
        <v>322</v>
      </c>
      <c r="L987" s="54" t="s">
        <v>309</v>
      </c>
      <c r="M987" s="54" t="s">
        <v>116</v>
      </c>
      <c r="N987" s="54">
        <v>3.03</v>
      </c>
      <c r="P987" s="54">
        <v>0.09</v>
      </c>
      <c r="Q987" s="54" t="s">
        <v>165</v>
      </c>
      <c r="R987" s="54">
        <v>0</v>
      </c>
      <c r="U987" s="54">
        <v>0</v>
      </c>
    </row>
    <row r="988" spans="5:21">
      <c r="E988" s="55">
        <v>115</v>
      </c>
      <c r="F988" s="55">
        <v>5</v>
      </c>
      <c r="H988" s="54" t="s">
        <v>2414</v>
      </c>
      <c r="I988" s="55">
        <v>2</v>
      </c>
      <c r="J988" s="54" t="s">
        <v>2415</v>
      </c>
      <c r="K988" s="54" t="s">
        <v>2414</v>
      </c>
      <c r="L988" s="54" t="s">
        <v>363</v>
      </c>
      <c r="M988" s="54" t="s">
        <v>116</v>
      </c>
      <c r="N988" s="54">
        <v>3.03</v>
      </c>
      <c r="P988" s="54">
        <v>0.18</v>
      </c>
      <c r="R988" s="54">
        <v>4363.8999999999996</v>
      </c>
      <c r="U988" s="54">
        <v>0</v>
      </c>
    </row>
    <row r="989" spans="5:21">
      <c r="E989" s="55">
        <v>115</v>
      </c>
      <c r="F989" s="55">
        <v>6</v>
      </c>
      <c r="H989" s="54" t="s">
        <v>2416</v>
      </c>
      <c r="I989" s="55">
        <v>2</v>
      </c>
      <c r="J989" s="54" t="s">
        <v>2417</v>
      </c>
      <c r="K989" s="54" t="s">
        <v>2418</v>
      </c>
      <c r="L989" s="54" t="s">
        <v>2419</v>
      </c>
      <c r="M989" s="54" t="s">
        <v>116</v>
      </c>
      <c r="N989" s="54">
        <v>3.03</v>
      </c>
      <c r="P989" s="54">
        <v>0.19</v>
      </c>
      <c r="R989" s="54">
        <v>4445.43</v>
      </c>
      <c r="S989" s="54">
        <v>3339</v>
      </c>
      <c r="T989" s="54">
        <v>723</v>
      </c>
      <c r="U989" s="54">
        <v>1</v>
      </c>
    </row>
    <row r="990" spans="5:21">
      <c r="E990" s="55">
        <v>115</v>
      </c>
      <c r="F990" s="55">
        <v>8</v>
      </c>
      <c r="H990" s="54" t="s">
        <v>2420</v>
      </c>
      <c r="I990" s="55">
        <v>1</v>
      </c>
      <c r="J990" s="54" t="s">
        <v>2408</v>
      </c>
      <c r="K990" s="54" t="s">
        <v>2421</v>
      </c>
      <c r="L990" s="54" t="s">
        <v>1559</v>
      </c>
      <c r="M990" s="54" t="s">
        <v>116</v>
      </c>
      <c r="N990" s="54">
        <v>3.03</v>
      </c>
      <c r="P990" s="54">
        <v>0.17</v>
      </c>
      <c r="R990" s="54">
        <v>602.65</v>
      </c>
      <c r="U990" s="54">
        <v>0</v>
      </c>
    </row>
    <row r="991" spans="5:21">
      <c r="E991" s="55">
        <v>116</v>
      </c>
      <c r="F991" s="55">
        <v>13</v>
      </c>
      <c r="H991" s="54" t="s">
        <v>2422</v>
      </c>
      <c r="I991" s="55">
        <v>2</v>
      </c>
      <c r="J991" s="54" t="s">
        <v>2423</v>
      </c>
      <c r="K991" s="54" t="s">
        <v>2424</v>
      </c>
      <c r="L991" s="54" t="s">
        <v>2425</v>
      </c>
      <c r="M991" s="54" t="s">
        <v>116</v>
      </c>
      <c r="N991" s="54">
        <v>3.03</v>
      </c>
      <c r="P991" s="54">
        <v>0.47</v>
      </c>
      <c r="R991" s="54">
        <v>6856.03</v>
      </c>
      <c r="S991" s="54">
        <v>2354</v>
      </c>
      <c r="T991" s="54">
        <v>68</v>
      </c>
      <c r="U991" s="54">
        <v>100000</v>
      </c>
    </row>
    <row r="992" spans="5:21">
      <c r="E992" s="55">
        <v>116</v>
      </c>
      <c r="F992" s="55">
        <v>15</v>
      </c>
      <c r="H992" s="54" t="s">
        <v>2426</v>
      </c>
      <c r="I992" s="55">
        <v>1</v>
      </c>
      <c r="J992" s="54" t="s">
        <v>2427</v>
      </c>
      <c r="K992" s="54" t="s">
        <v>2428</v>
      </c>
      <c r="L992" s="54" t="s">
        <v>2429</v>
      </c>
      <c r="M992" s="54" t="s">
        <v>116</v>
      </c>
      <c r="N992" s="54">
        <v>3.03</v>
      </c>
      <c r="P992" s="54">
        <v>0.64</v>
      </c>
      <c r="R992" s="54">
        <v>1627.16</v>
      </c>
      <c r="S992" s="54">
        <v>2579</v>
      </c>
      <c r="T992" s="54">
        <v>294</v>
      </c>
      <c r="U992" s="54">
        <v>1</v>
      </c>
    </row>
    <row r="993" spans="5:21">
      <c r="E993" s="55">
        <v>116</v>
      </c>
      <c r="F993" s="55">
        <v>18</v>
      </c>
      <c r="H993" s="54" t="s">
        <v>2430</v>
      </c>
      <c r="I993" s="55">
        <v>2</v>
      </c>
      <c r="J993" s="54" t="s">
        <v>2431</v>
      </c>
      <c r="K993" s="54" t="s">
        <v>2430</v>
      </c>
      <c r="L993" s="54" t="s">
        <v>363</v>
      </c>
      <c r="M993" s="54" t="s">
        <v>116</v>
      </c>
      <c r="N993" s="54">
        <v>3.03</v>
      </c>
      <c r="P993" s="54">
        <v>0.21</v>
      </c>
      <c r="R993" s="54">
        <v>5097.71</v>
      </c>
      <c r="S993" s="54">
        <v>2800</v>
      </c>
      <c r="T993" s="54">
        <v>288</v>
      </c>
      <c r="U993" s="54">
        <v>174444</v>
      </c>
    </row>
    <row r="994" spans="5:21">
      <c r="E994" s="55">
        <v>116</v>
      </c>
      <c r="F994" s="55">
        <v>19</v>
      </c>
      <c r="H994" s="54" t="s">
        <v>2432</v>
      </c>
      <c r="I994" s="55">
        <v>2</v>
      </c>
      <c r="J994" s="54" t="s">
        <v>2433</v>
      </c>
      <c r="K994" s="54" t="s">
        <v>2432</v>
      </c>
      <c r="L994" s="54" t="s">
        <v>363</v>
      </c>
      <c r="M994" s="54" t="s">
        <v>116</v>
      </c>
      <c r="N994" s="54">
        <v>3.03</v>
      </c>
      <c r="P994" s="54">
        <v>0.21</v>
      </c>
      <c r="R994" s="54">
        <v>6863.12</v>
      </c>
      <c r="S994" s="54">
        <v>2550</v>
      </c>
      <c r="T994" s="54">
        <v>164</v>
      </c>
      <c r="U994" s="54">
        <v>166750</v>
      </c>
    </row>
    <row r="995" spans="5:21">
      <c r="E995" s="55">
        <v>116</v>
      </c>
      <c r="F995" s="55">
        <v>20</v>
      </c>
      <c r="H995" s="54" t="s">
        <v>2434</v>
      </c>
      <c r="I995" s="55">
        <v>2</v>
      </c>
      <c r="J995" s="54" t="s">
        <v>2435</v>
      </c>
      <c r="K995" s="54" t="s">
        <v>2434</v>
      </c>
      <c r="L995" s="54" t="s">
        <v>363</v>
      </c>
      <c r="M995" s="54" t="s">
        <v>116</v>
      </c>
      <c r="N995" s="54">
        <v>3.03</v>
      </c>
      <c r="P995" s="54">
        <v>0.21</v>
      </c>
      <c r="R995" s="54">
        <v>6778.04</v>
      </c>
      <c r="S995" s="54">
        <v>3350</v>
      </c>
      <c r="T995" s="54">
        <v>424</v>
      </c>
      <c r="U995" s="54">
        <v>256500</v>
      </c>
    </row>
    <row r="996" spans="5:21">
      <c r="E996" s="55">
        <v>116</v>
      </c>
      <c r="F996" s="55">
        <v>21</v>
      </c>
      <c r="H996" s="54" t="s">
        <v>2436</v>
      </c>
      <c r="I996" s="55">
        <v>2</v>
      </c>
      <c r="J996" s="54" t="s">
        <v>2437</v>
      </c>
      <c r="K996" s="54" t="s">
        <v>2436</v>
      </c>
      <c r="L996" s="54" t="s">
        <v>363</v>
      </c>
      <c r="M996" s="54" t="s">
        <v>116</v>
      </c>
      <c r="N996" s="54">
        <v>3.03</v>
      </c>
      <c r="P996" s="54">
        <v>0.21</v>
      </c>
      <c r="R996" s="54">
        <v>7494.13</v>
      </c>
      <c r="S996" s="54">
        <v>3017</v>
      </c>
      <c r="T996" s="54">
        <v>93</v>
      </c>
      <c r="U996" s="54">
        <v>1</v>
      </c>
    </row>
    <row r="997" spans="5:21">
      <c r="E997" s="55">
        <v>116</v>
      </c>
      <c r="F997" s="55">
        <v>22</v>
      </c>
      <c r="H997" s="54" t="s">
        <v>2438</v>
      </c>
      <c r="I997" s="55">
        <v>2</v>
      </c>
      <c r="J997" s="54" t="s">
        <v>2439</v>
      </c>
      <c r="K997" s="54" t="s">
        <v>2438</v>
      </c>
      <c r="L997" s="54" t="s">
        <v>363</v>
      </c>
      <c r="M997" s="54" t="s">
        <v>116</v>
      </c>
      <c r="N997" s="54">
        <v>3.03</v>
      </c>
      <c r="P997" s="54">
        <v>0.43</v>
      </c>
      <c r="R997" s="54">
        <v>11733.95</v>
      </c>
      <c r="S997" s="54">
        <v>3393</v>
      </c>
      <c r="T997" s="54">
        <v>366</v>
      </c>
      <c r="U997" s="54">
        <v>10</v>
      </c>
    </row>
    <row r="998" spans="5:21">
      <c r="E998" s="55">
        <v>116</v>
      </c>
      <c r="F998" s="55">
        <v>24</v>
      </c>
      <c r="H998" s="54" t="s">
        <v>2440</v>
      </c>
      <c r="I998" s="55">
        <v>2</v>
      </c>
      <c r="J998" s="54" t="s">
        <v>2441</v>
      </c>
      <c r="K998" s="54" t="s">
        <v>2442</v>
      </c>
      <c r="L998" s="54" t="s">
        <v>2412</v>
      </c>
      <c r="M998" s="54" t="s">
        <v>116</v>
      </c>
      <c r="N998" s="54">
        <v>3.03</v>
      </c>
      <c r="P998" s="54">
        <v>0.2</v>
      </c>
      <c r="R998" s="54">
        <v>3796.7</v>
      </c>
      <c r="U998" s="54">
        <v>0</v>
      </c>
    </row>
    <row r="999" spans="5:21">
      <c r="E999" s="55">
        <v>117</v>
      </c>
      <c r="F999" s="55">
        <v>1</v>
      </c>
      <c r="H999" s="54" t="s">
        <v>2443</v>
      </c>
      <c r="I999" s="55">
        <v>2</v>
      </c>
      <c r="J999" s="54" t="s">
        <v>2444</v>
      </c>
      <c r="K999" s="54" t="s">
        <v>2445</v>
      </c>
      <c r="L999" s="54" t="s">
        <v>760</v>
      </c>
      <c r="M999" s="54" t="s">
        <v>116</v>
      </c>
      <c r="N999" s="54">
        <v>3.03</v>
      </c>
      <c r="P999" s="54">
        <v>0.41</v>
      </c>
      <c r="R999" s="54">
        <v>6093.86</v>
      </c>
      <c r="S999" s="54">
        <v>3287</v>
      </c>
      <c r="T999" s="54">
        <v>158</v>
      </c>
      <c r="U999" s="54">
        <v>177500</v>
      </c>
    </row>
    <row r="1000" spans="5:21">
      <c r="E1000" s="55">
        <v>117</v>
      </c>
      <c r="F1000" s="55">
        <v>3</v>
      </c>
      <c r="H1000" s="54" t="s">
        <v>2446</v>
      </c>
      <c r="I1000" s="55">
        <v>2</v>
      </c>
      <c r="J1000" s="54" t="s">
        <v>2447</v>
      </c>
      <c r="K1000" s="54" t="s">
        <v>2446</v>
      </c>
      <c r="L1000" s="54" t="s">
        <v>363</v>
      </c>
      <c r="M1000" s="54" t="s">
        <v>116</v>
      </c>
      <c r="N1000" s="54">
        <v>3.03</v>
      </c>
      <c r="P1000" s="54">
        <v>0.43</v>
      </c>
      <c r="R1000" s="54">
        <v>6939.26</v>
      </c>
      <c r="S1000" s="54">
        <v>2256</v>
      </c>
      <c r="T1000" s="54">
        <v>278</v>
      </c>
      <c r="U1000" s="54">
        <v>1</v>
      </c>
    </row>
    <row r="1001" spans="5:21">
      <c r="E1001" s="55">
        <v>117</v>
      </c>
      <c r="F1001" s="55">
        <v>5</v>
      </c>
      <c r="H1001" s="54" t="s">
        <v>2448</v>
      </c>
      <c r="I1001" s="55">
        <v>2</v>
      </c>
      <c r="J1001" s="54" t="s">
        <v>2449</v>
      </c>
      <c r="K1001" s="54" t="s">
        <v>2448</v>
      </c>
      <c r="L1001" s="54" t="s">
        <v>2159</v>
      </c>
      <c r="M1001" s="54" t="s">
        <v>116</v>
      </c>
      <c r="N1001" s="54">
        <v>3.03</v>
      </c>
      <c r="P1001" s="54">
        <v>0.42</v>
      </c>
      <c r="R1001" s="54">
        <v>7625.3</v>
      </c>
      <c r="S1001" s="54">
        <v>3407</v>
      </c>
      <c r="T1001" s="54">
        <v>600</v>
      </c>
      <c r="U1001" s="54">
        <v>239900</v>
      </c>
    </row>
    <row r="1002" spans="5:21">
      <c r="E1002" s="55">
        <v>117</v>
      </c>
      <c r="F1002" s="55">
        <v>7</v>
      </c>
      <c r="H1002" s="54" t="s">
        <v>2450</v>
      </c>
      <c r="I1002" s="55">
        <v>2</v>
      </c>
      <c r="J1002" s="54" t="s">
        <v>2451</v>
      </c>
      <c r="K1002" s="54" t="s">
        <v>2450</v>
      </c>
      <c r="L1002" s="54" t="s">
        <v>363</v>
      </c>
      <c r="M1002" s="54" t="s">
        <v>116</v>
      </c>
      <c r="N1002" s="54">
        <v>3.03</v>
      </c>
      <c r="P1002" s="54">
        <v>0.21</v>
      </c>
      <c r="R1002" s="54">
        <v>5455.76</v>
      </c>
      <c r="S1002" s="54">
        <v>2689</v>
      </c>
      <c r="T1002" s="54">
        <v>220</v>
      </c>
      <c r="U1002" s="54">
        <v>175000</v>
      </c>
    </row>
    <row r="1003" spans="5:21">
      <c r="E1003" s="55">
        <v>117</v>
      </c>
      <c r="F1003" s="55">
        <v>8</v>
      </c>
      <c r="H1003" s="54" t="s">
        <v>2452</v>
      </c>
      <c r="I1003" s="55">
        <v>2</v>
      </c>
      <c r="J1003" s="54" t="s">
        <v>2453</v>
      </c>
      <c r="K1003" s="54" t="s">
        <v>2452</v>
      </c>
      <c r="L1003" s="54" t="s">
        <v>363</v>
      </c>
      <c r="M1003" s="54" t="s">
        <v>116</v>
      </c>
      <c r="N1003" s="54">
        <v>3.03</v>
      </c>
      <c r="P1003" s="54">
        <v>0.64</v>
      </c>
      <c r="R1003" s="54">
        <v>8805.7800000000007</v>
      </c>
      <c r="S1003" s="54">
        <v>2143</v>
      </c>
      <c r="T1003" s="54">
        <v>13</v>
      </c>
      <c r="U1003" s="54">
        <v>125000</v>
      </c>
    </row>
    <row r="1004" spans="5:21">
      <c r="E1004" s="55">
        <v>117</v>
      </c>
      <c r="F1004" s="55">
        <v>11</v>
      </c>
      <c r="H1004" s="54" t="s">
        <v>2454</v>
      </c>
      <c r="I1004" s="55">
        <v>1</v>
      </c>
      <c r="J1004" s="54" t="s">
        <v>2455</v>
      </c>
      <c r="K1004" s="54" t="s">
        <v>2456</v>
      </c>
      <c r="L1004" s="54" t="s">
        <v>363</v>
      </c>
      <c r="M1004" s="54" t="s">
        <v>116</v>
      </c>
      <c r="N1004" s="54">
        <v>3.03</v>
      </c>
      <c r="P1004" s="54">
        <v>0.21</v>
      </c>
      <c r="R1004" s="54">
        <v>744.45</v>
      </c>
      <c r="S1004" s="54">
        <v>3032</v>
      </c>
      <c r="T1004" s="54">
        <v>82</v>
      </c>
      <c r="U1004" s="54">
        <v>292800</v>
      </c>
    </row>
    <row r="1005" spans="5:21">
      <c r="E1005" s="55">
        <v>117</v>
      </c>
      <c r="F1005" s="55">
        <v>12</v>
      </c>
      <c r="H1005" s="54" t="s">
        <v>2456</v>
      </c>
      <c r="I1005" s="55">
        <v>2</v>
      </c>
      <c r="J1005" s="54" t="s">
        <v>2457</v>
      </c>
      <c r="K1005" s="54" t="s">
        <v>2456</v>
      </c>
      <c r="L1005" s="54" t="s">
        <v>363</v>
      </c>
      <c r="M1005" s="54" t="s">
        <v>116</v>
      </c>
      <c r="N1005" s="54">
        <v>3.03</v>
      </c>
      <c r="P1005" s="54">
        <v>0.26</v>
      </c>
      <c r="R1005" s="54">
        <v>6334.92</v>
      </c>
      <c r="S1005" s="54">
        <v>3032</v>
      </c>
      <c r="T1005" s="54">
        <v>82</v>
      </c>
      <c r="U1005" s="54">
        <v>292800</v>
      </c>
    </row>
    <row r="1006" spans="5:21">
      <c r="E1006" s="55">
        <v>118</v>
      </c>
      <c r="F1006" s="55">
        <v>1</v>
      </c>
      <c r="H1006" s="54" t="s">
        <v>2458</v>
      </c>
      <c r="I1006" s="55">
        <v>2</v>
      </c>
      <c r="J1006" s="54" t="s">
        <v>2459</v>
      </c>
      <c r="K1006" s="54" t="s">
        <v>2458</v>
      </c>
      <c r="L1006" s="54" t="s">
        <v>363</v>
      </c>
      <c r="M1006" s="54" t="s">
        <v>104</v>
      </c>
      <c r="N1006" s="54">
        <v>3</v>
      </c>
      <c r="P1006" s="54">
        <v>13.63</v>
      </c>
      <c r="R1006" s="54">
        <v>12164.59</v>
      </c>
      <c r="S1006" s="54">
        <v>2313</v>
      </c>
      <c r="T1006" s="54">
        <v>146</v>
      </c>
      <c r="U1006" s="54">
        <v>10000</v>
      </c>
    </row>
    <row r="1007" spans="5:21">
      <c r="E1007" s="55">
        <v>118</v>
      </c>
      <c r="F1007" s="55">
        <v>1.01</v>
      </c>
      <c r="H1007" s="54" t="s">
        <v>2460</v>
      </c>
      <c r="I1007" s="55">
        <v>2</v>
      </c>
      <c r="J1007" s="54" t="s">
        <v>2461</v>
      </c>
      <c r="K1007" s="54" t="s">
        <v>2460</v>
      </c>
      <c r="L1007" s="54" t="s">
        <v>363</v>
      </c>
      <c r="M1007" s="54" t="s">
        <v>116</v>
      </c>
      <c r="N1007" s="54">
        <v>3.03</v>
      </c>
      <c r="P1007" s="54">
        <v>0.45</v>
      </c>
      <c r="R1007" s="54">
        <v>8227.9500000000007</v>
      </c>
      <c r="S1007" s="54">
        <v>3140</v>
      </c>
      <c r="T1007" s="54">
        <v>24</v>
      </c>
      <c r="U1007" s="54">
        <v>307000</v>
      </c>
    </row>
    <row r="1008" spans="5:21">
      <c r="E1008" s="55">
        <v>118</v>
      </c>
      <c r="F1008" s="55">
        <v>1.02</v>
      </c>
      <c r="H1008" s="54" t="s">
        <v>2462</v>
      </c>
      <c r="I1008" s="55">
        <v>1</v>
      </c>
      <c r="J1008" s="54" t="s">
        <v>2463</v>
      </c>
      <c r="K1008" s="54" t="s">
        <v>2464</v>
      </c>
      <c r="L1008" s="54" t="s">
        <v>2465</v>
      </c>
      <c r="M1008" s="54" t="s">
        <v>116</v>
      </c>
      <c r="N1008" s="54">
        <v>3.03</v>
      </c>
      <c r="P1008" s="54">
        <v>0.45</v>
      </c>
      <c r="R1008" s="54">
        <v>1524.35</v>
      </c>
      <c r="U1008" s="54">
        <v>0</v>
      </c>
    </row>
    <row r="1009" spans="5:21">
      <c r="E1009" s="55">
        <v>118</v>
      </c>
      <c r="F1009" s="55">
        <v>1.03</v>
      </c>
      <c r="H1009" s="54" t="s">
        <v>2466</v>
      </c>
      <c r="I1009" s="55">
        <v>2</v>
      </c>
      <c r="J1009" s="54" t="s">
        <v>2467</v>
      </c>
      <c r="K1009" s="54" t="s">
        <v>2466</v>
      </c>
      <c r="L1009" s="54" t="s">
        <v>363</v>
      </c>
      <c r="M1009" s="54" t="s">
        <v>116</v>
      </c>
      <c r="N1009" s="54">
        <v>3.03</v>
      </c>
      <c r="P1009" s="54">
        <v>0.45</v>
      </c>
      <c r="R1009" s="54">
        <v>7072.28</v>
      </c>
      <c r="S1009" s="54">
        <v>3401</v>
      </c>
      <c r="T1009" s="54">
        <v>133</v>
      </c>
      <c r="U1009" s="54">
        <v>248000</v>
      </c>
    </row>
    <row r="1010" spans="5:21">
      <c r="E1010" s="55">
        <v>118</v>
      </c>
      <c r="F1010" s="55">
        <v>1.04</v>
      </c>
      <c r="H1010" s="54" t="s">
        <v>2468</v>
      </c>
      <c r="I1010" s="55">
        <v>2</v>
      </c>
      <c r="J1010" s="54" t="s">
        <v>2469</v>
      </c>
      <c r="K1010" s="54" t="s">
        <v>2468</v>
      </c>
      <c r="L1010" s="54" t="s">
        <v>363</v>
      </c>
      <c r="M1010" s="54" t="s">
        <v>116</v>
      </c>
      <c r="N1010" s="54">
        <v>3.03</v>
      </c>
      <c r="P1010" s="54">
        <v>0.45</v>
      </c>
      <c r="R1010" s="54">
        <v>7561.49</v>
      </c>
      <c r="S1010" s="54">
        <v>1750</v>
      </c>
      <c r="T1010" s="54">
        <v>275</v>
      </c>
      <c r="U1010" s="54">
        <v>131500</v>
      </c>
    </row>
    <row r="1011" spans="5:21">
      <c r="E1011" s="55">
        <v>118</v>
      </c>
      <c r="F1011" s="55">
        <v>1.05</v>
      </c>
      <c r="H1011" s="54" t="s">
        <v>2462</v>
      </c>
      <c r="I1011" s="55">
        <v>2</v>
      </c>
      <c r="J1011" s="54" t="s">
        <v>2470</v>
      </c>
      <c r="K1011" s="54" t="s">
        <v>2471</v>
      </c>
      <c r="L1011" s="54" t="s">
        <v>363</v>
      </c>
      <c r="M1011" s="54" t="s">
        <v>116</v>
      </c>
      <c r="N1011" s="54">
        <v>3.03</v>
      </c>
      <c r="P1011" s="54">
        <v>0.57999999999999996</v>
      </c>
      <c r="R1011" s="54">
        <v>8855.41</v>
      </c>
      <c r="S1011" s="54">
        <v>1843</v>
      </c>
      <c r="T1011" s="54">
        <v>168</v>
      </c>
      <c r="U1011" s="54">
        <v>137250</v>
      </c>
    </row>
    <row r="1012" spans="5:21">
      <c r="E1012" s="55">
        <v>118</v>
      </c>
      <c r="F1012" s="55">
        <v>1.06</v>
      </c>
      <c r="H1012" s="54" t="s">
        <v>2472</v>
      </c>
      <c r="I1012" s="55">
        <v>2</v>
      </c>
      <c r="J1012" s="54" t="s">
        <v>2473</v>
      </c>
      <c r="K1012" s="54" t="s">
        <v>2472</v>
      </c>
      <c r="L1012" s="54" t="s">
        <v>363</v>
      </c>
      <c r="M1012" s="54" t="s">
        <v>116</v>
      </c>
      <c r="N1012" s="54">
        <v>3.03</v>
      </c>
      <c r="P1012" s="54">
        <v>1.06</v>
      </c>
      <c r="R1012" s="54">
        <v>8217.31</v>
      </c>
      <c r="U1012" s="54">
        <v>0</v>
      </c>
    </row>
    <row r="1013" spans="5:21">
      <c r="E1013" s="55">
        <v>118</v>
      </c>
      <c r="F1013" s="55">
        <v>1.08</v>
      </c>
      <c r="H1013" s="54" t="s">
        <v>2474</v>
      </c>
      <c r="I1013" s="55">
        <v>2</v>
      </c>
      <c r="J1013" s="54" t="s">
        <v>2475</v>
      </c>
      <c r="K1013" s="54" t="s">
        <v>2474</v>
      </c>
      <c r="L1013" s="54" t="s">
        <v>363</v>
      </c>
      <c r="M1013" s="54" t="s">
        <v>116</v>
      </c>
      <c r="N1013" s="54">
        <v>3.03</v>
      </c>
      <c r="P1013" s="54">
        <v>0.49</v>
      </c>
      <c r="R1013" s="54">
        <v>7791.91</v>
      </c>
      <c r="S1013" s="54">
        <v>3189</v>
      </c>
      <c r="T1013" s="54">
        <v>416</v>
      </c>
      <c r="U1013" s="54">
        <v>1</v>
      </c>
    </row>
    <row r="1014" spans="5:21">
      <c r="E1014" s="55">
        <v>118</v>
      </c>
      <c r="F1014" s="55">
        <v>1.0900000000000001</v>
      </c>
      <c r="H1014" s="54" t="s">
        <v>2476</v>
      </c>
      <c r="I1014" s="55">
        <v>2</v>
      </c>
      <c r="J1014" s="54" t="s">
        <v>2477</v>
      </c>
      <c r="K1014" s="54" t="s">
        <v>2476</v>
      </c>
      <c r="L1014" s="54" t="s">
        <v>363</v>
      </c>
      <c r="M1014" s="54" t="s">
        <v>116</v>
      </c>
      <c r="N1014" s="54">
        <v>3.03</v>
      </c>
      <c r="P1014" s="54">
        <v>0.78</v>
      </c>
      <c r="R1014" s="54">
        <v>9252.4500000000007</v>
      </c>
      <c r="S1014" s="54">
        <v>3368</v>
      </c>
      <c r="T1014" s="54">
        <v>274</v>
      </c>
      <c r="U1014" s="54">
        <v>270000</v>
      </c>
    </row>
    <row r="1015" spans="5:21">
      <c r="E1015" s="55">
        <v>118</v>
      </c>
      <c r="F1015" s="55">
        <v>2</v>
      </c>
      <c r="H1015" s="54" t="s">
        <v>211</v>
      </c>
      <c r="I1015" s="55" t="s">
        <v>77</v>
      </c>
      <c r="J1015" s="54" t="s">
        <v>1070</v>
      </c>
      <c r="K1015" s="54" t="s">
        <v>2478</v>
      </c>
      <c r="L1015" s="54" t="s">
        <v>658</v>
      </c>
      <c r="M1015" s="54" t="s">
        <v>116</v>
      </c>
      <c r="N1015" s="54">
        <v>3.03</v>
      </c>
      <c r="P1015" s="54">
        <v>23.48</v>
      </c>
      <c r="Q1015" s="54" t="s">
        <v>86</v>
      </c>
      <c r="R1015" s="54">
        <v>0</v>
      </c>
      <c r="S1015" s="54">
        <v>2020</v>
      </c>
      <c r="T1015" s="54">
        <v>129</v>
      </c>
      <c r="U1015" s="54">
        <v>151000</v>
      </c>
    </row>
    <row r="1016" spans="5:21">
      <c r="E1016" s="55">
        <v>119</v>
      </c>
      <c r="F1016" s="55">
        <v>3</v>
      </c>
      <c r="H1016" s="54" t="s">
        <v>2479</v>
      </c>
      <c r="I1016" s="55">
        <v>2</v>
      </c>
      <c r="J1016" s="54" t="s">
        <v>2480</v>
      </c>
      <c r="K1016" s="54" t="s">
        <v>2479</v>
      </c>
      <c r="L1016" s="54" t="s">
        <v>2159</v>
      </c>
      <c r="M1016" s="54" t="s">
        <v>116</v>
      </c>
      <c r="N1016" s="54">
        <v>3.03</v>
      </c>
      <c r="P1016" s="54">
        <v>0.55000000000000004</v>
      </c>
      <c r="R1016" s="54">
        <v>15831.97</v>
      </c>
      <c r="S1016" s="54">
        <v>3424</v>
      </c>
      <c r="T1016" s="54">
        <v>581</v>
      </c>
      <c r="U1016" s="54">
        <v>1</v>
      </c>
    </row>
    <row r="1017" spans="5:21">
      <c r="E1017" s="55">
        <v>119</v>
      </c>
      <c r="F1017" s="55">
        <v>4</v>
      </c>
      <c r="H1017" s="54" t="s">
        <v>2481</v>
      </c>
      <c r="I1017" s="55">
        <v>2</v>
      </c>
      <c r="J1017" s="54" t="s">
        <v>2482</v>
      </c>
      <c r="K1017" s="54" t="s">
        <v>2483</v>
      </c>
      <c r="L1017" s="54" t="s">
        <v>1703</v>
      </c>
      <c r="M1017" s="54" t="s">
        <v>116</v>
      </c>
      <c r="N1017" s="54">
        <v>3.03</v>
      </c>
      <c r="P1017" s="54">
        <v>0.4</v>
      </c>
      <c r="R1017" s="54">
        <v>11251.83</v>
      </c>
      <c r="S1017" s="54">
        <v>3256</v>
      </c>
      <c r="T1017" s="54">
        <v>937</v>
      </c>
      <c r="U1017" s="54">
        <v>390000</v>
      </c>
    </row>
    <row r="1018" spans="5:21">
      <c r="E1018" s="55">
        <v>119</v>
      </c>
      <c r="F1018" s="55">
        <v>6</v>
      </c>
      <c r="H1018" s="54" t="s">
        <v>2484</v>
      </c>
      <c r="I1018" s="55">
        <v>2</v>
      </c>
      <c r="J1018" s="54" t="s">
        <v>2485</v>
      </c>
      <c r="K1018" s="54" t="s">
        <v>2486</v>
      </c>
      <c r="L1018" s="54" t="s">
        <v>363</v>
      </c>
      <c r="M1018" s="54" t="s">
        <v>116</v>
      </c>
      <c r="N1018" s="54">
        <v>3.03</v>
      </c>
      <c r="P1018" s="54">
        <v>0.7</v>
      </c>
      <c r="R1018" s="54">
        <v>13495.82</v>
      </c>
      <c r="S1018" s="54">
        <v>2114</v>
      </c>
      <c r="T1018" s="54">
        <v>1</v>
      </c>
      <c r="U1018" s="54">
        <v>242000</v>
      </c>
    </row>
    <row r="1019" spans="5:21">
      <c r="E1019" s="55">
        <v>120</v>
      </c>
      <c r="F1019" s="55">
        <v>11</v>
      </c>
      <c r="H1019" s="54" t="s">
        <v>2487</v>
      </c>
      <c r="I1019" s="55">
        <v>1</v>
      </c>
      <c r="J1019" s="54" t="s">
        <v>2488</v>
      </c>
      <c r="K1019" s="54" t="s">
        <v>2489</v>
      </c>
      <c r="L1019" s="54" t="s">
        <v>2490</v>
      </c>
      <c r="M1019" s="54" t="s">
        <v>116</v>
      </c>
      <c r="N1019" s="54">
        <v>3.03</v>
      </c>
      <c r="P1019" s="54">
        <v>0.09</v>
      </c>
      <c r="R1019" s="54">
        <v>319.05</v>
      </c>
      <c r="U1019" s="54">
        <v>0</v>
      </c>
    </row>
    <row r="1020" spans="5:21">
      <c r="E1020" s="55">
        <v>120</v>
      </c>
      <c r="F1020" s="55">
        <v>13</v>
      </c>
      <c r="H1020" s="54" t="s">
        <v>2491</v>
      </c>
      <c r="I1020" s="55">
        <v>2</v>
      </c>
      <c r="J1020" s="54" t="s">
        <v>2492</v>
      </c>
      <c r="K1020" s="54" t="s">
        <v>2493</v>
      </c>
      <c r="L1020" s="54" t="s">
        <v>363</v>
      </c>
      <c r="M1020" s="54" t="s">
        <v>116</v>
      </c>
      <c r="N1020" s="54">
        <v>3.03</v>
      </c>
      <c r="P1020" s="54">
        <v>0.2</v>
      </c>
      <c r="R1020" s="54">
        <v>5030.3599999999997</v>
      </c>
      <c r="U1020" s="54">
        <v>0</v>
      </c>
    </row>
    <row r="1021" spans="5:21">
      <c r="E1021" s="55">
        <v>120</v>
      </c>
      <c r="F1021" s="55">
        <v>14</v>
      </c>
      <c r="H1021" s="54" t="s">
        <v>2494</v>
      </c>
      <c r="I1021" s="55">
        <v>1</v>
      </c>
      <c r="J1021" s="54" t="s">
        <v>2495</v>
      </c>
      <c r="K1021" s="54" t="s">
        <v>2496</v>
      </c>
      <c r="L1021" s="54" t="s">
        <v>2497</v>
      </c>
      <c r="M1021" s="54" t="s">
        <v>116</v>
      </c>
      <c r="N1021" s="54">
        <v>3.03</v>
      </c>
      <c r="P1021" s="54">
        <v>0.17</v>
      </c>
      <c r="R1021" s="54">
        <v>574.29</v>
      </c>
      <c r="S1021" s="54">
        <v>2140</v>
      </c>
      <c r="T1021" s="54">
        <v>85</v>
      </c>
      <c r="U1021" s="54">
        <v>110000</v>
      </c>
    </row>
    <row r="1022" spans="5:21">
      <c r="E1022" s="55">
        <v>120</v>
      </c>
      <c r="F1022" s="55">
        <v>16</v>
      </c>
      <c r="H1022" s="54" t="s">
        <v>2498</v>
      </c>
      <c r="I1022" s="55">
        <v>1</v>
      </c>
      <c r="J1022" s="54" t="s">
        <v>2499</v>
      </c>
      <c r="K1022" s="54" t="s">
        <v>2496</v>
      </c>
      <c r="L1022" s="54" t="s">
        <v>2497</v>
      </c>
      <c r="M1022" s="54" t="s">
        <v>116</v>
      </c>
      <c r="N1022" s="54">
        <v>3.03</v>
      </c>
      <c r="P1022" s="54">
        <v>0.17</v>
      </c>
      <c r="R1022" s="54">
        <v>574.29</v>
      </c>
      <c r="S1022" s="54">
        <v>3329</v>
      </c>
      <c r="T1022" s="54">
        <v>42</v>
      </c>
      <c r="U1022" s="54">
        <v>1</v>
      </c>
    </row>
    <row r="1023" spans="5:21">
      <c r="E1023" s="55">
        <v>120</v>
      </c>
      <c r="F1023" s="55">
        <v>17</v>
      </c>
      <c r="H1023" s="54" t="s">
        <v>2500</v>
      </c>
      <c r="I1023" s="55">
        <v>2</v>
      </c>
      <c r="J1023" s="54" t="s">
        <v>2501</v>
      </c>
      <c r="K1023" s="54" t="s">
        <v>2500</v>
      </c>
      <c r="L1023" s="54" t="s">
        <v>363</v>
      </c>
      <c r="M1023" s="54" t="s">
        <v>116</v>
      </c>
      <c r="N1023" s="54">
        <v>3.03</v>
      </c>
      <c r="P1023" s="54">
        <v>0.2</v>
      </c>
      <c r="R1023" s="54">
        <v>6969.47</v>
      </c>
      <c r="S1023" s="54">
        <v>2168</v>
      </c>
      <c r="T1023" s="54">
        <v>29</v>
      </c>
      <c r="U1023" s="54">
        <v>115000</v>
      </c>
    </row>
    <row r="1024" spans="5:21">
      <c r="E1024" s="55">
        <v>120</v>
      </c>
      <c r="F1024" s="55">
        <v>19</v>
      </c>
      <c r="H1024" s="54" t="s">
        <v>2502</v>
      </c>
      <c r="I1024" s="55">
        <v>2</v>
      </c>
      <c r="J1024" s="54" t="s">
        <v>2503</v>
      </c>
      <c r="K1024" s="54" t="s">
        <v>2502</v>
      </c>
      <c r="L1024" s="54" t="s">
        <v>363</v>
      </c>
      <c r="M1024" s="54" t="s">
        <v>116</v>
      </c>
      <c r="N1024" s="54">
        <v>3.03</v>
      </c>
      <c r="P1024" s="54">
        <v>0.71</v>
      </c>
      <c r="R1024" s="54">
        <v>10528.65</v>
      </c>
      <c r="S1024" s="54">
        <v>2691</v>
      </c>
      <c r="T1024" s="54">
        <v>220</v>
      </c>
      <c r="U1024" s="54">
        <v>1</v>
      </c>
    </row>
    <row r="1025" spans="5:21">
      <c r="E1025" s="55">
        <v>121</v>
      </c>
      <c r="F1025" s="55">
        <v>28</v>
      </c>
      <c r="H1025" s="54" t="s">
        <v>2504</v>
      </c>
      <c r="I1025" s="55">
        <v>2</v>
      </c>
      <c r="J1025" s="54" t="s">
        <v>2505</v>
      </c>
      <c r="K1025" s="54" t="s">
        <v>2504</v>
      </c>
      <c r="L1025" s="54" t="s">
        <v>363</v>
      </c>
      <c r="M1025" s="54" t="s">
        <v>116</v>
      </c>
      <c r="N1025" s="54">
        <v>3.03</v>
      </c>
      <c r="P1025" s="54">
        <v>0.14000000000000001</v>
      </c>
      <c r="R1025" s="54">
        <v>8770.33</v>
      </c>
      <c r="S1025" s="54">
        <v>3375</v>
      </c>
      <c r="T1025" s="54">
        <v>396</v>
      </c>
      <c r="U1025" s="54">
        <v>1</v>
      </c>
    </row>
    <row r="1026" spans="5:21">
      <c r="E1026" s="55">
        <v>121</v>
      </c>
      <c r="F1026" s="55">
        <v>29</v>
      </c>
      <c r="H1026" s="54" t="s">
        <v>2506</v>
      </c>
      <c r="I1026" s="55">
        <v>2</v>
      </c>
      <c r="J1026" s="54" t="s">
        <v>2507</v>
      </c>
      <c r="K1026" s="54" t="s">
        <v>2508</v>
      </c>
      <c r="L1026" s="54" t="s">
        <v>911</v>
      </c>
      <c r="M1026" s="54" t="s">
        <v>116</v>
      </c>
      <c r="N1026" s="54">
        <v>3.03</v>
      </c>
      <c r="P1026" s="54">
        <v>0.24</v>
      </c>
      <c r="R1026" s="54">
        <v>12474.86</v>
      </c>
      <c r="S1026" s="54">
        <v>3383</v>
      </c>
      <c r="T1026" s="54">
        <v>594</v>
      </c>
      <c r="U1026" s="54">
        <v>1</v>
      </c>
    </row>
    <row r="1027" spans="5:21">
      <c r="E1027" s="55">
        <v>121</v>
      </c>
      <c r="F1027" s="55">
        <v>31</v>
      </c>
      <c r="H1027" s="54" t="s">
        <v>2509</v>
      </c>
      <c r="I1027" s="55">
        <v>2</v>
      </c>
      <c r="J1027" s="54" t="s">
        <v>2510</v>
      </c>
      <c r="K1027" s="54" t="s">
        <v>2489</v>
      </c>
      <c r="L1027" s="54" t="s">
        <v>2511</v>
      </c>
      <c r="M1027" s="54" t="s">
        <v>116</v>
      </c>
      <c r="N1027" s="54">
        <v>3.03</v>
      </c>
      <c r="P1027" s="54">
        <v>0.1</v>
      </c>
      <c r="R1027" s="54">
        <v>7533.13</v>
      </c>
      <c r="U1027" s="54">
        <v>0</v>
      </c>
    </row>
    <row r="1028" spans="5:21">
      <c r="E1028" s="55">
        <v>122</v>
      </c>
      <c r="F1028" s="55">
        <v>33</v>
      </c>
      <c r="H1028" s="54" t="s">
        <v>2512</v>
      </c>
      <c r="I1028" s="55">
        <v>2</v>
      </c>
      <c r="J1028" s="54" t="s">
        <v>2499</v>
      </c>
      <c r="K1028" s="54" t="s">
        <v>2496</v>
      </c>
      <c r="L1028" s="54" t="s">
        <v>2497</v>
      </c>
      <c r="M1028" s="54" t="s">
        <v>116</v>
      </c>
      <c r="N1028" s="54">
        <v>3.03</v>
      </c>
      <c r="P1028" s="54">
        <v>0.21</v>
      </c>
      <c r="R1028" s="54">
        <v>7338.15</v>
      </c>
      <c r="S1028" s="54">
        <v>3329</v>
      </c>
      <c r="T1028" s="54">
        <v>42</v>
      </c>
      <c r="U1028" s="54">
        <v>1</v>
      </c>
    </row>
    <row r="1029" spans="5:21">
      <c r="E1029" s="55">
        <v>122</v>
      </c>
      <c r="F1029" s="55">
        <v>35</v>
      </c>
      <c r="H1029" s="54" t="s">
        <v>2513</v>
      </c>
      <c r="I1029" s="55">
        <v>2</v>
      </c>
      <c r="J1029" s="54" t="s">
        <v>2495</v>
      </c>
      <c r="K1029" s="54" t="s">
        <v>2496</v>
      </c>
      <c r="L1029" s="54" t="s">
        <v>2497</v>
      </c>
      <c r="M1029" s="54" t="s">
        <v>116</v>
      </c>
      <c r="N1029" s="54">
        <v>3.03</v>
      </c>
      <c r="P1029" s="54">
        <v>0.28000000000000003</v>
      </c>
      <c r="R1029" s="54">
        <v>8114.51</v>
      </c>
      <c r="U1029" s="54">
        <v>0</v>
      </c>
    </row>
    <row r="1030" spans="5:21">
      <c r="E1030" s="55">
        <v>122</v>
      </c>
      <c r="F1030" s="55">
        <v>37</v>
      </c>
      <c r="H1030" s="54" t="s">
        <v>2514</v>
      </c>
      <c r="I1030" s="55">
        <v>2</v>
      </c>
      <c r="J1030" s="54" t="s">
        <v>2515</v>
      </c>
      <c r="K1030" s="54" t="s">
        <v>2514</v>
      </c>
      <c r="L1030" s="54" t="s">
        <v>363</v>
      </c>
      <c r="M1030" s="54" t="s">
        <v>116</v>
      </c>
      <c r="N1030" s="54">
        <v>3.03</v>
      </c>
      <c r="P1030" s="54">
        <v>0.17</v>
      </c>
      <c r="R1030" s="54">
        <v>6653.97</v>
      </c>
      <c r="S1030" s="54">
        <v>3030</v>
      </c>
      <c r="T1030" s="54">
        <v>132</v>
      </c>
      <c r="U1030" s="54">
        <v>189000</v>
      </c>
    </row>
    <row r="1031" spans="5:21">
      <c r="E1031" s="55">
        <v>123</v>
      </c>
      <c r="F1031" s="55">
        <v>28</v>
      </c>
      <c r="H1031" s="54" t="s">
        <v>2516</v>
      </c>
      <c r="I1031" s="55">
        <v>2</v>
      </c>
      <c r="J1031" s="54" t="s">
        <v>2517</v>
      </c>
      <c r="K1031" s="54" t="s">
        <v>2516</v>
      </c>
      <c r="L1031" s="54" t="s">
        <v>363</v>
      </c>
      <c r="M1031" s="54" t="s">
        <v>116</v>
      </c>
      <c r="N1031" s="54">
        <v>3.03</v>
      </c>
      <c r="P1031" s="54">
        <v>0.67</v>
      </c>
      <c r="R1031" s="54">
        <v>10494.9</v>
      </c>
      <c r="U1031" s="54">
        <v>0</v>
      </c>
    </row>
    <row r="1032" spans="5:21">
      <c r="E1032" s="55">
        <v>124</v>
      </c>
      <c r="F1032" s="55">
        <v>34</v>
      </c>
      <c r="H1032" s="54" t="s">
        <v>2518</v>
      </c>
      <c r="I1032" s="55">
        <v>2</v>
      </c>
      <c r="J1032" s="54" t="s">
        <v>2519</v>
      </c>
      <c r="K1032" s="54" t="s">
        <v>2518</v>
      </c>
      <c r="L1032" s="54" t="s">
        <v>363</v>
      </c>
      <c r="M1032" s="54" t="s">
        <v>116</v>
      </c>
      <c r="N1032" s="54">
        <v>3.03</v>
      </c>
      <c r="P1032" s="54">
        <v>0.15</v>
      </c>
      <c r="R1032" s="54">
        <v>7472.86</v>
      </c>
      <c r="U1032" s="54">
        <v>0</v>
      </c>
    </row>
    <row r="1033" spans="5:21">
      <c r="E1033" s="55">
        <v>124</v>
      </c>
      <c r="F1033" s="55">
        <v>35</v>
      </c>
      <c r="H1033" s="54" t="s">
        <v>2520</v>
      </c>
      <c r="I1033" s="55">
        <v>2</v>
      </c>
      <c r="J1033" s="54" t="s">
        <v>2356</v>
      </c>
      <c r="K1033" s="54" t="s">
        <v>2357</v>
      </c>
      <c r="L1033" s="54" t="s">
        <v>342</v>
      </c>
      <c r="M1033" s="54" t="s">
        <v>116</v>
      </c>
      <c r="N1033" s="54">
        <v>3.03</v>
      </c>
      <c r="P1033" s="54">
        <v>0.1</v>
      </c>
      <c r="R1033" s="54">
        <v>6118.67</v>
      </c>
      <c r="S1033" s="54">
        <v>3462</v>
      </c>
      <c r="T1033" s="54">
        <v>63</v>
      </c>
      <c r="U1033" s="54">
        <v>1</v>
      </c>
    </row>
    <row r="1034" spans="5:21">
      <c r="E1034" s="55">
        <v>124</v>
      </c>
      <c r="F1034" s="55">
        <v>36</v>
      </c>
      <c r="H1034" s="54" t="s">
        <v>2521</v>
      </c>
      <c r="I1034" s="55">
        <v>2</v>
      </c>
      <c r="J1034" s="54" t="s">
        <v>2522</v>
      </c>
      <c r="K1034" s="54" t="s">
        <v>2523</v>
      </c>
      <c r="L1034" s="54" t="s">
        <v>2524</v>
      </c>
      <c r="M1034" s="54" t="s">
        <v>116</v>
      </c>
      <c r="N1034" s="54">
        <v>3.03</v>
      </c>
      <c r="P1034" s="54">
        <v>0.11</v>
      </c>
      <c r="R1034" s="54">
        <v>6030.05</v>
      </c>
      <c r="U1034" s="54">
        <v>0</v>
      </c>
    </row>
    <row r="1035" spans="5:21">
      <c r="E1035" s="55">
        <v>124</v>
      </c>
      <c r="F1035" s="55">
        <v>37</v>
      </c>
      <c r="H1035" s="54" t="s">
        <v>2525</v>
      </c>
      <c r="I1035" s="55">
        <v>1</v>
      </c>
      <c r="J1035" s="54" t="s">
        <v>2526</v>
      </c>
      <c r="K1035" s="54" t="s">
        <v>2527</v>
      </c>
      <c r="L1035" s="54" t="s">
        <v>2528</v>
      </c>
      <c r="M1035" s="54" t="s">
        <v>116</v>
      </c>
      <c r="N1035" s="54">
        <v>3.03</v>
      </c>
      <c r="P1035" s="54">
        <v>0.18</v>
      </c>
      <c r="R1035" s="54">
        <v>638.1</v>
      </c>
      <c r="S1035" s="54">
        <v>3268</v>
      </c>
      <c r="T1035" s="54">
        <v>488</v>
      </c>
      <c r="U1035" s="54">
        <v>1</v>
      </c>
    </row>
    <row r="1036" spans="5:21">
      <c r="E1036" s="55">
        <v>125</v>
      </c>
      <c r="F1036" s="55">
        <v>33</v>
      </c>
      <c r="H1036" s="54" t="s">
        <v>2529</v>
      </c>
      <c r="I1036" s="55">
        <v>2</v>
      </c>
      <c r="J1036" s="54" t="s">
        <v>2526</v>
      </c>
      <c r="K1036" s="54" t="s">
        <v>2527</v>
      </c>
      <c r="L1036" s="54" t="s">
        <v>2528</v>
      </c>
      <c r="M1036" s="54" t="s">
        <v>116</v>
      </c>
      <c r="N1036" s="54">
        <v>3.03</v>
      </c>
      <c r="P1036" s="54">
        <v>0.08</v>
      </c>
      <c r="R1036" s="54">
        <v>8720.7000000000007</v>
      </c>
      <c r="S1036" s="54">
        <v>3268</v>
      </c>
      <c r="T1036" s="54">
        <v>493</v>
      </c>
      <c r="U1036" s="54">
        <v>1</v>
      </c>
    </row>
    <row r="1037" spans="5:21">
      <c r="E1037" s="55">
        <v>125</v>
      </c>
      <c r="F1037" s="55">
        <v>34</v>
      </c>
      <c r="H1037" s="54" t="s">
        <v>2530</v>
      </c>
      <c r="I1037" s="55">
        <v>2</v>
      </c>
      <c r="J1037" s="54" t="s">
        <v>2531</v>
      </c>
      <c r="K1037" s="54" t="s">
        <v>2532</v>
      </c>
      <c r="L1037" s="54" t="s">
        <v>2533</v>
      </c>
      <c r="M1037" s="54" t="s">
        <v>116</v>
      </c>
      <c r="N1037" s="54">
        <v>3.03</v>
      </c>
      <c r="P1037" s="54">
        <v>0.12</v>
      </c>
      <c r="R1037" s="54">
        <v>7596.94</v>
      </c>
      <c r="S1037" s="54">
        <v>3403</v>
      </c>
      <c r="T1037" s="54">
        <v>487</v>
      </c>
      <c r="U1037" s="54">
        <v>1</v>
      </c>
    </row>
    <row r="1038" spans="5:21">
      <c r="E1038" s="55">
        <v>125</v>
      </c>
      <c r="F1038" s="55">
        <v>35</v>
      </c>
      <c r="H1038" s="54" t="s">
        <v>2534</v>
      </c>
      <c r="I1038" s="55">
        <v>2</v>
      </c>
      <c r="J1038" s="54" t="s">
        <v>2535</v>
      </c>
      <c r="K1038" s="54" t="s">
        <v>2534</v>
      </c>
      <c r="L1038" s="54" t="s">
        <v>363</v>
      </c>
      <c r="M1038" s="54" t="s">
        <v>116</v>
      </c>
      <c r="N1038" s="54">
        <v>3.03</v>
      </c>
      <c r="P1038" s="54">
        <v>0.14000000000000001</v>
      </c>
      <c r="R1038" s="54">
        <v>9128.3799999999992</v>
      </c>
      <c r="U1038" s="54">
        <v>0</v>
      </c>
    </row>
    <row r="1039" spans="5:21">
      <c r="E1039" s="55">
        <v>125</v>
      </c>
      <c r="F1039" s="55">
        <v>36</v>
      </c>
      <c r="H1039" s="54" t="s">
        <v>2536</v>
      </c>
      <c r="I1039" s="55">
        <v>2</v>
      </c>
      <c r="J1039" s="54" t="s">
        <v>2537</v>
      </c>
      <c r="K1039" s="54" t="s">
        <v>2536</v>
      </c>
      <c r="L1039" s="54" t="s">
        <v>363</v>
      </c>
      <c r="M1039" s="54" t="s">
        <v>116</v>
      </c>
      <c r="N1039" s="54">
        <v>3.03</v>
      </c>
      <c r="P1039" s="54">
        <v>0.14000000000000001</v>
      </c>
      <c r="R1039" s="54">
        <v>11372.36</v>
      </c>
      <c r="S1039" s="54">
        <v>2907</v>
      </c>
      <c r="T1039" s="54">
        <v>283</v>
      </c>
      <c r="U1039" s="54">
        <v>230000</v>
      </c>
    </row>
    <row r="1040" spans="5:21">
      <c r="E1040" s="55">
        <v>125</v>
      </c>
      <c r="F1040" s="55">
        <v>37</v>
      </c>
      <c r="H1040" s="54" t="s">
        <v>2538</v>
      </c>
      <c r="I1040" s="55">
        <v>2</v>
      </c>
      <c r="J1040" s="54" t="s">
        <v>2539</v>
      </c>
      <c r="K1040" s="54" t="s">
        <v>2540</v>
      </c>
      <c r="L1040" s="54" t="s">
        <v>2541</v>
      </c>
      <c r="M1040" s="54" t="s">
        <v>116</v>
      </c>
      <c r="N1040" s="54">
        <v>3.03</v>
      </c>
      <c r="P1040" s="54">
        <v>0.48</v>
      </c>
      <c r="R1040" s="54">
        <v>11677.23</v>
      </c>
      <c r="S1040" s="54">
        <v>1853</v>
      </c>
      <c r="T1040" s="54">
        <v>350</v>
      </c>
      <c r="U1040" s="54">
        <v>155000</v>
      </c>
    </row>
    <row r="1041" spans="5:21">
      <c r="E1041" s="55">
        <v>126</v>
      </c>
      <c r="F1041" s="55">
        <v>1</v>
      </c>
      <c r="H1041" s="54" t="s">
        <v>2542</v>
      </c>
      <c r="I1041" s="55">
        <v>2</v>
      </c>
      <c r="J1041" s="54" t="s">
        <v>2543</v>
      </c>
      <c r="K1041" s="54" t="s">
        <v>2542</v>
      </c>
      <c r="L1041" s="54" t="s">
        <v>363</v>
      </c>
      <c r="M1041" s="54" t="s">
        <v>116</v>
      </c>
      <c r="N1041" s="54">
        <v>3.03</v>
      </c>
      <c r="P1041" s="54">
        <v>0.32</v>
      </c>
      <c r="R1041" s="54">
        <v>11287.28</v>
      </c>
      <c r="S1041" s="54">
        <v>2852</v>
      </c>
      <c r="T1041" s="54">
        <v>45</v>
      </c>
      <c r="U1041" s="54">
        <v>380000</v>
      </c>
    </row>
    <row r="1042" spans="5:21">
      <c r="E1042" s="55">
        <v>126</v>
      </c>
      <c r="F1042" s="55">
        <v>2</v>
      </c>
      <c r="H1042" s="54" t="s">
        <v>2544</v>
      </c>
      <c r="I1042" s="55">
        <v>2</v>
      </c>
      <c r="J1042" s="54" t="s">
        <v>2545</v>
      </c>
      <c r="K1042" s="54" t="s">
        <v>2544</v>
      </c>
      <c r="L1042" s="54" t="s">
        <v>363</v>
      </c>
      <c r="M1042" s="54" t="s">
        <v>116</v>
      </c>
      <c r="N1042" s="54">
        <v>3.03</v>
      </c>
      <c r="P1042" s="54">
        <v>0.54</v>
      </c>
      <c r="R1042" s="54">
        <v>8887.32</v>
      </c>
      <c r="S1042" s="54">
        <v>3255</v>
      </c>
      <c r="T1042" s="54">
        <v>852</v>
      </c>
      <c r="U1042" s="54">
        <v>279000</v>
      </c>
    </row>
    <row r="1043" spans="5:21">
      <c r="E1043" s="55">
        <v>126</v>
      </c>
      <c r="F1043" s="55">
        <v>3</v>
      </c>
      <c r="H1043" s="54" t="s">
        <v>2525</v>
      </c>
      <c r="I1043" s="55">
        <v>1</v>
      </c>
      <c r="J1043" s="54" t="s">
        <v>2531</v>
      </c>
      <c r="K1043" s="54" t="s">
        <v>2532</v>
      </c>
      <c r="L1043" s="54" t="s">
        <v>2412</v>
      </c>
      <c r="M1043" s="54" t="s">
        <v>116</v>
      </c>
      <c r="N1043" s="54">
        <v>3.03</v>
      </c>
      <c r="P1043" s="54">
        <v>0.3</v>
      </c>
      <c r="R1043" s="54">
        <v>939.43</v>
      </c>
      <c r="S1043" s="54">
        <v>3403</v>
      </c>
      <c r="T1043" s="54">
        <v>492</v>
      </c>
      <c r="U1043" s="54">
        <v>1</v>
      </c>
    </row>
    <row r="1044" spans="5:21">
      <c r="E1044" s="55">
        <v>126</v>
      </c>
      <c r="F1044" s="55">
        <v>4</v>
      </c>
      <c r="H1044" s="54" t="s">
        <v>2546</v>
      </c>
      <c r="I1044" s="55">
        <v>2</v>
      </c>
      <c r="J1044" s="54" t="s">
        <v>2547</v>
      </c>
      <c r="K1044" s="54" t="s">
        <v>2546</v>
      </c>
      <c r="L1044" s="54" t="s">
        <v>363</v>
      </c>
      <c r="M1044" s="54" t="s">
        <v>116</v>
      </c>
      <c r="N1044" s="54">
        <v>3.03</v>
      </c>
      <c r="P1044" s="54">
        <v>1.08</v>
      </c>
      <c r="R1044" s="54">
        <v>14233.18</v>
      </c>
      <c r="S1044" s="54">
        <v>3255</v>
      </c>
      <c r="T1044" s="54">
        <v>923</v>
      </c>
      <c r="U1044" s="54">
        <v>380000</v>
      </c>
    </row>
    <row r="1045" spans="5:21">
      <c r="E1045" s="55">
        <v>126</v>
      </c>
      <c r="F1045" s="55">
        <v>5</v>
      </c>
      <c r="H1045" s="54" t="s">
        <v>2548</v>
      </c>
      <c r="I1045" s="55">
        <v>2</v>
      </c>
      <c r="J1045" s="54" t="s">
        <v>2549</v>
      </c>
      <c r="K1045" s="54" t="s">
        <v>2548</v>
      </c>
      <c r="L1045" s="54" t="s">
        <v>363</v>
      </c>
      <c r="M1045" s="54" t="s">
        <v>116</v>
      </c>
      <c r="N1045" s="54">
        <v>3.03</v>
      </c>
      <c r="P1045" s="54">
        <v>0.35</v>
      </c>
      <c r="R1045" s="54">
        <v>7079.37</v>
      </c>
      <c r="S1045" s="54">
        <v>3325</v>
      </c>
      <c r="T1045" s="54">
        <v>400</v>
      </c>
      <c r="U1045" s="54">
        <v>1</v>
      </c>
    </row>
    <row r="1046" spans="5:21">
      <c r="E1046" s="55">
        <v>126</v>
      </c>
      <c r="F1046" s="55">
        <v>6</v>
      </c>
      <c r="H1046" s="54" t="s">
        <v>2550</v>
      </c>
      <c r="I1046" s="55">
        <v>2</v>
      </c>
      <c r="J1046" s="54" t="s">
        <v>2551</v>
      </c>
      <c r="K1046" s="54" t="s">
        <v>2550</v>
      </c>
      <c r="L1046" s="54" t="s">
        <v>363</v>
      </c>
      <c r="M1046" s="54" t="s">
        <v>116</v>
      </c>
      <c r="N1046" s="54">
        <v>3.03</v>
      </c>
      <c r="P1046" s="54">
        <v>0.23</v>
      </c>
      <c r="R1046" s="54">
        <v>13439.1</v>
      </c>
      <c r="S1046" s="54">
        <v>3459</v>
      </c>
      <c r="T1046" s="54">
        <v>966</v>
      </c>
      <c r="U1046" s="54">
        <v>527000</v>
      </c>
    </row>
    <row r="1047" spans="5:21">
      <c r="E1047" s="55">
        <v>126</v>
      </c>
      <c r="F1047" s="55">
        <v>7</v>
      </c>
      <c r="H1047" s="54" t="s">
        <v>2552</v>
      </c>
      <c r="I1047" s="55">
        <v>2</v>
      </c>
      <c r="J1047" s="54" t="s">
        <v>2553</v>
      </c>
      <c r="K1047" s="54" t="s">
        <v>2552</v>
      </c>
      <c r="L1047" s="54" t="s">
        <v>363</v>
      </c>
      <c r="M1047" s="54" t="s">
        <v>116</v>
      </c>
      <c r="N1047" s="54">
        <v>3.03</v>
      </c>
      <c r="P1047" s="54">
        <v>0.62</v>
      </c>
      <c r="R1047" s="54">
        <v>14612.49</v>
      </c>
      <c r="S1047" s="54">
        <v>3442</v>
      </c>
      <c r="T1047" s="54">
        <v>319</v>
      </c>
      <c r="U1047" s="54">
        <v>1</v>
      </c>
    </row>
    <row r="1048" spans="5:21">
      <c r="E1048" s="55">
        <v>130</v>
      </c>
      <c r="F1048" s="55">
        <v>1</v>
      </c>
      <c r="H1048" s="54" t="s">
        <v>2287</v>
      </c>
      <c r="I1048" s="55">
        <v>1</v>
      </c>
      <c r="J1048" s="54" t="s">
        <v>2554</v>
      </c>
      <c r="K1048" s="54" t="s">
        <v>2544</v>
      </c>
      <c r="L1048" s="54" t="s">
        <v>363</v>
      </c>
      <c r="M1048" s="54" t="s">
        <v>116</v>
      </c>
      <c r="N1048" s="54">
        <v>3.03</v>
      </c>
      <c r="P1048" s="54">
        <v>0.09</v>
      </c>
      <c r="R1048" s="54">
        <v>159.53</v>
      </c>
      <c r="S1048" s="54">
        <v>3255</v>
      </c>
      <c r="T1048" s="54">
        <v>852</v>
      </c>
      <c r="U1048" s="54">
        <v>279000</v>
      </c>
    </row>
    <row r="1049" spans="5:21">
      <c r="E1049" s="55">
        <v>131</v>
      </c>
      <c r="F1049" s="55">
        <v>1</v>
      </c>
      <c r="H1049" s="54" t="s">
        <v>2359</v>
      </c>
      <c r="I1049" s="55">
        <v>2</v>
      </c>
      <c r="J1049" s="54" t="s">
        <v>2358</v>
      </c>
      <c r="K1049" s="54" t="s">
        <v>2359</v>
      </c>
      <c r="L1049" s="54" t="s">
        <v>363</v>
      </c>
      <c r="M1049" s="54" t="s">
        <v>116</v>
      </c>
      <c r="N1049" s="54">
        <v>3.02</v>
      </c>
      <c r="P1049" s="54">
        <v>1.2</v>
      </c>
      <c r="R1049" s="54">
        <v>14141.01</v>
      </c>
      <c r="S1049" s="54">
        <v>2479</v>
      </c>
      <c r="T1049" s="54">
        <v>246</v>
      </c>
      <c r="U1049" s="54">
        <v>250000</v>
      </c>
    </row>
    <row r="1050" spans="5:21">
      <c r="E1050" s="55">
        <v>132</v>
      </c>
      <c r="F1050" s="55">
        <v>4</v>
      </c>
      <c r="H1050" s="54" t="s">
        <v>2555</v>
      </c>
      <c r="I1050" s="55">
        <v>2</v>
      </c>
      <c r="J1050" s="54" t="s">
        <v>2556</v>
      </c>
      <c r="K1050" s="54" t="s">
        <v>2555</v>
      </c>
      <c r="L1050" s="54" t="s">
        <v>363</v>
      </c>
      <c r="M1050" s="54" t="s">
        <v>116</v>
      </c>
      <c r="N1050" s="54">
        <v>3.02</v>
      </c>
      <c r="P1050" s="54">
        <v>0.12</v>
      </c>
      <c r="R1050" s="54">
        <v>9936.64</v>
      </c>
      <c r="U1050" s="54">
        <v>0</v>
      </c>
    </row>
    <row r="1051" spans="5:21">
      <c r="E1051" s="55">
        <v>132</v>
      </c>
      <c r="F1051" s="55">
        <v>5</v>
      </c>
      <c r="H1051" s="54" t="s">
        <v>2557</v>
      </c>
      <c r="I1051" s="55">
        <v>2</v>
      </c>
      <c r="J1051" s="54" t="s">
        <v>2558</v>
      </c>
      <c r="K1051" s="54" t="s">
        <v>2559</v>
      </c>
      <c r="L1051" s="54" t="s">
        <v>363</v>
      </c>
      <c r="M1051" s="54" t="s">
        <v>116</v>
      </c>
      <c r="N1051" s="54">
        <v>3.02</v>
      </c>
      <c r="P1051" s="54">
        <v>0.1</v>
      </c>
      <c r="R1051" s="54">
        <v>9778.81</v>
      </c>
      <c r="S1051" s="54">
        <v>3250</v>
      </c>
      <c r="T1051" s="54">
        <v>772</v>
      </c>
      <c r="U1051" s="54">
        <v>1</v>
      </c>
    </row>
    <row r="1052" spans="5:21">
      <c r="E1052" s="55">
        <v>132</v>
      </c>
      <c r="F1052" s="55">
        <v>6</v>
      </c>
      <c r="H1052" s="54" t="s">
        <v>2560</v>
      </c>
      <c r="I1052" s="55">
        <v>2</v>
      </c>
      <c r="J1052" s="54" t="s">
        <v>2561</v>
      </c>
      <c r="K1052" s="54" t="s">
        <v>2562</v>
      </c>
      <c r="L1052" s="54" t="s">
        <v>2490</v>
      </c>
      <c r="M1052" s="54" t="s">
        <v>116</v>
      </c>
      <c r="N1052" s="54">
        <v>3.02</v>
      </c>
      <c r="P1052" s="54">
        <v>0.23200000000000001</v>
      </c>
      <c r="R1052" s="54">
        <v>8802.24</v>
      </c>
      <c r="S1052" s="54">
        <v>3325</v>
      </c>
      <c r="T1052" s="54">
        <v>985</v>
      </c>
      <c r="U1052" s="54">
        <v>1</v>
      </c>
    </row>
    <row r="1053" spans="5:21">
      <c r="E1053" s="55">
        <v>132</v>
      </c>
      <c r="F1053" s="55">
        <v>8</v>
      </c>
      <c r="H1053" s="54" t="s">
        <v>2563</v>
      </c>
      <c r="I1053" s="55">
        <v>2</v>
      </c>
      <c r="J1053" s="54" t="s">
        <v>2564</v>
      </c>
      <c r="K1053" s="54" t="s">
        <v>2565</v>
      </c>
      <c r="L1053" s="54" t="s">
        <v>363</v>
      </c>
      <c r="M1053" s="54" t="s">
        <v>116</v>
      </c>
      <c r="N1053" s="54">
        <v>3.02</v>
      </c>
      <c r="P1053" s="54">
        <v>0.12</v>
      </c>
      <c r="R1053" s="54">
        <v>7960.22</v>
      </c>
      <c r="U1053" s="54">
        <v>0</v>
      </c>
    </row>
    <row r="1054" spans="5:21">
      <c r="E1054" s="55">
        <v>132</v>
      </c>
      <c r="F1054" s="55">
        <v>9</v>
      </c>
      <c r="H1054" s="54" t="s">
        <v>2566</v>
      </c>
      <c r="I1054" s="55">
        <v>2</v>
      </c>
      <c r="J1054" s="54" t="s">
        <v>2567</v>
      </c>
      <c r="K1054" s="54" t="s">
        <v>2568</v>
      </c>
      <c r="L1054" s="54" t="s">
        <v>2569</v>
      </c>
      <c r="M1054" s="54" t="s">
        <v>116</v>
      </c>
      <c r="N1054" s="54">
        <v>3.02</v>
      </c>
      <c r="P1054" s="54">
        <v>0.13</v>
      </c>
      <c r="R1054" s="54">
        <v>11212.84</v>
      </c>
      <c r="S1054" s="54">
        <v>3410</v>
      </c>
      <c r="T1054" s="54">
        <v>751</v>
      </c>
      <c r="U1054" s="54">
        <v>270000</v>
      </c>
    </row>
    <row r="1055" spans="5:21">
      <c r="E1055" s="55">
        <v>132</v>
      </c>
      <c r="F1055" s="55">
        <v>10</v>
      </c>
      <c r="H1055" s="54" t="s">
        <v>2570</v>
      </c>
      <c r="I1055" s="55">
        <v>2</v>
      </c>
      <c r="J1055" s="54" t="s">
        <v>2571</v>
      </c>
      <c r="K1055" s="54" t="s">
        <v>2570</v>
      </c>
      <c r="L1055" s="54" t="s">
        <v>363</v>
      </c>
      <c r="M1055" s="54" t="s">
        <v>116</v>
      </c>
      <c r="N1055" s="54">
        <v>3.02</v>
      </c>
      <c r="P1055" s="54">
        <v>0.35</v>
      </c>
      <c r="R1055" s="54">
        <v>16555.150000000001</v>
      </c>
      <c r="S1055" s="54">
        <v>1890</v>
      </c>
      <c r="T1055" s="54">
        <v>196</v>
      </c>
      <c r="U1055" s="54">
        <v>115000</v>
      </c>
    </row>
    <row r="1056" spans="5:21">
      <c r="E1056" s="55">
        <v>133</v>
      </c>
      <c r="F1056" s="55">
        <v>1</v>
      </c>
      <c r="H1056" s="54" t="s">
        <v>2572</v>
      </c>
      <c r="I1056" s="55">
        <v>2</v>
      </c>
      <c r="J1056" s="54" t="s">
        <v>2573</v>
      </c>
      <c r="K1056" s="54" t="s">
        <v>2574</v>
      </c>
      <c r="L1056" s="54" t="s">
        <v>2575</v>
      </c>
      <c r="M1056" s="54" t="s">
        <v>116</v>
      </c>
      <c r="N1056" s="54">
        <v>3.02</v>
      </c>
      <c r="P1056" s="54">
        <v>0.34</v>
      </c>
      <c r="R1056" s="54">
        <v>7001.38</v>
      </c>
      <c r="S1056" s="54">
        <v>2850</v>
      </c>
      <c r="T1056" s="54">
        <v>259</v>
      </c>
      <c r="U1056" s="54">
        <v>358750</v>
      </c>
    </row>
    <row r="1057" spans="5:21">
      <c r="E1057" s="55">
        <v>133</v>
      </c>
      <c r="F1057" s="55">
        <v>2</v>
      </c>
      <c r="H1057" s="54" t="s">
        <v>2576</v>
      </c>
      <c r="I1057" s="55">
        <v>2</v>
      </c>
      <c r="J1057" s="54" t="s">
        <v>2577</v>
      </c>
      <c r="K1057" s="54" t="s">
        <v>2576</v>
      </c>
      <c r="L1057" s="54" t="s">
        <v>363</v>
      </c>
      <c r="M1057" s="54" t="s">
        <v>116</v>
      </c>
      <c r="N1057" s="54">
        <v>3.02</v>
      </c>
      <c r="P1057" s="54">
        <v>9.4E-2</v>
      </c>
      <c r="R1057" s="54">
        <v>6193.12</v>
      </c>
      <c r="S1057" s="54">
        <v>2881</v>
      </c>
      <c r="T1057" s="54">
        <v>310</v>
      </c>
      <c r="U1057" s="54">
        <v>200000</v>
      </c>
    </row>
    <row r="1058" spans="5:21">
      <c r="E1058" s="55">
        <v>133</v>
      </c>
      <c r="F1058" s="55">
        <v>4</v>
      </c>
      <c r="H1058" s="54" t="s">
        <v>2578</v>
      </c>
      <c r="I1058" s="55">
        <v>2</v>
      </c>
      <c r="J1058" s="54" t="s">
        <v>2579</v>
      </c>
      <c r="K1058" s="54" t="s">
        <v>2578</v>
      </c>
      <c r="L1058" s="54" t="s">
        <v>2159</v>
      </c>
      <c r="M1058" s="54" t="s">
        <v>116</v>
      </c>
      <c r="N1058" s="54">
        <v>3.02</v>
      </c>
      <c r="P1058" s="54">
        <v>0.34</v>
      </c>
      <c r="R1058" s="54">
        <v>5005.54</v>
      </c>
      <c r="S1058" s="54">
        <v>3427</v>
      </c>
      <c r="T1058" s="54">
        <v>10</v>
      </c>
      <c r="U1058" s="54">
        <v>86000</v>
      </c>
    </row>
    <row r="1059" spans="5:21">
      <c r="E1059" s="55">
        <v>133</v>
      </c>
      <c r="F1059" s="55">
        <v>5</v>
      </c>
      <c r="H1059" s="54" t="s">
        <v>2581</v>
      </c>
      <c r="I1059" s="55">
        <v>2</v>
      </c>
      <c r="J1059" s="54" t="s">
        <v>2582</v>
      </c>
      <c r="K1059" s="54" t="s">
        <v>2583</v>
      </c>
      <c r="L1059" s="54" t="s">
        <v>2584</v>
      </c>
      <c r="M1059" s="54" t="s">
        <v>116</v>
      </c>
      <c r="N1059" s="54">
        <v>3.02</v>
      </c>
      <c r="P1059" s="54">
        <v>0.28999999999999998</v>
      </c>
      <c r="R1059" s="54">
        <v>4236.28</v>
      </c>
      <c r="S1059" s="54">
        <v>3191</v>
      </c>
      <c r="T1059" s="54">
        <v>845</v>
      </c>
      <c r="U1059" s="54">
        <v>1</v>
      </c>
    </row>
    <row r="1060" spans="5:21">
      <c r="E1060" s="55">
        <v>133</v>
      </c>
      <c r="F1060" s="55">
        <v>7</v>
      </c>
      <c r="H1060" s="54" t="s">
        <v>2585</v>
      </c>
      <c r="I1060" s="55">
        <v>2</v>
      </c>
      <c r="J1060" s="54" t="s">
        <v>2586</v>
      </c>
      <c r="K1060" s="54" t="s">
        <v>2587</v>
      </c>
      <c r="L1060" s="54" t="s">
        <v>363</v>
      </c>
      <c r="M1060" s="54" t="s">
        <v>116</v>
      </c>
      <c r="N1060" s="54">
        <v>3.02</v>
      </c>
      <c r="P1060" s="54">
        <v>0.23</v>
      </c>
      <c r="R1060" s="54">
        <v>5501.84</v>
      </c>
      <c r="S1060" s="54">
        <v>3165</v>
      </c>
      <c r="T1060" s="54">
        <v>120</v>
      </c>
      <c r="U1060" s="54">
        <v>180000</v>
      </c>
    </row>
    <row r="1061" spans="5:21">
      <c r="E1061" s="55">
        <v>133</v>
      </c>
      <c r="F1061" s="55">
        <v>10</v>
      </c>
      <c r="H1061" s="54" t="s">
        <v>2588</v>
      </c>
      <c r="I1061" s="55">
        <v>2</v>
      </c>
      <c r="J1061" s="54" t="s">
        <v>2589</v>
      </c>
      <c r="K1061" s="54" t="s">
        <v>2590</v>
      </c>
      <c r="L1061" s="54" t="s">
        <v>2591</v>
      </c>
      <c r="M1061" s="54" t="s">
        <v>116</v>
      </c>
      <c r="N1061" s="54">
        <v>3.02</v>
      </c>
      <c r="P1061" s="54">
        <v>0.23</v>
      </c>
      <c r="R1061" s="54">
        <v>5576.29</v>
      </c>
      <c r="S1061" s="54">
        <v>2345</v>
      </c>
      <c r="T1061" s="54">
        <v>171</v>
      </c>
      <c r="U1061" s="54">
        <v>106000</v>
      </c>
    </row>
    <row r="1062" spans="5:21">
      <c r="E1062" s="55">
        <v>133</v>
      </c>
      <c r="F1062" s="55">
        <v>11</v>
      </c>
      <c r="H1062" s="54" t="s">
        <v>2592</v>
      </c>
      <c r="I1062" s="55">
        <v>2</v>
      </c>
      <c r="J1062" s="54" t="s">
        <v>2593</v>
      </c>
      <c r="K1062" s="54" t="s">
        <v>2562</v>
      </c>
      <c r="L1062" s="54" t="s">
        <v>2490</v>
      </c>
      <c r="M1062" s="54" t="s">
        <v>116</v>
      </c>
      <c r="N1062" s="54">
        <v>3.02</v>
      </c>
      <c r="P1062" s="54">
        <v>0.36</v>
      </c>
      <c r="R1062" s="54">
        <v>5590.47</v>
      </c>
      <c r="S1062" s="54">
        <v>3113</v>
      </c>
      <c r="T1062" s="54">
        <v>118</v>
      </c>
      <c r="U1062" s="54">
        <v>150000</v>
      </c>
    </row>
    <row r="1063" spans="5:21">
      <c r="E1063" s="55">
        <v>133</v>
      </c>
      <c r="F1063" s="55">
        <v>14</v>
      </c>
      <c r="H1063" s="54" t="s">
        <v>2594</v>
      </c>
      <c r="I1063" s="55">
        <v>2</v>
      </c>
      <c r="J1063" s="54" t="s">
        <v>2595</v>
      </c>
      <c r="K1063" s="54" t="s">
        <v>2596</v>
      </c>
      <c r="L1063" s="54" t="s">
        <v>2425</v>
      </c>
      <c r="M1063" s="54" t="s">
        <v>116</v>
      </c>
      <c r="N1063" s="54">
        <v>3.02</v>
      </c>
      <c r="P1063" s="54">
        <v>0.11</v>
      </c>
      <c r="R1063" s="54">
        <v>3254.31</v>
      </c>
      <c r="S1063" s="54">
        <v>3278</v>
      </c>
      <c r="T1063" s="54">
        <v>581</v>
      </c>
      <c r="U1063" s="54">
        <v>77500</v>
      </c>
    </row>
    <row r="1064" spans="5:21">
      <c r="E1064" s="55">
        <v>133</v>
      </c>
      <c r="F1064" s="55">
        <v>16</v>
      </c>
      <c r="H1064" s="54" t="s">
        <v>2597</v>
      </c>
      <c r="I1064" s="55">
        <v>2</v>
      </c>
      <c r="J1064" s="54" t="s">
        <v>2598</v>
      </c>
      <c r="K1064" s="54" t="s">
        <v>2599</v>
      </c>
      <c r="L1064" s="54" t="s">
        <v>2600</v>
      </c>
      <c r="M1064" s="54" t="s">
        <v>116</v>
      </c>
      <c r="N1064" s="54">
        <v>3.02</v>
      </c>
      <c r="P1064" s="54">
        <v>0.11</v>
      </c>
      <c r="R1064" s="54">
        <v>4027.12</v>
      </c>
      <c r="U1064" s="54">
        <v>0</v>
      </c>
    </row>
    <row r="1065" spans="5:21">
      <c r="E1065" s="55">
        <v>133</v>
      </c>
      <c r="F1065" s="55">
        <v>17</v>
      </c>
      <c r="H1065" s="54" t="s">
        <v>2601</v>
      </c>
      <c r="I1065" s="55">
        <v>2</v>
      </c>
      <c r="J1065" s="54" t="s">
        <v>2602</v>
      </c>
      <c r="K1065" s="54" t="s">
        <v>2601</v>
      </c>
      <c r="L1065" s="54" t="s">
        <v>2159</v>
      </c>
      <c r="M1065" s="54" t="s">
        <v>116</v>
      </c>
      <c r="N1065" s="54">
        <v>3.02</v>
      </c>
      <c r="P1065" s="54">
        <v>0.13</v>
      </c>
      <c r="R1065" s="54">
        <v>7316.88</v>
      </c>
      <c r="S1065" s="54">
        <v>3436</v>
      </c>
      <c r="T1065" s="54">
        <v>599</v>
      </c>
      <c r="U1065" s="54">
        <v>1</v>
      </c>
    </row>
    <row r="1066" spans="5:21">
      <c r="E1066" s="55">
        <v>134</v>
      </c>
      <c r="F1066" s="55">
        <v>14</v>
      </c>
      <c r="H1066" s="54" t="s">
        <v>2576</v>
      </c>
      <c r="I1066" s="55">
        <v>2</v>
      </c>
      <c r="J1066" s="54" t="s">
        <v>2577</v>
      </c>
      <c r="K1066" s="54" t="s">
        <v>2576</v>
      </c>
      <c r="L1066" s="54" t="s">
        <v>363</v>
      </c>
      <c r="M1066" s="54" t="s">
        <v>116</v>
      </c>
      <c r="N1066" s="54">
        <v>3.02</v>
      </c>
      <c r="P1066" s="54">
        <v>0.04</v>
      </c>
      <c r="R1066" s="54">
        <v>177.25</v>
      </c>
      <c r="S1066" s="54">
        <v>2881</v>
      </c>
      <c r="T1066" s="54">
        <v>310</v>
      </c>
      <c r="U1066" s="54">
        <v>200000</v>
      </c>
    </row>
    <row r="1067" spans="5:21">
      <c r="E1067" s="55">
        <v>134</v>
      </c>
      <c r="F1067" s="55">
        <v>15</v>
      </c>
      <c r="H1067" s="54" t="s">
        <v>207</v>
      </c>
      <c r="I1067" s="55">
        <v>2</v>
      </c>
      <c r="J1067" s="54" t="s">
        <v>2573</v>
      </c>
      <c r="K1067" s="54" t="s">
        <v>2574</v>
      </c>
      <c r="L1067" s="54" t="s">
        <v>2575</v>
      </c>
      <c r="M1067" s="54" t="s">
        <v>116</v>
      </c>
      <c r="N1067" s="54">
        <v>3.02</v>
      </c>
      <c r="P1067" s="54">
        <v>0.01</v>
      </c>
      <c r="R1067" s="54">
        <v>237.52</v>
      </c>
      <c r="S1067" s="54">
        <v>2850</v>
      </c>
      <c r="T1067" s="54">
        <v>259</v>
      </c>
      <c r="U1067" s="54">
        <v>358750</v>
      </c>
    </row>
    <row r="1068" spans="5:21">
      <c r="E1068" s="55">
        <v>135</v>
      </c>
      <c r="F1068" s="55">
        <v>1</v>
      </c>
      <c r="H1068" s="54" t="s">
        <v>203</v>
      </c>
      <c r="I1068" s="55">
        <v>1</v>
      </c>
      <c r="J1068" s="54" t="s">
        <v>2603</v>
      </c>
      <c r="K1068" s="54" t="s">
        <v>2604</v>
      </c>
      <c r="L1068" s="54" t="s">
        <v>363</v>
      </c>
      <c r="M1068" s="54" t="s">
        <v>116</v>
      </c>
      <c r="N1068" s="54">
        <v>3.02</v>
      </c>
      <c r="P1068" s="54">
        <v>0.37</v>
      </c>
      <c r="R1068" s="54">
        <v>655.83</v>
      </c>
      <c r="U1068" s="54">
        <v>0</v>
      </c>
    </row>
    <row r="1069" spans="5:21">
      <c r="E1069" s="55">
        <v>135</v>
      </c>
      <c r="F1069" s="55">
        <v>3</v>
      </c>
      <c r="H1069" s="54" t="s">
        <v>2605</v>
      </c>
      <c r="I1069" s="55">
        <v>2</v>
      </c>
      <c r="J1069" s="54" t="s">
        <v>2606</v>
      </c>
      <c r="K1069" s="54" t="s">
        <v>2605</v>
      </c>
      <c r="L1069" s="54" t="s">
        <v>363</v>
      </c>
      <c r="M1069" s="54" t="s">
        <v>116</v>
      </c>
      <c r="N1069" s="54">
        <v>3.02</v>
      </c>
      <c r="P1069" s="54">
        <v>0.33</v>
      </c>
      <c r="R1069" s="54">
        <v>11936.02</v>
      </c>
      <c r="U1069" s="54">
        <v>0</v>
      </c>
    </row>
    <row r="1070" spans="5:21">
      <c r="E1070" s="55">
        <v>136</v>
      </c>
      <c r="F1070" s="55">
        <v>4</v>
      </c>
      <c r="H1070" s="54" t="s">
        <v>2607</v>
      </c>
      <c r="I1070" s="55">
        <v>2</v>
      </c>
      <c r="J1070" s="54" t="s">
        <v>2608</v>
      </c>
      <c r="K1070" s="54" t="s">
        <v>2607</v>
      </c>
      <c r="L1070" s="54" t="s">
        <v>363</v>
      </c>
      <c r="M1070" s="54" t="s">
        <v>116</v>
      </c>
      <c r="N1070" s="54">
        <v>3.02</v>
      </c>
      <c r="P1070" s="54">
        <v>0.36</v>
      </c>
      <c r="R1070" s="54">
        <v>8451.2800000000007</v>
      </c>
      <c r="U1070" s="54">
        <v>0</v>
      </c>
    </row>
    <row r="1071" spans="5:21">
      <c r="E1071" s="55">
        <v>136</v>
      </c>
      <c r="F1071" s="55">
        <v>5.0199999999999996</v>
      </c>
      <c r="H1071" s="54" t="s">
        <v>2609</v>
      </c>
      <c r="I1071" s="55">
        <v>2</v>
      </c>
      <c r="J1071" s="54" t="s">
        <v>2610</v>
      </c>
      <c r="K1071" s="54" t="s">
        <v>2609</v>
      </c>
      <c r="L1071" s="54" t="s">
        <v>363</v>
      </c>
      <c r="M1071" s="54" t="s">
        <v>116</v>
      </c>
      <c r="N1071" s="54">
        <v>3.02</v>
      </c>
      <c r="P1071" s="54">
        <v>0.34</v>
      </c>
      <c r="R1071" s="54">
        <v>4193.74</v>
      </c>
      <c r="S1071" s="54">
        <v>3165</v>
      </c>
      <c r="T1071" s="54">
        <v>110</v>
      </c>
      <c r="U1071" s="54">
        <v>121000</v>
      </c>
    </row>
    <row r="1072" spans="5:21">
      <c r="E1072" s="55">
        <v>137</v>
      </c>
      <c r="F1072" s="55">
        <v>10</v>
      </c>
      <c r="H1072" s="54" t="s">
        <v>203</v>
      </c>
      <c r="I1072" s="55">
        <v>1</v>
      </c>
      <c r="J1072" s="54" t="s">
        <v>2603</v>
      </c>
      <c r="K1072" s="54" t="s">
        <v>2604</v>
      </c>
      <c r="L1072" s="54" t="s">
        <v>363</v>
      </c>
      <c r="M1072" s="54" t="s">
        <v>116</v>
      </c>
      <c r="N1072" s="54">
        <v>3.02</v>
      </c>
      <c r="P1072" s="54">
        <v>0.62</v>
      </c>
      <c r="R1072" s="54">
        <v>641.65</v>
      </c>
      <c r="U1072" s="54">
        <v>0</v>
      </c>
    </row>
    <row r="1073" spans="5:21">
      <c r="E1073" s="55">
        <v>137</v>
      </c>
      <c r="F1073" s="55">
        <v>15</v>
      </c>
      <c r="H1073" s="54" t="s">
        <v>2611</v>
      </c>
      <c r="I1073" s="55">
        <v>2</v>
      </c>
      <c r="J1073" s="54" t="s">
        <v>2356</v>
      </c>
      <c r="K1073" s="54" t="s">
        <v>2357</v>
      </c>
      <c r="L1073" s="54" t="s">
        <v>342</v>
      </c>
      <c r="M1073" s="54" t="s">
        <v>116</v>
      </c>
      <c r="N1073" s="54">
        <v>3.02</v>
      </c>
      <c r="P1073" s="54">
        <v>0.17</v>
      </c>
      <c r="R1073" s="54">
        <v>4363.8999999999996</v>
      </c>
      <c r="S1073" s="54">
        <v>3462</v>
      </c>
      <c r="T1073" s="54">
        <v>68</v>
      </c>
      <c r="U1073" s="54">
        <v>1</v>
      </c>
    </row>
    <row r="1074" spans="5:21">
      <c r="E1074" s="55">
        <v>137</v>
      </c>
      <c r="F1074" s="55">
        <v>16</v>
      </c>
      <c r="H1074" s="54" t="s">
        <v>2613</v>
      </c>
      <c r="I1074" s="55">
        <v>2</v>
      </c>
      <c r="J1074" s="54" t="s">
        <v>2614</v>
      </c>
      <c r="K1074" s="54" t="s">
        <v>2613</v>
      </c>
      <c r="L1074" s="54" t="s">
        <v>363</v>
      </c>
      <c r="M1074" s="54" t="s">
        <v>116</v>
      </c>
      <c r="N1074" s="54">
        <v>3.02</v>
      </c>
      <c r="P1074" s="54">
        <v>0.23</v>
      </c>
      <c r="R1074" s="54">
        <v>4431.25</v>
      </c>
      <c r="U1074" s="54">
        <v>0</v>
      </c>
    </row>
    <row r="1075" spans="5:21">
      <c r="E1075" s="55">
        <v>137</v>
      </c>
      <c r="F1075" s="55">
        <v>19</v>
      </c>
      <c r="H1075" s="54" t="s">
        <v>2615</v>
      </c>
      <c r="I1075" s="55">
        <v>2</v>
      </c>
      <c r="J1075" s="54" t="s">
        <v>2616</v>
      </c>
      <c r="K1075" s="54" t="s">
        <v>2615</v>
      </c>
      <c r="L1075" s="54" t="s">
        <v>363</v>
      </c>
      <c r="M1075" s="54" t="s">
        <v>116</v>
      </c>
      <c r="N1075" s="54">
        <v>3.02</v>
      </c>
      <c r="P1075" s="54">
        <v>0.08</v>
      </c>
      <c r="R1075" s="54">
        <v>3786.06</v>
      </c>
      <c r="S1075" s="54">
        <v>2925</v>
      </c>
      <c r="T1075" s="54">
        <v>299</v>
      </c>
      <c r="U1075" s="54">
        <v>162500</v>
      </c>
    </row>
    <row r="1076" spans="5:21">
      <c r="E1076" s="55">
        <v>137</v>
      </c>
      <c r="F1076" s="55">
        <v>21</v>
      </c>
      <c r="H1076" s="54" t="s">
        <v>2617</v>
      </c>
      <c r="I1076" s="55">
        <v>2</v>
      </c>
      <c r="J1076" s="54" t="s">
        <v>2618</v>
      </c>
      <c r="K1076" s="54" t="s">
        <v>2617</v>
      </c>
      <c r="L1076" s="54" t="s">
        <v>363</v>
      </c>
      <c r="M1076" s="54" t="s">
        <v>116</v>
      </c>
      <c r="N1076" s="54">
        <v>3.02</v>
      </c>
      <c r="P1076" s="54">
        <v>0.08</v>
      </c>
      <c r="R1076" s="54">
        <v>4243.37</v>
      </c>
      <c r="S1076" s="54">
        <v>3363</v>
      </c>
      <c r="T1076" s="54">
        <v>250</v>
      </c>
      <c r="U1076" s="54">
        <v>140000</v>
      </c>
    </row>
    <row r="1077" spans="5:21">
      <c r="E1077" s="55">
        <v>137</v>
      </c>
      <c r="F1077" s="55">
        <v>29</v>
      </c>
      <c r="H1077" s="54" t="s">
        <v>2619</v>
      </c>
      <c r="I1077" s="55">
        <v>2</v>
      </c>
      <c r="J1077" s="54" t="s">
        <v>2620</v>
      </c>
      <c r="K1077" s="54" t="s">
        <v>2619</v>
      </c>
      <c r="L1077" s="54" t="s">
        <v>363</v>
      </c>
      <c r="M1077" s="54" t="s">
        <v>116</v>
      </c>
      <c r="N1077" s="54">
        <v>3.02</v>
      </c>
      <c r="P1077" s="54">
        <v>1.17</v>
      </c>
      <c r="R1077" s="54">
        <v>8458.3700000000008</v>
      </c>
      <c r="U1077" s="54">
        <v>0</v>
      </c>
    </row>
    <row r="1078" spans="5:21">
      <c r="E1078" s="55">
        <v>137</v>
      </c>
      <c r="F1078" s="55">
        <v>30</v>
      </c>
      <c r="H1078" s="54" t="s">
        <v>2621</v>
      </c>
      <c r="I1078" s="55">
        <v>2</v>
      </c>
      <c r="J1078" s="54" t="s">
        <v>2622</v>
      </c>
      <c r="K1078" s="54" t="s">
        <v>2621</v>
      </c>
      <c r="L1078" s="54" t="s">
        <v>363</v>
      </c>
      <c r="M1078" s="54" t="s">
        <v>116</v>
      </c>
      <c r="N1078" s="54">
        <v>3.02</v>
      </c>
      <c r="P1078" s="54">
        <v>0.35</v>
      </c>
      <c r="R1078" s="54">
        <v>8288.2099999999991</v>
      </c>
      <c r="S1078" s="54">
        <v>3224</v>
      </c>
      <c r="T1078" s="54">
        <v>990</v>
      </c>
      <c r="U1078" s="54">
        <v>260000</v>
      </c>
    </row>
    <row r="1079" spans="5:21">
      <c r="E1079" s="55">
        <v>137</v>
      </c>
      <c r="F1079" s="55">
        <v>34</v>
      </c>
      <c r="H1079" s="54" t="s">
        <v>2623</v>
      </c>
      <c r="I1079" s="55">
        <v>2</v>
      </c>
      <c r="J1079" s="54" t="s">
        <v>2624</v>
      </c>
      <c r="K1079" s="54" t="s">
        <v>2623</v>
      </c>
      <c r="L1079" s="54" t="s">
        <v>363</v>
      </c>
      <c r="M1079" s="54" t="s">
        <v>116</v>
      </c>
      <c r="N1079" s="54">
        <v>3.02</v>
      </c>
      <c r="P1079" s="54">
        <v>0.43</v>
      </c>
      <c r="R1079" s="54">
        <v>8958.2199999999993</v>
      </c>
      <c r="S1079" s="54">
        <v>3373</v>
      </c>
      <c r="T1079" s="54">
        <v>353</v>
      </c>
      <c r="U1079" s="54">
        <v>265000</v>
      </c>
    </row>
    <row r="1080" spans="5:21">
      <c r="E1080" s="55">
        <v>137</v>
      </c>
      <c r="F1080" s="55">
        <v>37</v>
      </c>
      <c r="H1080" s="54" t="s">
        <v>2625</v>
      </c>
      <c r="I1080" s="55">
        <v>2</v>
      </c>
      <c r="J1080" s="54" t="s">
        <v>2626</v>
      </c>
      <c r="K1080" s="54" t="s">
        <v>2625</v>
      </c>
      <c r="L1080" s="54" t="s">
        <v>2159</v>
      </c>
      <c r="M1080" s="54" t="s">
        <v>116</v>
      </c>
      <c r="N1080" s="54">
        <v>3.02</v>
      </c>
      <c r="P1080" s="54">
        <v>0.1</v>
      </c>
      <c r="R1080" s="54">
        <v>7678.47</v>
      </c>
      <c r="S1080" s="54">
        <v>3397</v>
      </c>
      <c r="T1080" s="54">
        <v>400</v>
      </c>
      <c r="U1080" s="54">
        <v>125000</v>
      </c>
    </row>
    <row r="1081" spans="5:21">
      <c r="E1081" s="55">
        <v>138</v>
      </c>
      <c r="F1081" s="55">
        <v>38</v>
      </c>
      <c r="H1081" s="54" t="s">
        <v>2627</v>
      </c>
      <c r="I1081" s="55">
        <v>2</v>
      </c>
      <c r="J1081" s="54" t="s">
        <v>2628</v>
      </c>
      <c r="K1081" s="54" t="s">
        <v>2627</v>
      </c>
      <c r="L1081" s="54" t="s">
        <v>363</v>
      </c>
      <c r="M1081" s="54" t="s">
        <v>116</v>
      </c>
      <c r="N1081" s="54">
        <v>3.02</v>
      </c>
      <c r="P1081" s="54">
        <v>0.48</v>
      </c>
      <c r="R1081" s="54">
        <v>6428.78</v>
      </c>
      <c r="U1081" s="54">
        <v>0</v>
      </c>
    </row>
    <row r="1082" spans="5:21">
      <c r="E1082" s="55">
        <v>138</v>
      </c>
      <c r="F1082" s="55">
        <v>44</v>
      </c>
      <c r="H1082" s="54" t="s">
        <v>2629</v>
      </c>
      <c r="I1082" s="55">
        <v>2</v>
      </c>
      <c r="J1082" s="54" t="s">
        <v>2630</v>
      </c>
      <c r="K1082" s="54" t="s">
        <v>2629</v>
      </c>
      <c r="L1082" s="54" t="s">
        <v>363</v>
      </c>
      <c r="M1082" s="54" t="s">
        <v>116</v>
      </c>
      <c r="N1082" s="54">
        <v>3.02</v>
      </c>
      <c r="P1082" s="54">
        <v>7.0000000000000007E-2</v>
      </c>
      <c r="R1082" s="54">
        <v>5771.26</v>
      </c>
      <c r="S1082" s="54">
        <v>3346</v>
      </c>
      <c r="T1082" s="54">
        <v>867</v>
      </c>
      <c r="U1082" s="54">
        <v>56900</v>
      </c>
    </row>
    <row r="1083" spans="5:21">
      <c r="E1083" s="55">
        <v>139</v>
      </c>
      <c r="F1083" s="55">
        <v>45</v>
      </c>
      <c r="H1083" s="54" t="s">
        <v>2631</v>
      </c>
      <c r="I1083" s="55">
        <v>1</v>
      </c>
      <c r="J1083" s="54" t="s">
        <v>2622</v>
      </c>
      <c r="K1083" s="54" t="s">
        <v>2621</v>
      </c>
      <c r="L1083" s="54" t="s">
        <v>363</v>
      </c>
      <c r="M1083" s="54" t="s">
        <v>116</v>
      </c>
      <c r="N1083" s="54">
        <v>3.02</v>
      </c>
      <c r="P1083" s="54">
        <v>0.16</v>
      </c>
      <c r="R1083" s="54">
        <v>163.07</v>
      </c>
      <c r="S1083" s="54">
        <v>3224</v>
      </c>
      <c r="T1083" s="54">
        <v>990</v>
      </c>
      <c r="U1083" s="54">
        <v>260000</v>
      </c>
    </row>
    <row r="1084" spans="5:21">
      <c r="E1084" s="55">
        <v>139</v>
      </c>
      <c r="F1084" s="55">
        <v>47</v>
      </c>
      <c r="H1084" s="54" t="s">
        <v>209</v>
      </c>
      <c r="I1084" s="55">
        <v>1</v>
      </c>
      <c r="J1084" s="54" t="s">
        <v>2632</v>
      </c>
      <c r="K1084" s="54" t="s">
        <v>447</v>
      </c>
      <c r="L1084" s="54" t="s">
        <v>448</v>
      </c>
      <c r="M1084" s="54" t="s">
        <v>116</v>
      </c>
      <c r="N1084" s="54">
        <v>3.02</v>
      </c>
      <c r="P1084" s="54">
        <v>0.16</v>
      </c>
      <c r="R1084" s="54">
        <v>538.84</v>
      </c>
      <c r="S1084" s="54">
        <v>2968</v>
      </c>
      <c r="T1084" s="54">
        <v>6</v>
      </c>
      <c r="U1084" s="54">
        <v>20000</v>
      </c>
    </row>
    <row r="1085" spans="5:21">
      <c r="E1085" s="55">
        <v>139</v>
      </c>
      <c r="F1085" s="55">
        <v>48</v>
      </c>
      <c r="H1085" s="54" t="s">
        <v>2633</v>
      </c>
      <c r="I1085" s="55">
        <v>1</v>
      </c>
      <c r="J1085" s="54" t="s">
        <v>2632</v>
      </c>
      <c r="K1085" s="54" t="s">
        <v>447</v>
      </c>
      <c r="L1085" s="54" t="s">
        <v>448</v>
      </c>
      <c r="M1085" s="54" t="s">
        <v>116</v>
      </c>
      <c r="N1085" s="54">
        <v>3.02</v>
      </c>
      <c r="P1085" s="54">
        <v>0.14000000000000001</v>
      </c>
      <c r="R1085" s="54">
        <v>471.49</v>
      </c>
      <c r="S1085" s="54">
        <v>3093</v>
      </c>
      <c r="T1085" s="54">
        <v>6</v>
      </c>
      <c r="U1085" s="54">
        <v>6900</v>
      </c>
    </row>
    <row r="1086" spans="5:21">
      <c r="E1086" s="55">
        <v>139</v>
      </c>
      <c r="F1086" s="55">
        <v>51</v>
      </c>
      <c r="H1086" s="54" t="s">
        <v>2634</v>
      </c>
      <c r="I1086" s="55">
        <v>1</v>
      </c>
      <c r="J1086" s="54" t="s">
        <v>2593</v>
      </c>
      <c r="K1086" s="54" t="s">
        <v>2562</v>
      </c>
      <c r="L1086" s="54" t="s">
        <v>2490</v>
      </c>
      <c r="M1086" s="54" t="s">
        <v>116</v>
      </c>
      <c r="N1086" s="54">
        <v>3.02</v>
      </c>
      <c r="P1086" s="54">
        <v>0.15</v>
      </c>
      <c r="R1086" s="54">
        <v>506.94</v>
      </c>
      <c r="S1086" s="54">
        <v>3113</v>
      </c>
      <c r="T1086" s="54">
        <v>118</v>
      </c>
      <c r="U1086" s="54">
        <v>150000</v>
      </c>
    </row>
    <row r="1087" spans="5:21">
      <c r="E1087" s="55">
        <v>139</v>
      </c>
      <c r="F1087" s="55">
        <v>53</v>
      </c>
      <c r="H1087" s="54" t="s">
        <v>2635</v>
      </c>
      <c r="I1087" s="55">
        <v>2</v>
      </c>
      <c r="J1087" s="54" t="s">
        <v>2636</v>
      </c>
      <c r="K1087" s="54" t="s">
        <v>2635</v>
      </c>
      <c r="L1087" s="54" t="s">
        <v>363</v>
      </c>
      <c r="M1087" s="54" t="s">
        <v>116</v>
      </c>
      <c r="N1087" s="54">
        <v>3.02</v>
      </c>
      <c r="P1087" s="54">
        <v>0.28000000000000003</v>
      </c>
      <c r="R1087" s="54">
        <v>6299.47</v>
      </c>
      <c r="U1087" s="54">
        <v>0</v>
      </c>
    </row>
    <row r="1088" spans="5:21">
      <c r="E1088" s="55">
        <v>140</v>
      </c>
      <c r="F1088" s="55">
        <v>57</v>
      </c>
      <c r="H1088" s="54" t="s">
        <v>2637</v>
      </c>
      <c r="I1088" s="55">
        <v>2</v>
      </c>
      <c r="J1088" s="54" t="s">
        <v>2638</v>
      </c>
      <c r="K1088" s="54" t="s">
        <v>2279</v>
      </c>
      <c r="L1088" s="54" t="s">
        <v>2280</v>
      </c>
      <c r="M1088" s="54" t="s">
        <v>116</v>
      </c>
      <c r="N1088" s="54">
        <v>3.02</v>
      </c>
      <c r="P1088" s="54">
        <v>0.2</v>
      </c>
      <c r="R1088" s="54">
        <v>5211.1499999999996</v>
      </c>
      <c r="S1088" s="54">
        <v>3508</v>
      </c>
      <c r="T1088" s="54">
        <v>473</v>
      </c>
      <c r="U1088" s="54">
        <v>100</v>
      </c>
    </row>
    <row r="1089" spans="5:21">
      <c r="E1089" s="55">
        <v>140</v>
      </c>
      <c r="F1089" s="55">
        <v>58</v>
      </c>
      <c r="H1089" s="54" t="s">
        <v>2633</v>
      </c>
      <c r="I1089" s="55">
        <v>1</v>
      </c>
      <c r="J1089" s="54" t="s">
        <v>2638</v>
      </c>
      <c r="K1089" s="54" t="s">
        <v>2279</v>
      </c>
      <c r="L1089" s="54" t="s">
        <v>2280</v>
      </c>
      <c r="M1089" s="54" t="s">
        <v>116</v>
      </c>
      <c r="N1089" s="54">
        <v>3.02</v>
      </c>
      <c r="P1089" s="54">
        <v>0.08</v>
      </c>
      <c r="R1089" s="54">
        <v>255.24</v>
      </c>
      <c r="S1089" s="54">
        <v>3508</v>
      </c>
      <c r="T1089" s="54">
        <v>473</v>
      </c>
      <c r="U1089" s="54">
        <v>100</v>
      </c>
    </row>
    <row r="1090" spans="5:21">
      <c r="E1090" s="55">
        <v>140</v>
      </c>
      <c r="F1090" s="55">
        <v>60</v>
      </c>
      <c r="H1090" s="54" t="s">
        <v>2633</v>
      </c>
      <c r="I1090" s="55">
        <v>1</v>
      </c>
      <c r="J1090" s="54" t="s">
        <v>2582</v>
      </c>
      <c r="K1090" s="54" t="s">
        <v>2583</v>
      </c>
      <c r="L1090" s="54" t="s">
        <v>2584</v>
      </c>
      <c r="M1090" s="54" t="s">
        <v>116</v>
      </c>
      <c r="N1090" s="54">
        <v>3.02</v>
      </c>
      <c r="P1090" s="54">
        <v>0.09</v>
      </c>
      <c r="R1090" s="54">
        <v>287.14999999999998</v>
      </c>
      <c r="S1090" s="54">
        <v>3191</v>
      </c>
      <c r="T1090" s="54">
        <v>853</v>
      </c>
      <c r="U1090" s="54">
        <v>1</v>
      </c>
    </row>
    <row r="1091" spans="5:21">
      <c r="E1091" s="55">
        <v>140</v>
      </c>
      <c r="F1091" s="55">
        <v>61</v>
      </c>
      <c r="H1091" s="54" t="s">
        <v>209</v>
      </c>
      <c r="I1091" s="55" t="s">
        <v>77</v>
      </c>
      <c r="J1091" s="54" t="s">
        <v>85</v>
      </c>
      <c r="K1091" s="54" t="s">
        <v>322</v>
      </c>
      <c r="L1091" s="54" t="s">
        <v>309</v>
      </c>
      <c r="M1091" s="54" t="s">
        <v>116</v>
      </c>
      <c r="N1091" s="54">
        <v>3.02</v>
      </c>
      <c r="P1091" s="54">
        <v>0.52</v>
      </c>
      <c r="Q1091" s="54" t="s">
        <v>165</v>
      </c>
      <c r="R1091" s="54">
        <v>0</v>
      </c>
      <c r="U1091" s="54">
        <v>0</v>
      </c>
    </row>
    <row r="1092" spans="5:21">
      <c r="E1092" s="55">
        <v>140</v>
      </c>
      <c r="F1092" s="55">
        <v>64</v>
      </c>
      <c r="H1092" s="54" t="s">
        <v>156</v>
      </c>
      <c r="I1092" s="55">
        <v>1</v>
      </c>
      <c r="J1092" s="54" t="s">
        <v>2582</v>
      </c>
      <c r="K1092" s="54" t="s">
        <v>2583</v>
      </c>
      <c r="L1092" s="54" t="s">
        <v>2584</v>
      </c>
      <c r="M1092" s="54" t="s">
        <v>116</v>
      </c>
      <c r="N1092" s="54">
        <v>3.02</v>
      </c>
      <c r="P1092" s="54">
        <v>0.24</v>
      </c>
      <c r="R1092" s="54">
        <v>765.72</v>
      </c>
      <c r="S1092" s="54">
        <v>3191</v>
      </c>
      <c r="T1092" s="54">
        <v>853</v>
      </c>
      <c r="U1092" s="54">
        <v>1</v>
      </c>
    </row>
    <row r="1093" spans="5:21">
      <c r="E1093" s="55">
        <v>140</v>
      </c>
      <c r="F1093" s="55">
        <v>66</v>
      </c>
      <c r="H1093" s="54" t="s">
        <v>207</v>
      </c>
      <c r="I1093" s="55" t="s">
        <v>77</v>
      </c>
      <c r="J1093" s="54" t="s">
        <v>85</v>
      </c>
      <c r="K1093" s="54" t="s">
        <v>322</v>
      </c>
      <c r="L1093" s="54" t="s">
        <v>309</v>
      </c>
      <c r="M1093" s="54" t="s">
        <v>116</v>
      </c>
      <c r="N1093" s="54">
        <v>3.02</v>
      </c>
      <c r="P1093" s="54">
        <v>0.08</v>
      </c>
      <c r="Q1093" s="54" t="s">
        <v>165</v>
      </c>
      <c r="R1093" s="54">
        <v>0</v>
      </c>
      <c r="U1093" s="54">
        <v>0</v>
      </c>
    </row>
    <row r="1094" spans="5:21">
      <c r="E1094" s="55">
        <v>140</v>
      </c>
      <c r="F1094" s="55">
        <v>67</v>
      </c>
      <c r="H1094" s="54" t="s">
        <v>2639</v>
      </c>
      <c r="I1094" s="55">
        <v>2</v>
      </c>
      <c r="J1094" s="54" t="s">
        <v>2640</v>
      </c>
      <c r="K1094" s="54" t="s">
        <v>2641</v>
      </c>
      <c r="L1094" s="54" t="s">
        <v>2303</v>
      </c>
      <c r="M1094" s="54" t="s">
        <v>116</v>
      </c>
      <c r="N1094" s="54">
        <v>3.02</v>
      </c>
      <c r="P1094" s="54">
        <v>0.23</v>
      </c>
      <c r="R1094" s="54">
        <v>5913.06</v>
      </c>
      <c r="S1094" s="54">
        <v>3394</v>
      </c>
      <c r="T1094" s="54">
        <v>106</v>
      </c>
      <c r="U1094" s="54">
        <v>1</v>
      </c>
    </row>
    <row r="1095" spans="5:21">
      <c r="E1095" s="55">
        <v>140</v>
      </c>
      <c r="F1095" s="55">
        <v>69</v>
      </c>
      <c r="H1095" s="54" t="s">
        <v>207</v>
      </c>
      <c r="I1095" s="55">
        <v>1</v>
      </c>
      <c r="J1095" s="54" t="s">
        <v>2642</v>
      </c>
      <c r="K1095" s="54" t="s">
        <v>2643</v>
      </c>
      <c r="L1095" s="54" t="s">
        <v>2644</v>
      </c>
      <c r="M1095" s="54" t="s">
        <v>116</v>
      </c>
      <c r="N1095" s="54">
        <v>3.02</v>
      </c>
      <c r="P1095" s="54">
        <v>0.11</v>
      </c>
      <c r="R1095" s="54">
        <v>350.96</v>
      </c>
      <c r="S1095" s="54">
        <v>3051</v>
      </c>
      <c r="T1095" s="54">
        <v>326</v>
      </c>
      <c r="U1095" s="54">
        <v>10</v>
      </c>
    </row>
    <row r="1096" spans="5:21">
      <c r="E1096" s="55">
        <v>141</v>
      </c>
      <c r="F1096" s="55">
        <v>71</v>
      </c>
      <c r="H1096" s="54" t="s">
        <v>205</v>
      </c>
      <c r="I1096" s="55" t="s">
        <v>77</v>
      </c>
      <c r="J1096" s="54" t="s">
        <v>85</v>
      </c>
      <c r="K1096" s="54" t="s">
        <v>322</v>
      </c>
      <c r="L1096" s="54" t="s">
        <v>309</v>
      </c>
      <c r="M1096" s="54" t="s">
        <v>116</v>
      </c>
      <c r="N1096" s="54">
        <v>3.02</v>
      </c>
      <c r="P1096" s="54">
        <v>0.08</v>
      </c>
      <c r="Q1096" s="54" t="s">
        <v>118</v>
      </c>
      <c r="R1096" s="54">
        <v>0</v>
      </c>
      <c r="U1096" s="54">
        <v>0</v>
      </c>
    </row>
    <row r="1097" spans="5:21">
      <c r="E1097" s="55">
        <v>141</v>
      </c>
      <c r="F1097" s="55">
        <v>72</v>
      </c>
      <c r="H1097" s="54" t="s">
        <v>2645</v>
      </c>
      <c r="I1097" s="55">
        <v>2</v>
      </c>
      <c r="J1097" s="54" t="s">
        <v>2646</v>
      </c>
      <c r="K1097" s="54" t="s">
        <v>2647</v>
      </c>
      <c r="L1097" s="54" t="s">
        <v>363</v>
      </c>
      <c r="M1097" s="54" t="s">
        <v>116</v>
      </c>
      <c r="N1097" s="54">
        <v>3.02</v>
      </c>
      <c r="P1097" s="54">
        <v>0.41199999999999998</v>
      </c>
      <c r="R1097" s="54">
        <v>4612.05</v>
      </c>
      <c r="S1097" s="54">
        <v>3002</v>
      </c>
      <c r="T1097" s="54">
        <v>238</v>
      </c>
      <c r="U1097" s="54">
        <v>225000</v>
      </c>
    </row>
    <row r="1098" spans="5:21">
      <c r="E1098" s="55">
        <v>141</v>
      </c>
      <c r="F1098" s="55">
        <v>76</v>
      </c>
      <c r="H1098" s="54" t="s">
        <v>2648</v>
      </c>
      <c r="I1098" s="55">
        <v>2</v>
      </c>
      <c r="J1098" s="54" t="s">
        <v>2649</v>
      </c>
      <c r="K1098" s="54" t="s">
        <v>2648</v>
      </c>
      <c r="L1098" s="54" t="s">
        <v>363</v>
      </c>
      <c r="M1098" s="54" t="s">
        <v>116</v>
      </c>
      <c r="N1098" s="54">
        <v>3.02</v>
      </c>
      <c r="P1098" s="54">
        <v>0.38</v>
      </c>
      <c r="R1098" s="54">
        <v>8614.35</v>
      </c>
      <c r="S1098" s="54">
        <v>1747</v>
      </c>
      <c r="T1098" s="54">
        <v>247</v>
      </c>
      <c r="U1098" s="54">
        <v>25000</v>
      </c>
    </row>
    <row r="1099" spans="5:21">
      <c r="E1099" s="55">
        <v>141</v>
      </c>
      <c r="F1099" s="55">
        <v>78</v>
      </c>
      <c r="H1099" s="54" t="s">
        <v>2650</v>
      </c>
      <c r="I1099" s="55">
        <v>1</v>
      </c>
      <c r="J1099" s="54" t="s">
        <v>2651</v>
      </c>
      <c r="K1099" s="54" t="s">
        <v>2652</v>
      </c>
      <c r="L1099" s="54" t="s">
        <v>2653</v>
      </c>
      <c r="M1099" s="54" t="s">
        <v>116</v>
      </c>
      <c r="N1099" s="54">
        <v>3.02</v>
      </c>
      <c r="P1099" s="54">
        <v>0.19</v>
      </c>
      <c r="R1099" s="54">
        <v>641.65</v>
      </c>
      <c r="S1099" s="54">
        <v>3242</v>
      </c>
      <c r="T1099" s="54">
        <v>482</v>
      </c>
      <c r="U1099" s="54">
        <v>100</v>
      </c>
    </row>
    <row r="1100" spans="5:21">
      <c r="E1100" s="55">
        <v>141</v>
      </c>
      <c r="F1100" s="55">
        <v>83</v>
      </c>
      <c r="H1100" s="54" t="s">
        <v>2654</v>
      </c>
      <c r="I1100" s="55" t="s">
        <v>536</v>
      </c>
      <c r="J1100" s="54" t="s">
        <v>2655</v>
      </c>
      <c r="K1100" s="54" t="s">
        <v>2656</v>
      </c>
      <c r="L1100" s="54" t="s">
        <v>363</v>
      </c>
      <c r="M1100" s="54" t="s">
        <v>116</v>
      </c>
      <c r="N1100" s="54">
        <v>3.02</v>
      </c>
      <c r="P1100" s="54">
        <v>0.443</v>
      </c>
      <c r="Q1100" s="54" t="s">
        <v>538</v>
      </c>
      <c r="R1100" s="54">
        <v>0</v>
      </c>
      <c r="S1100" s="54">
        <v>2333</v>
      </c>
      <c r="T1100" s="54">
        <v>169</v>
      </c>
      <c r="U1100" s="54">
        <v>1</v>
      </c>
    </row>
    <row r="1101" spans="5:21">
      <c r="E1101" s="55">
        <v>142</v>
      </c>
      <c r="F1101" s="55">
        <v>85</v>
      </c>
      <c r="H1101" s="54" t="s">
        <v>2657</v>
      </c>
      <c r="I1101" s="55">
        <v>2</v>
      </c>
      <c r="J1101" s="54" t="s">
        <v>2658</v>
      </c>
      <c r="K1101" s="54" t="s">
        <v>2659</v>
      </c>
      <c r="L1101" s="54" t="s">
        <v>2660</v>
      </c>
      <c r="M1101" s="54" t="s">
        <v>116</v>
      </c>
      <c r="N1101" s="54">
        <v>3.02</v>
      </c>
      <c r="P1101" s="54">
        <v>0.11</v>
      </c>
      <c r="R1101" s="54">
        <v>4110.3500000000004</v>
      </c>
      <c r="U1101" s="54">
        <v>0</v>
      </c>
    </row>
    <row r="1102" spans="5:21">
      <c r="E1102" s="55">
        <v>142</v>
      </c>
      <c r="F1102" s="55">
        <v>86</v>
      </c>
      <c r="H1102" s="54" t="s">
        <v>2661</v>
      </c>
      <c r="I1102" s="55">
        <v>2</v>
      </c>
      <c r="J1102" s="54" t="s">
        <v>2662</v>
      </c>
      <c r="K1102" s="54" t="s">
        <v>2661</v>
      </c>
      <c r="L1102" s="54" t="s">
        <v>363</v>
      </c>
      <c r="M1102" s="54" t="s">
        <v>116</v>
      </c>
      <c r="N1102" s="54">
        <v>3.02</v>
      </c>
      <c r="P1102" s="54">
        <v>0.68</v>
      </c>
      <c r="R1102" s="54">
        <v>8185.41</v>
      </c>
      <c r="S1102" s="54">
        <v>3379</v>
      </c>
      <c r="T1102" s="54">
        <v>944</v>
      </c>
      <c r="U1102" s="54">
        <v>1</v>
      </c>
    </row>
    <row r="1103" spans="5:21">
      <c r="E1103" s="55">
        <v>142</v>
      </c>
      <c r="F1103" s="55">
        <v>92</v>
      </c>
      <c r="H1103" s="54" t="s">
        <v>2663</v>
      </c>
      <c r="I1103" s="55">
        <v>1</v>
      </c>
      <c r="J1103" s="54" t="s">
        <v>2664</v>
      </c>
      <c r="K1103" s="54" t="s">
        <v>2665</v>
      </c>
      <c r="L1103" s="54" t="s">
        <v>363</v>
      </c>
      <c r="M1103" s="54" t="s">
        <v>116</v>
      </c>
      <c r="N1103" s="54">
        <v>3.02</v>
      </c>
      <c r="P1103" s="54">
        <v>0.11</v>
      </c>
      <c r="R1103" s="54">
        <v>372.23</v>
      </c>
      <c r="U1103" s="54">
        <v>0</v>
      </c>
    </row>
    <row r="1104" spans="5:21">
      <c r="E1104" s="55">
        <v>142</v>
      </c>
      <c r="F1104" s="55">
        <v>95</v>
      </c>
      <c r="H1104" s="54" t="s">
        <v>2666</v>
      </c>
      <c r="I1104" s="55">
        <v>2</v>
      </c>
      <c r="J1104" s="54" t="s">
        <v>2667</v>
      </c>
      <c r="K1104" s="54" t="s">
        <v>2668</v>
      </c>
      <c r="L1104" s="54" t="s">
        <v>2384</v>
      </c>
      <c r="M1104" s="54" t="s">
        <v>116</v>
      </c>
      <c r="N1104" s="54">
        <v>3.02</v>
      </c>
      <c r="P1104" s="54">
        <v>0.22</v>
      </c>
      <c r="R1104" s="54">
        <v>7628.84</v>
      </c>
      <c r="S1104" s="54">
        <v>3472</v>
      </c>
      <c r="T1104" s="54">
        <v>121</v>
      </c>
      <c r="U1104" s="54">
        <v>113000</v>
      </c>
    </row>
    <row r="1105" spans="5:21">
      <c r="E1105" s="55">
        <v>142</v>
      </c>
      <c r="F1105" s="55">
        <v>99</v>
      </c>
      <c r="H1105" s="54" t="s">
        <v>2669</v>
      </c>
      <c r="I1105" s="55">
        <v>2</v>
      </c>
      <c r="J1105" s="54" t="s">
        <v>2670</v>
      </c>
      <c r="K1105" s="54" t="s">
        <v>2671</v>
      </c>
      <c r="L1105" s="54" t="s">
        <v>448</v>
      </c>
      <c r="M1105" s="54" t="s">
        <v>116</v>
      </c>
      <c r="N1105" s="54">
        <v>3.02</v>
      </c>
      <c r="P1105" s="54">
        <v>0.22</v>
      </c>
      <c r="R1105" s="54">
        <v>3559.18</v>
      </c>
      <c r="S1105" s="54">
        <v>3235</v>
      </c>
      <c r="T1105" s="54">
        <v>946</v>
      </c>
      <c r="U1105" s="54">
        <v>100000</v>
      </c>
    </row>
    <row r="1106" spans="5:21">
      <c r="E1106" s="55">
        <v>142</v>
      </c>
      <c r="F1106" s="55">
        <v>102</v>
      </c>
      <c r="H1106" s="54" t="s">
        <v>2672</v>
      </c>
      <c r="I1106" s="55">
        <v>2</v>
      </c>
      <c r="J1106" s="54" t="s">
        <v>2673</v>
      </c>
      <c r="K1106" s="54" t="s">
        <v>2674</v>
      </c>
      <c r="L1106" s="54" t="s">
        <v>2675</v>
      </c>
      <c r="M1106" s="54" t="s">
        <v>116</v>
      </c>
      <c r="N1106" s="54">
        <v>3.02</v>
      </c>
      <c r="P1106" s="54">
        <v>0.18</v>
      </c>
      <c r="R1106" s="54">
        <v>4448.9799999999996</v>
      </c>
      <c r="S1106" s="54">
        <v>3178</v>
      </c>
      <c r="T1106" s="54">
        <v>128</v>
      </c>
      <c r="U1106" s="54">
        <v>195700</v>
      </c>
    </row>
    <row r="1107" spans="5:21">
      <c r="E1107" s="55">
        <v>142</v>
      </c>
      <c r="F1107" s="55">
        <v>103</v>
      </c>
      <c r="H1107" s="54" t="s">
        <v>2676</v>
      </c>
      <c r="I1107" s="55">
        <v>2</v>
      </c>
      <c r="J1107" s="54" t="s">
        <v>2677</v>
      </c>
      <c r="K1107" s="54" t="s">
        <v>2676</v>
      </c>
      <c r="L1107" s="54" t="s">
        <v>363</v>
      </c>
      <c r="M1107" s="54" t="s">
        <v>116</v>
      </c>
      <c r="N1107" s="54">
        <v>3.02</v>
      </c>
      <c r="P1107" s="54">
        <v>0.37</v>
      </c>
      <c r="R1107" s="54">
        <v>8738.43</v>
      </c>
      <c r="U1107" s="54">
        <v>0</v>
      </c>
    </row>
    <row r="1108" spans="5:21">
      <c r="E1108" s="55">
        <v>143</v>
      </c>
      <c r="F1108" s="55">
        <v>107</v>
      </c>
      <c r="H1108" s="54" t="s">
        <v>2678</v>
      </c>
      <c r="I1108" s="55">
        <v>2</v>
      </c>
      <c r="J1108" s="54" t="s">
        <v>2679</v>
      </c>
      <c r="K1108" s="54" t="s">
        <v>2678</v>
      </c>
      <c r="L1108" s="54" t="s">
        <v>363</v>
      </c>
      <c r="M1108" s="54" t="s">
        <v>116</v>
      </c>
      <c r="N1108" s="54">
        <v>3.02</v>
      </c>
      <c r="P1108" s="54">
        <v>0.18</v>
      </c>
      <c r="R1108" s="54">
        <v>4537.6000000000004</v>
      </c>
      <c r="U1108" s="54">
        <v>0</v>
      </c>
    </row>
    <row r="1109" spans="5:21">
      <c r="E1109" s="55">
        <v>143</v>
      </c>
      <c r="F1109" s="55">
        <v>109</v>
      </c>
      <c r="H1109" s="54" t="s">
        <v>2680</v>
      </c>
      <c r="I1109" s="55">
        <v>2</v>
      </c>
      <c r="J1109" s="54" t="s">
        <v>2681</v>
      </c>
      <c r="K1109" s="54" t="s">
        <v>2680</v>
      </c>
      <c r="L1109" s="54" t="s">
        <v>363</v>
      </c>
      <c r="M1109" s="54" t="s">
        <v>116</v>
      </c>
      <c r="N1109" s="54">
        <v>3.02</v>
      </c>
      <c r="P1109" s="54">
        <v>0.11</v>
      </c>
      <c r="R1109" s="54">
        <v>3622.99</v>
      </c>
      <c r="S1109" s="54">
        <v>2615</v>
      </c>
      <c r="T1109" s="54">
        <v>12</v>
      </c>
      <c r="U1109" s="54">
        <v>117000</v>
      </c>
    </row>
    <row r="1110" spans="5:21">
      <c r="E1110" s="55">
        <v>143</v>
      </c>
      <c r="F1110" s="55">
        <v>110</v>
      </c>
      <c r="H1110" s="54" t="s">
        <v>2682</v>
      </c>
      <c r="I1110" s="55">
        <v>2</v>
      </c>
      <c r="J1110" s="54" t="s">
        <v>2683</v>
      </c>
      <c r="K1110" s="54" t="s">
        <v>2684</v>
      </c>
      <c r="L1110" s="54" t="s">
        <v>363</v>
      </c>
      <c r="M1110" s="54" t="s">
        <v>116</v>
      </c>
      <c r="N1110" s="54">
        <v>3.02</v>
      </c>
      <c r="P1110" s="54">
        <v>0.11</v>
      </c>
      <c r="R1110" s="54">
        <v>3282.67</v>
      </c>
      <c r="S1110" s="54">
        <v>3468</v>
      </c>
      <c r="T1110" s="54">
        <v>297</v>
      </c>
      <c r="U1110" s="54">
        <v>44900</v>
      </c>
    </row>
    <row r="1111" spans="5:21">
      <c r="E1111" s="55">
        <v>143</v>
      </c>
      <c r="F1111" s="55">
        <v>111</v>
      </c>
      <c r="H1111" s="54" t="s">
        <v>2665</v>
      </c>
      <c r="I1111" s="55">
        <v>2</v>
      </c>
      <c r="J1111" s="54" t="s">
        <v>2685</v>
      </c>
      <c r="K1111" s="54" t="s">
        <v>2686</v>
      </c>
      <c r="L1111" s="54" t="s">
        <v>363</v>
      </c>
      <c r="M1111" s="54" t="s">
        <v>116</v>
      </c>
      <c r="N1111" s="54">
        <v>3.02</v>
      </c>
      <c r="P1111" s="54">
        <v>0.11</v>
      </c>
      <c r="R1111" s="54">
        <v>4601.41</v>
      </c>
      <c r="S1111" s="54">
        <v>2720</v>
      </c>
      <c r="T1111" s="54">
        <v>181</v>
      </c>
      <c r="U1111" s="54">
        <v>1</v>
      </c>
    </row>
    <row r="1112" spans="5:21">
      <c r="E1112" s="55">
        <v>143</v>
      </c>
      <c r="F1112" s="55">
        <v>112</v>
      </c>
      <c r="H1112" s="54" t="s">
        <v>2687</v>
      </c>
      <c r="I1112" s="55">
        <v>2</v>
      </c>
      <c r="J1112" s="54" t="s">
        <v>2688</v>
      </c>
      <c r="K1112" s="54" t="s">
        <v>2687</v>
      </c>
      <c r="L1112" s="54" t="s">
        <v>363</v>
      </c>
      <c r="M1112" s="54" t="s">
        <v>116</v>
      </c>
      <c r="N1112" s="54">
        <v>3.02</v>
      </c>
      <c r="P1112" s="54">
        <v>0.11</v>
      </c>
      <c r="R1112" s="54">
        <v>6349.1</v>
      </c>
      <c r="S1112" s="54">
        <v>3366</v>
      </c>
      <c r="T1112" s="54">
        <v>812</v>
      </c>
      <c r="U1112" s="54">
        <v>1</v>
      </c>
    </row>
    <row r="1113" spans="5:21">
      <c r="E1113" s="55">
        <v>143</v>
      </c>
      <c r="F1113" s="55">
        <v>113</v>
      </c>
      <c r="H1113" s="54" t="s">
        <v>2689</v>
      </c>
      <c r="I1113" s="55">
        <v>2</v>
      </c>
      <c r="J1113" s="54" t="s">
        <v>2020</v>
      </c>
      <c r="K1113" s="54" t="s">
        <v>2021</v>
      </c>
      <c r="L1113" s="54" t="s">
        <v>2159</v>
      </c>
      <c r="M1113" s="54" t="s">
        <v>116</v>
      </c>
      <c r="N1113" s="54">
        <v>3.02</v>
      </c>
      <c r="P1113" s="54">
        <v>0.745</v>
      </c>
      <c r="R1113" s="54">
        <v>4955.91</v>
      </c>
      <c r="S1113" s="54">
        <v>3444</v>
      </c>
      <c r="T1113" s="54">
        <v>105</v>
      </c>
      <c r="U1113" s="54">
        <v>90169</v>
      </c>
    </row>
    <row r="1114" spans="5:21">
      <c r="E1114" s="55">
        <v>143</v>
      </c>
      <c r="F1114" s="55">
        <v>115</v>
      </c>
      <c r="H1114" s="54" t="s">
        <v>2690</v>
      </c>
      <c r="I1114" s="55">
        <v>2</v>
      </c>
      <c r="J1114" s="54" t="s">
        <v>2691</v>
      </c>
      <c r="K1114" s="54" t="s">
        <v>2692</v>
      </c>
      <c r="L1114" s="54" t="s">
        <v>2693</v>
      </c>
      <c r="M1114" s="54" t="s">
        <v>116</v>
      </c>
      <c r="N1114" s="54">
        <v>3.02</v>
      </c>
      <c r="P1114" s="54">
        <v>0.2</v>
      </c>
      <c r="R1114" s="54">
        <v>6005.23</v>
      </c>
      <c r="S1114" s="54">
        <v>3404</v>
      </c>
      <c r="T1114" s="54">
        <v>567</v>
      </c>
      <c r="U1114" s="54">
        <v>125000</v>
      </c>
    </row>
    <row r="1115" spans="5:21">
      <c r="E1115" s="55">
        <v>144</v>
      </c>
      <c r="F1115" s="55">
        <v>118</v>
      </c>
      <c r="H1115" s="54" t="s">
        <v>2694</v>
      </c>
      <c r="I1115" s="55">
        <v>2</v>
      </c>
      <c r="J1115" s="54" t="s">
        <v>2695</v>
      </c>
      <c r="K1115" s="54" t="s">
        <v>2694</v>
      </c>
      <c r="L1115" s="54" t="s">
        <v>363</v>
      </c>
      <c r="M1115" s="54" t="s">
        <v>116</v>
      </c>
      <c r="N1115" s="54">
        <v>3.02</v>
      </c>
      <c r="P1115" s="54">
        <v>0.26</v>
      </c>
      <c r="R1115" s="54">
        <v>8359.11</v>
      </c>
      <c r="S1115" s="54">
        <v>3198</v>
      </c>
      <c r="T1115" s="54">
        <v>703</v>
      </c>
      <c r="U1115" s="54">
        <v>290000</v>
      </c>
    </row>
    <row r="1116" spans="5:21">
      <c r="E1116" s="55">
        <v>144</v>
      </c>
      <c r="F1116" s="55">
        <v>121</v>
      </c>
      <c r="H1116" s="54" t="s">
        <v>2696</v>
      </c>
      <c r="I1116" s="55">
        <v>2</v>
      </c>
      <c r="J1116" s="54" t="s">
        <v>2697</v>
      </c>
      <c r="K1116" s="54" t="s">
        <v>2696</v>
      </c>
      <c r="L1116" s="54" t="s">
        <v>363</v>
      </c>
      <c r="M1116" s="54" t="s">
        <v>116</v>
      </c>
      <c r="N1116" s="54">
        <v>3.02</v>
      </c>
      <c r="P1116" s="54">
        <v>0.27</v>
      </c>
      <c r="R1116" s="54">
        <v>5594.01</v>
      </c>
      <c r="S1116" s="54">
        <v>3274</v>
      </c>
      <c r="T1116" s="54">
        <v>672</v>
      </c>
      <c r="U1116" s="54">
        <v>0</v>
      </c>
    </row>
    <row r="1117" spans="5:21">
      <c r="E1117" s="55">
        <v>144</v>
      </c>
      <c r="F1117" s="55">
        <v>122</v>
      </c>
      <c r="H1117" s="54" t="s">
        <v>2698</v>
      </c>
      <c r="I1117" s="55">
        <v>2</v>
      </c>
      <c r="J1117" s="54" t="s">
        <v>2699</v>
      </c>
      <c r="K1117" s="54" t="s">
        <v>2698</v>
      </c>
      <c r="L1117" s="54" t="s">
        <v>363</v>
      </c>
      <c r="M1117" s="54" t="s">
        <v>116</v>
      </c>
      <c r="N1117" s="54">
        <v>3.02</v>
      </c>
      <c r="P1117" s="54">
        <v>0.08</v>
      </c>
      <c r="R1117" s="54">
        <v>5150.8900000000003</v>
      </c>
      <c r="U1117" s="54">
        <v>0</v>
      </c>
    </row>
    <row r="1118" spans="5:21">
      <c r="E1118" s="55">
        <v>144</v>
      </c>
      <c r="F1118" s="55">
        <v>124</v>
      </c>
      <c r="H1118" s="54" t="s">
        <v>2700</v>
      </c>
      <c r="I1118" s="55">
        <v>2</v>
      </c>
      <c r="J1118" s="54" t="s">
        <v>2701</v>
      </c>
      <c r="K1118" s="54" t="s">
        <v>2700</v>
      </c>
      <c r="L1118" s="54" t="s">
        <v>363</v>
      </c>
      <c r="M1118" s="54" t="s">
        <v>116</v>
      </c>
      <c r="N1118" s="54">
        <v>3.02</v>
      </c>
      <c r="P1118" s="54">
        <v>0.17</v>
      </c>
      <c r="R1118" s="54">
        <v>4365.59</v>
      </c>
      <c r="U1118" s="54">
        <v>0</v>
      </c>
    </row>
    <row r="1119" spans="5:21">
      <c r="E1119" s="55">
        <v>144</v>
      </c>
      <c r="F1119" s="55">
        <v>125</v>
      </c>
      <c r="H1119" s="54" t="s">
        <v>2702</v>
      </c>
      <c r="I1119" s="55">
        <v>2</v>
      </c>
      <c r="J1119" s="54" t="s">
        <v>2703</v>
      </c>
      <c r="K1119" s="54" t="s">
        <v>2702</v>
      </c>
      <c r="L1119" s="54" t="s">
        <v>363</v>
      </c>
      <c r="M1119" s="54" t="s">
        <v>116</v>
      </c>
      <c r="N1119" s="54">
        <v>3.02</v>
      </c>
      <c r="P1119" s="54">
        <v>0.18</v>
      </c>
      <c r="R1119" s="54">
        <v>5824.44</v>
      </c>
      <c r="U1119" s="54">
        <v>0</v>
      </c>
    </row>
    <row r="1120" spans="5:21">
      <c r="E1120" s="55">
        <v>144</v>
      </c>
      <c r="F1120" s="55">
        <v>128</v>
      </c>
      <c r="H1120" s="54" t="s">
        <v>2704</v>
      </c>
      <c r="I1120" s="55">
        <v>2</v>
      </c>
      <c r="J1120" s="54" t="s">
        <v>2705</v>
      </c>
      <c r="K1120" s="54" t="s">
        <v>2706</v>
      </c>
      <c r="L1120" s="54" t="s">
        <v>612</v>
      </c>
      <c r="M1120" s="54" t="s">
        <v>116</v>
      </c>
      <c r="N1120" s="54">
        <v>3.02</v>
      </c>
      <c r="P1120" s="54">
        <v>0.09</v>
      </c>
      <c r="R1120" s="54">
        <v>4530.51</v>
      </c>
      <c r="S1120" s="54">
        <v>2939</v>
      </c>
      <c r="T1120" s="54">
        <v>251</v>
      </c>
      <c r="U1120" s="54">
        <v>195000</v>
      </c>
    </row>
    <row r="1121" spans="5:21">
      <c r="E1121" s="55">
        <v>144</v>
      </c>
      <c r="F1121" s="55">
        <v>129</v>
      </c>
      <c r="H1121" s="54" t="s">
        <v>2707</v>
      </c>
      <c r="I1121" s="55">
        <v>2</v>
      </c>
      <c r="J1121" s="54" t="s">
        <v>2708</v>
      </c>
      <c r="K1121" s="54" t="s">
        <v>2707</v>
      </c>
      <c r="L1121" s="54" t="s">
        <v>363</v>
      </c>
      <c r="M1121" s="54" t="s">
        <v>116</v>
      </c>
      <c r="N1121" s="54">
        <v>3.02</v>
      </c>
      <c r="P1121" s="54">
        <v>0.11</v>
      </c>
      <c r="R1121" s="54">
        <v>4172.47</v>
      </c>
      <c r="S1121" s="54">
        <v>2806</v>
      </c>
      <c r="T1121" s="54">
        <v>70</v>
      </c>
      <c r="U1121" s="54">
        <v>125000</v>
      </c>
    </row>
    <row r="1122" spans="5:21">
      <c r="E1122" s="55">
        <v>144</v>
      </c>
      <c r="F1122" s="55">
        <v>130.01</v>
      </c>
      <c r="H1122" s="54" t="s">
        <v>2709</v>
      </c>
      <c r="I1122" s="55">
        <v>2</v>
      </c>
      <c r="J1122" s="54" t="s">
        <v>2710</v>
      </c>
      <c r="K1122" s="54" t="s">
        <v>2709</v>
      </c>
      <c r="L1122" s="54" t="s">
        <v>2159</v>
      </c>
      <c r="M1122" s="54" t="s">
        <v>116</v>
      </c>
      <c r="N1122" s="54">
        <v>3.02</v>
      </c>
      <c r="P1122" s="54">
        <v>0.15</v>
      </c>
      <c r="R1122" s="54">
        <v>6391.64</v>
      </c>
      <c r="S1122" s="54">
        <v>3489</v>
      </c>
      <c r="T1122" s="54">
        <v>993</v>
      </c>
      <c r="U1122" s="54">
        <v>194000</v>
      </c>
    </row>
    <row r="1123" spans="5:21">
      <c r="E1123" s="55">
        <v>144</v>
      </c>
      <c r="F1123" s="55">
        <v>131</v>
      </c>
      <c r="H1123" s="54" t="s">
        <v>2713</v>
      </c>
      <c r="I1123" s="55">
        <v>2</v>
      </c>
      <c r="J1123" s="54" t="s">
        <v>2714</v>
      </c>
      <c r="K1123" s="54" t="s">
        <v>2713</v>
      </c>
      <c r="L1123" s="54" t="s">
        <v>363</v>
      </c>
      <c r="M1123" s="54" t="s">
        <v>116</v>
      </c>
      <c r="N1123" s="54">
        <v>3.02</v>
      </c>
      <c r="P1123" s="54">
        <v>0.13</v>
      </c>
      <c r="R1123" s="54">
        <v>5484.12</v>
      </c>
      <c r="U1123" s="54">
        <v>0</v>
      </c>
    </row>
    <row r="1124" spans="5:21">
      <c r="E1124" s="55">
        <v>144</v>
      </c>
      <c r="F1124" s="55">
        <v>134</v>
      </c>
      <c r="H1124" s="54" t="s">
        <v>2715</v>
      </c>
      <c r="I1124" s="55">
        <v>2</v>
      </c>
      <c r="J1124" s="54" t="s">
        <v>2716</v>
      </c>
      <c r="K1124" s="54" t="s">
        <v>2715</v>
      </c>
      <c r="L1124" s="54" t="s">
        <v>363</v>
      </c>
      <c r="M1124" s="54" t="s">
        <v>116</v>
      </c>
      <c r="N1124" s="54">
        <v>3.02</v>
      </c>
      <c r="P1124" s="54">
        <v>0.08</v>
      </c>
      <c r="R1124" s="54">
        <v>3995.22</v>
      </c>
      <c r="S1124" s="54">
        <v>2897</v>
      </c>
      <c r="T1124" s="54">
        <v>205</v>
      </c>
      <c r="U1124" s="54">
        <v>170000</v>
      </c>
    </row>
    <row r="1125" spans="5:21">
      <c r="E1125" s="55">
        <v>144</v>
      </c>
      <c r="F1125" s="55">
        <v>135</v>
      </c>
      <c r="H1125" s="54" t="s">
        <v>2717</v>
      </c>
      <c r="I1125" s="55">
        <v>1</v>
      </c>
      <c r="J1125" s="54" t="s">
        <v>2718</v>
      </c>
      <c r="K1125" s="54" t="s">
        <v>2719</v>
      </c>
      <c r="L1125" s="54" t="s">
        <v>2720</v>
      </c>
      <c r="M1125" s="54" t="s">
        <v>116</v>
      </c>
      <c r="N1125" s="54">
        <v>3.02</v>
      </c>
      <c r="P1125" s="54">
        <v>0.09</v>
      </c>
      <c r="R1125" s="54">
        <v>2041.92</v>
      </c>
      <c r="S1125" s="54">
        <v>3480</v>
      </c>
      <c r="T1125" s="54">
        <v>201</v>
      </c>
      <c r="U1125" s="54">
        <v>2500</v>
      </c>
    </row>
    <row r="1126" spans="5:21">
      <c r="E1126" s="55">
        <v>144</v>
      </c>
      <c r="F1126" s="55">
        <v>136</v>
      </c>
      <c r="H1126" s="54" t="s">
        <v>2650</v>
      </c>
      <c r="I1126" s="55">
        <v>1</v>
      </c>
      <c r="J1126" s="54" t="s">
        <v>2718</v>
      </c>
      <c r="K1126" s="54" t="s">
        <v>2719</v>
      </c>
      <c r="L1126" s="54" t="s">
        <v>2720</v>
      </c>
      <c r="M1126" s="54" t="s">
        <v>116</v>
      </c>
      <c r="N1126" s="54">
        <v>3.02</v>
      </c>
      <c r="P1126" s="54">
        <v>0.08</v>
      </c>
      <c r="R1126" s="54">
        <v>283.60000000000002</v>
      </c>
      <c r="S1126" s="54">
        <v>3480</v>
      </c>
      <c r="T1126" s="54">
        <v>201</v>
      </c>
      <c r="U1126" s="54">
        <v>2500</v>
      </c>
    </row>
    <row r="1127" spans="5:21">
      <c r="E1127" s="55">
        <v>145</v>
      </c>
      <c r="F1127" s="55">
        <v>137</v>
      </c>
      <c r="H1127" s="54" t="s">
        <v>2721</v>
      </c>
      <c r="I1127" s="55">
        <v>2</v>
      </c>
      <c r="J1127" s="54" t="s">
        <v>2722</v>
      </c>
      <c r="K1127" s="54" t="s">
        <v>2721</v>
      </c>
      <c r="L1127" s="54" t="s">
        <v>363</v>
      </c>
      <c r="M1127" s="54" t="s">
        <v>116</v>
      </c>
      <c r="N1127" s="54">
        <v>3.02</v>
      </c>
      <c r="P1127" s="54">
        <v>0.36</v>
      </c>
      <c r="R1127" s="54">
        <v>7568.58</v>
      </c>
      <c r="S1127" s="54">
        <v>2317</v>
      </c>
      <c r="T1127" s="54">
        <v>122</v>
      </c>
      <c r="U1127" s="54">
        <v>147000</v>
      </c>
    </row>
    <row r="1128" spans="5:21">
      <c r="E1128" s="55">
        <v>145</v>
      </c>
      <c r="F1128" s="55">
        <v>141</v>
      </c>
      <c r="H1128" s="54" t="s">
        <v>2723</v>
      </c>
      <c r="I1128" s="55">
        <v>2</v>
      </c>
      <c r="J1128" s="54" t="s">
        <v>2724</v>
      </c>
      <c r="K1128" s="54" t="s">
        <v>2725</v>
      </c>
      <c r="L1128" s="54" t="s">
        <v>363</v>
      </c>
      <c r="M1128" s="54" t="s">
        <v>116</v>
      </c>
      <c r="N1128" s="54">
        <v>3.02</v>
      </c>
      <c r="P1128" s="54">
        <v>0.73</v>
      </c>
      <c r="R1128" s="54">
        <v>6909.21</v>
      </c>
      <c r="S1128" s="54">
        <v>2824</v>
      </c>
      <c r="T1128" s="54">
        <v>55</v>
      </c>
      <c r="U1128" s="54">
        <v>272000</v>
      </c>
    </row>
    <row r="1129" spans="5:21">
      <c r="E1129" s="55">
        <v>146</v>
      </c>
      <c r="F1129" s="55">
        <v>149</v>
      </c>
      <c r="H1129" s="54" t="s">
        <v>2726</v>
      </c>
      <c r="I1129" s="55">
        <v>2</v>
      </c>
      <c r="J1129" s="54" t="s">
        <v>2727</v>
      </c>
      <c r="K1129" s="54" t="s">
        <v>2726</v>
      </c>
      <c r="L1129" s="54" t="s">
        <v>363</v>
      </c>
      <c r="M1129" s="54" t="s">
        <v>116</v>
      </c>
      <c r="N1129" s="54">
        <v>3.02</v>
      </c>
      <c r="P1129" s="54">
        <v>0.15</v>
      </c>
      <c r="R1129" s="54">
        <v>4828.29</v>
      </c>
      <c r="S1129" s="54">
        <v>3217</v>
      </c>
      <c r="T1129" s="54">
        <v>879</v>
      </c>
      <c r="U1129" s="54">
        <v>195000</v>
      </c>
    </row>
    <row r="1130" spans="5:21">
      <c r="E1130" s="55">
        <v>146</v>
      </c>
      <c r="F1130" s="55">
        <v>150</v>
      </c>
      <c r="H1130" s="54" t="s">
        <v>2728</v>
      </c>
      <c r="I1130" s="55">
        <v>2</v>
      </c>
      <c r="J1130" s="54" t="s">
        <v>2729</v>
      </c>
      <c r="K1130" s="54" t="s">
        <v>2730</v>
      </c>
      <c r="L1130" s="54" t="s">
        <v>363</v>
      </c>
      <c r="M1130" s="54" t="s">
        <v>116</v>
      </c>
      <c r="N1130" s="54">
        <v>3.02</v>
      </c>
      <c r="P1130" s="54">
        <v>0.28000000000000003</v>
      </c>
      <c r="R1130" s="54">
        <v>4835.38</v>
      </c>
      <c r="S1130" s="54">
        <v>2403</v>
      </c>
      <c r="T1130" s="54">
        <v>296</v>
      </c>
      <c r="U1130" s="54">
        <v>121000</v>
      </c>
    </row>
    <row r="1131" spans="5:21">
      <c r="E1131" s="55">
        <v>146</v>
      </c>
      <c r="F1131" s="55">
        <v>154</v>
      </c>
      <c r="H1131" s="54" t="s">
        <v>207</v>
      </c>
      <c r="I1131" s="55">
        <v>1</v>
      </c>
      <c r="J1131" s="54" t="s">
        <v>2642</v>
      </c>
      <c r="K1131" s="54" t="s">
        <v>2643</v>
      </c>
      <c r="L1131" s="54" t="s">
        <v>2644</v>
      </c>
      <c r="M1131" s="54" t="s">
        <v>116</v>
      </c>
      <c r="N1131" s="54">
        <v>3.02</v>
      </c>
      <c r="P1131" s="54">
        <v>0.28000000000000003</v>
      </c>
      <c r="R1131" s="54">
        <v>659.37</v>
      </c>
      <c r="S1131" s="54">
        <v>3051</v>
      </c>
      <c r="T1131" s="54">
        <v>326</v>
      </c>
      <c r="U1131" s="54">
        <v>10</v>
      </c>
    </row>
    <row r="1132" spans="5:21">
      <c r="E1132" s="55">
        <v>147</v>
      </c>
      <c r="F1132" s="55">
        <v>158</v>
      </c>
      <c r="H1132" s="54" t="s">
        <v>2287</v>
      </c>
      <c r="I1132" s="55">
        <v>1</v>
      </c>
      <c r="J1132" s="54" t="s">
        <v>2401</v>
      </c>
      <c r="K1132" s="54" t="s">
        <v>2402</v>
      </c>
      <c r="L1132" s="54" t="s">
        <v>363</v>
      </c>
      <c r="M1132" s="54" t="s">
        <v>116</v>
      </c>
      <c r="N1132" s="54">
        <v>3.02</v>
      </c>
      <c r="P1132" s="54">
        <v>7.0000000000000007E-2</v>
      </c>
      <c r="R1132" s="54">
        <v>124.08</v>
      </c>
      <c r="S1132" s="54">
        <v>0</v>
      </c>
      <c r="T1132" s="54">
        <v>0</v>
      </c>
      <c r="U1132" s="54">
        <v>0</v>
      </c>
    </row>
    <row r="1133" spans="5:21">
      <c r="E1133" s="55">
        <v>148</v>
      </c>
      <c r="F1133" s="55">
        <v>165</v>
      </c>
      <c r="H1133" s="54" t="s">
        <v>2731</v>
      </c>
      <c r="I1133" s="55">
        <v>2</v>
      </c>
      <c r="J1133" s="54" t="s">
        <v>2732</v>
      </c>
      <c r="K1133" s="54" t="s">
        <v>2733</v>
      </c>
      <c r="L1133" s="54" t="s">
        <v>363</v>
      </c>
      <c r="M1133" s="54" t="s">
        <v>116</v>
      </c>
      <c r="N1133" s="54">
        <v>3.02</v>
      </c>
      <c r="P1133" s="54">
        <v>0.27</v>
      </c>
      <c r="R1133" s="54">
        <v>6233.81</v>
      </c>
      <c r="S1133" s="54">
        <v>2251</v>
      </c>
      <c r="T1133" s="54">
        <v>72</v>
      </c>
      <c r="U1133" s="54">
        <v>1</v>
      </c>
    </row>
    <row r="1134" spans="5:21">
      <c r="E1134" s="55">
        <v>148</v>
      </c>
      <c r="F1134" s="55">
        <v>168</v>
      </c>
      <c r="H1134" s="54" t="s">
        <v>2734</v>
      </c>
      <c r="I1134" s="55">
        <v>2</v>
      </c>
      <c r="J1134" s="54" t="s">
        <v>2735</v>
      </c>
      <c r="K1134" s="54" t="s">
        <v>2736</v>
      </c>
      <c r="L1134" s="54" t="s">
        <v>363</v>
      </c>
      <c r="M1134" s="54" t="s">
        <v>116</v>
      </c>
      <c r="N1134" s="54">
        <v>3.02</v>
      </c>
      <c r="P1134" s="54">
        <v>0.32</v>
      </c>
      <c r="R1134" s="54">
        <v>5374.22</v>
      </c>
      <c r="S1134" s="54">
        <v>2269</v>
      </c>
      <c r="T1134" s="54">
        <v>116</v>
      </c>
      <c r="U1134" s="54">
        <v>84000</v>
      </c>
    </row>
    <row r="1135" spans="5:21">
      <c r="E1135" s="55">
        <v>148</v>
      </c>
      <c r="F1135" s="55">
        <v>169.01</v>
      </c>
      <c r="H1135" s="54" t="s">
        <v>2737</v>
      </c>
      <c r="I1135" s="55" t="s">
        <v>321</v>
      </c>
      <c r="J1135" s="54" t="s">
        <v>2738</v>
      </c>
      <c r="K1135" s="54" t="s">
        <v>2739</v>
      </c>
      <c r="L1135" s="54" t="s">
        <v>363</v>
      </c>
      <c r="M1135" s="54" t="s">
        <v>116</v>
      </c>
      <c r="N1135" s="54">
        <v>3.02</v>
      </c>
      <c r="P1135" s="54">
        <v>3.0000000000000001E-3</v>
      </c>
      <c r="R1135" s="54">
        <v>81.540000000000006</v>
      </c>
      <c r="U1135" s="54">
        <v>0</v>
      </c>
    </row>
    <row r="1136" spans="5:21">
      <c r="E1136" s="55">
        <v>148</v>
      </c>
      <c r="F1136" s="55">
        <v>170</v>
      </c>
      <c r="H1136" s="54" t="s">
        <v>2740</v>
      </c>
      <c r="I1136" s="55">
        <v>2</v>
      </c>
      <c r="J1136" s="54" t="s">
        <v>2741</v>
      </c>
      <c r="K1136" s="54" t="s">
        <v>2740</v>
      </c>
      <c r="L1136" s="54" t="s">
        <v>363</v>
      </c>
      <c r="M1136" s="54" t="s">
        <v>116</v>
      </c>
      <c r="N1136" s="54">
        <v>3.02</v>
      </c>
      <c r="P1136" s="54">
        <v>0.4</v>
      </c>
      <c r="R1136" s="54">
        <v>6565.34</v>
      </c>
      <c r="S1136" s="54">
        <v>2185</v>
      </c>
      <c r="T1136" s="54">
        <v>244</v>
      </c>
      <c r="U1136" s="54">
        <v>1</v>
      </c>
    </row>
    <row r="1137" spans="5:21">
      <c r="E1137" s="55">
        <v>148</v>
      </c>
      <c r="F1137" s="55">
        <v>173</v>
      </c>
      <c r="H1137" s="54" t="s">
        <v>2742</v>
      </c>
      <c r="I1137" s="55">
        <v>2</v>
      </c>
      <c r="J1137" s="54" t="s">
        <v>2743</v>
      </c>
      <c r="K1137" s="54" t="s">
        <v>2744</v>
      </c>
      <c r="L1137" s="54" t="s">
        <v>363</v>
      </c>
      <c r="M1137" s="54" t="s">
        <v>116</v>
      </c>
      <c r="N1137" s="54">
        <v>3.02</v>
      </c>
      <c r="P1137" s="54">
        <v>0.23</v>
      </c>
      <c r="R1137" s="54">
        <v>5019.72</v>
      </c>
      <c r="S1137" s="54">
        <v>3381</v>
      </c>
      <c r="T1137" s="54">
        <v>594</v>
      </c>
      <c r="U1137" s="54">
        <v>124900</v>
      </c>
    </row>
    <row r="1138" spans="5:21">
      <c r="E1138" s="55">
        <v>148</v>
      </c>
      <c r="F1138" s="55">
        <v>175.02</v>
      </c>
      <c r="H1138" s="54" t="s">
        <v>2745</v>
      </c>
      <c r="I1138" s="55">
        <v>2</v>
      </c>
      <c r="J1138" s="54" t="s">
        <v>2746</v>
      </c>
      <c r="K1138" s="54" t="s">
        <v>2745</v>
      </c>
      <c r="L1138" s="54" t="s">
        <v>363</v>
      </c>
      <c r="M1138" s="54" t="s">
        <v>116</v>
      </c>
      <c r="N1138" s="54">
        <v>3.02</v>
      </c>
      <c r="P1138" s="54">
        <v>0.12</v>
      </c>
      <c r="R1138" s="54">
        <v>4236.28</v>
      </c>
      <c r="S1138" s="54">
        <v>3243</v>
      </c>
      <c r="T1138" s="54">
        <v>64</v>
      </c>
      <c r="U1138" s="54">
        <v>1</v>
      </c>
    </row>
    <row r="1139" spans="5:21">
      <c r="E1139" s="55">
        <v>149</v>
      </c>
      <c r="F1139" s="55">
        <v>179</v>
      </c>
      <c r="H1139" s="54" t="s">
        <v>2747</v>
      </c>
      <c r="I1139" s="55">
        <v>2</v>
      </c>
      <c r="J1139" s="54" t="s">
        <v>2748</v>
      </c>
      <c r="K1139" s="54" t="s">
        <v>2747</v>
      </c>
      <c r="L1139" s="54" t="s">
        <v>363</v>
      </c>
      <c r="M1139" s="54" t="s">
        <v>116</v>
      </c>
      <c r="N1139" s="54">
        <v>3.02</v>
      </c>
      <c r="P1139" s="54">
        <v>0.32</v>
      </c>
      <c r="R1139" s="54">
        <v>5891.79</v>
      </c>
      <c r="S1139" s="54">
        <v>3453</v>
      </c>
      <c r="T1139" s="54">
        <v>391</v>
      </c>
      <c r="U1139" s="54">
        <v>60000</v>
      </c>
    </row>
    <row r="1140" spans="5:21">
      <c r="E1140" s="55">
        <v>149</v>
      </c>
      <c r="F1140" s="55">
        <v>180</v>
      </c>
      <c r="H1140" s="54" t="s">
        <v>2749</v>
      </c>
      <c r="I1140" s="55">
        <v>2</v>
      </c>
      <c r="J1140" s="54" t="s">
        <v>2750</v>
      </c>
      <c r="K1140" s="54" t="s">
        <v>2749</v>
      </c>
      <c r="L1140" s="54" t="s">
        <v>363</v>
      </c>
      <c r="M1140" s="54" t="s">
        <v>116</v>
      </c>
      <c r="N1140" s="54">
        <v>3.02</v>
      </c>
      <c r="P1140" s="54">
        <v>0.28999999999999998</v>
      </c>
      <c r="R1140" s="54">
        <v>3949.13</v>
      </c>
      <c r="S1140" s="54">
        <v>3380</v>
      </c>
      <c r="T1140" s="54">
        <v>41</v>
      </c>
      <c r="U1140" s="54">
        <v>1</v>
      </c>
    </row>
    <row r="1141" spans="5:21">
      <c r="E1141" s="55">
        <v>149</v>
      </c>
      <c r="F1141" s="55">
        <v>184</v>
      </c>
      <c r="H1141" s="54" t="s">
        <v>2751</v>
      </c>
      <c r="I1141" s="55">
        <v>2</v>
      </c>
      <c r="J1141" s="54" t="s">
        <v>2752</v>
      </c>
      <c r="K1141" s="54" t="s">
        <v>2751</v>
      </c>
      <c r="L1141" s="54" t="s">
        <v>363</v>
      </c>
      <c r="M1141" s="54" t="s">
        <v>116</v>
      </c>
      <c r="N1141" s="54">
        <v>3.02</v>
      </c>
      <c r="P1141" s="54">
        <v>0.18</v>
      </c>
      <c r="R1141" s="54">
        <v>6115.13</v>
      </c>
      <c r="S1141" s="54">
        <v>2096</v>
      </c>
      <c r="T1141" s="54">
        <v>131</v>
      </c>
      <c r="U1141" s="54">
        <v>126000</v>
      </c>
    </row>
    <row r="1142" spans="5:21">
      <c r="E1142" s="55">
        <v>149</v>
      </c>
      <c r="F1142" s="55">
        <v>185</v>
      </c>
      <c r="H1142" s="54" t="s">
        <v>2753</v>
      </c>
      <c r="I1142" s="55">
        <v>2</v>
      </c>
      <c r="J1142" s="54" t="s">
        <v>2754</v>
      </c>
      <c r="K1142" s="54" t="s">
        <v>2753</v>
      </c>
      <c r="L1142" s="54" t="s">
        <v>363</v>
      </c>
      <c r="M1142" s="54" t="s">
        <v>116</v>
      </c>
      <c r="N1142" s="54">
        <v>3.02</v>
      </c>
      <c r="P1142" s="54">
        <v>0.17</v>
      </c>
      <c r="R1142" s="54">
        <v>5615.28</v>
      </c>
      <c r="S1142" s="54">
        <v>2693</v>
      </c>
      <c r="T1142" s="54">
        <v>32</v>
      </c>
      <c r="U1142" s="54">
        <v>200000</v>
      </c>
    </row>
    <row r="1143" spans="5:21">
      <c r="E1143" s="55">
        <v>150</v>
      </c>
      <c r="F1143" s="55">
        <v>188</v>
      </c>
      <c r="H1143" s="54" t="s">
        <v>2755</v>
      </c>
      <c r="I1143" s="55">
        <v>2</v>
      </c>
      <c r="J1143" s="54" t="s">
        <v>2756</v>
      </c>
      <c r="K1143" s="54" t="s">
        <v>2755</v>
      </c>
      <c r="L1143" s="54" t="s">
        <v>363</v>
      </c>
      <c r="M1143" s="54" t="s">
        <v>116</v>
      </c>
      <c r="N1143" s="54">
        <v>3.02</v>
      </c>
      <c r="P1143" s="54">
        <v>0.11</v>
      </c>
      <c r="R1143" s="54">
        <v>7768.79</v>
      </c>
      <c r="U1143" s="54">
        <v>0</v>
      </c>
    </row>
    <row r="1144" spans="5:21">
      <c r="E1144" s="55">
        <v>151</v>
      </c>
      <c r="F1144" s="55">
        <v>189</v>
      </c>
      <c r="H1144" s="54" t="s">
        <v>2757</v>
      </c>
      <c r="I1144" s="55">
        <v>2</v>
      </c>
      <c r="J1144" s="54" t="s">
        <v>2758</v>
      </c>
      <c r="K1144" s="54" t="s">
        <v>2757</v>
      </c>
      <c r="L1144" s="54" t="s">
        <v>363</v>
      </c>
      <c r="M1144" s="54" t="s">
        <v>116</v>
      </c>
      <c r="N1144" s="54">
        <v>3.02</v>
      </c>
      <c r="P1144" s="54">
        <v>0.09</v>
      </c>
      <c r="R1144" s="54">
        <v>4413.53</v>
      </c>
      <c r="S1144" s="54">
        <v>2903</v>
      </c>
      <c r="T1144" s="54">
        <v>41</v>
      </c>
      <c r="U1144" s="54">
        <v>1</v>
      </c>
    </row>
    <row r="1145" spans="5:21">
      <c r="E1145" s="55">
        <v>151</v>
      </c>
      <c r="F1145" s="55">
        <v>190</v>
      </c>
      <c r="H1145" s="54" t="s">
        <v>2759</v>
      </c>
      <c r="I1145" s="55">
        <v>1</v>
      </c>
      <c r="J1145" s="54" t="s">
        <v>2760</v>
      </c>
      <c r="K1145" s="54" t="s">
        <v>2757</v>
      </c>
      <c r="L1145" s="54" t="s">
        <v>363</v>
      </c>
      <c r="M1145" s="54" t="s">
        <v>116</v>
      </c>
      <c r="N1145" s="54">
        <v>3.02</v>
      </c>
      <c r="P1145" s="54">
        <v>0.11</v>
      </c>
      <c r="R1145" s="54">
        <v>389.95</v>
      </c>
      <c r="U1145" s="54">
        <v>0</v>
      </c>
    </row>
    <row r="1146" spans="5:21">
      <c r="E1146" s="55">
        <v>151</v>
      </c>
      <c r="F1146" s="55">
        <v>191</v>
      </c>
      <c r="H1146" s="54" t="s">
        <v>2761</v>
      </c>
      <c r="I1146" s="55">
        <v>2</v>
      </c>
      <c r="J1146" s="54" t="s">
        <v>2762</v>
      </c>
      <c r="K1146" s="54" t="s">
        <v>2763</v>
      </c>
      <c r="L1146" s="54" t="s">
        <v>363</v>
      </c>
      <c r="M1146" s="54" t="s">
        <v>116</v>
      </c>
      <c r="N1146" s="54">
        <v>3.02</v>
      </c>
      <c r="P1146" s="54">
        <v>0.33</v>
      </c>
      <c r="R1146" s="54">
        <v>5955.6</v>
      </c>
      <c r="S1146" s="54">
        <v>2818</v>
      </c>
      <c r="T1146" s="54">
        <v>220</v>
      </c>
      <c r="U1146" s="54">
        <v>1</v>
      </c>
    </row>
    <row r="1147" spans="5:21">
      <c r="E1147" s="55">
        <v>151</v>
      </c>
      <c r="F1147" s="55">
        <v>201</v>
      </c>
      <c r="H1147" s="54" t="s">
        <v>2287</v>
      </c>
      <c r="I1147" s="55">
        <v>1</v>
      </c>
      <c r="J1147" s="54" t="s">
        <v>338</v>
      </c>
      <c r="K1147" s="54" t="s">
        <v>2764</v>
      </c>
      <c r="L1147" s="54" t="s">
        <v>340</v>
      </c>
      <c r="M1147" s="54" t="s">
        <v>116</v>
      </c>
      <c r="N1147" s="54">
        <v>3.02</v>
      </c>
      <c r="P1147" s="54">
        <v>0.83</v>
      </c>
      <c r="Q1147" s="54" t="s">
        <v>113</v>
      </c>
      <c r="R1147" s="54">
        <v>1726.42</v>
      </c>
      <c r="U1147" s="54">
        <v>0</v>
      </c>
    </row>
    <row r="1148" spans="5:21">
      <c r="E1148" s="55">
        <v>152</v>
      </c>
      <c r="F1148" s="55">
        <v>205</v>
      </c>
      <c r="H1148" s="54" t="s">
        <v>2765</v>
      </c>
      <c r="I1148" s="55">
        <v>2</v>
      </c>
      <c r="J1148" s="54" t="s">
        <v>2766</v>
      </c>
      <c r="K1148" s="54" t="s">
        <v>2765</v>
      </c>
      <c r="L1148" s="54" t="s">
        <v>363</v>
      </c>
      <c r="M1148" s="54" t="s">
        <v>116</v>
      </c>
      <c r="N1148" s="54">
        <v>3.02</v>
      </c>
      <c r="P1148" s="54">
        <v>0.42</v>
      </c>
      <c r="R1148" s="54">
        <v>8564.7199999999993</v>
      </c>
      <c r="S1148" s="54">
        <v>2947</v>
      </c>
      <c r="T1148" s="54">
        <v>293</v>
      </c>
      <c r="U1148" s="54">
        <v>110000</v>
      </c>
    </row>
    <row r="1149" spans="5:21">
      <c r="E1149" s="55">
        <v>152</v>
      </c>
      <c r="F1149" s="55">
        <v>208.01</v>
      </c>
      <c r="H1149" s="54" t="s">
        <v>2767</v>
      </c>
      <c r="I1149" s="55">
        <v>2</v>
      </c>
      <c r="J1149" s="54" t="s">
        <v>2768</v>
      </c>
      <c r="K1149" s="54" t="s">
        <v>2767</v>
      </c>
      <c r="L1149" s="54" t="s">
        <v>363</v>
      </c>
      <c r="M1149" s="54" t="s">
        <v>116</v>
      </c>
      <c r="N1149" s="54">
        <v>3.02</v>
      </c>
      <c r="P1149" s="54">
        <v>0.38</v>
      </c>
      <c r="R1149" s="54">
        <v>6352.64</v>
      </c>
      <c r="S1149" s="54">
        <v>3338</v>
      </c>
      <c r="T1149" s="54">
        <v>5</v>
      </c>
      <c r="U1149" s="54">
        <v>163400</v>
      </c>
    </row>
    <row r="1150" spans="5:21">
      <c r="E1150" s="55">
        <v>152</v>
      </c>
      <c r="F1150" s="55">
        <v>213</v>
      </c>
      <c r="H1150" s="54" t="s">
        <v>2769</v>
      </c>
      <c r="I1150" s="55">
        <v>2</v>
      </c>
      <c r="J1150" s="54" t="s">
        <v>2770</v>
      </c>
      <c r="K1150" s="54" t="s">
        <v>2769</v>
      </c>
      <c r="L1150" s="54" t="s">
        <v>363</v>
      </c>
      <c r="M1150" s="54" t="s">
        <v>116</v>
      </c>
      <c r="N1150" s="54">
        <v>3.02</v>
      </c>
      <c r="P1150" s="54">
        <v>0.36</v>
      </c>
      <c r="R1150" s="54">
        <v>5792.53</v>
      </c>
      <c r="S1150" s="54">
        <v>3465</v>
      </c>
      <c r="T1150" s="54">
        <v>584</v>
      </c>
      <c r="U1150" s="54">
        <v>140000</v>
      </c>
    </row>
    <row r="1151" spans="5:21">
      <c r="E1151" s="55">
        <v>152</v>
      </c>
      <c r="F1151" s="55">
        <v>217</v>
      </c>
      <c r="H1151" s="54" t="s">
        <v>2771</v>
      </c>
      <c r="I1151" s="55">
        <v>2</v>
      </c>
      <c r="J1151" s="54" t="s">
        <v>2772</v>
      </c>
      <c r="K1151" s="54" t="s">
        <v>2771</v>
      </c>
      <c r="L1151" s="54" t="s">
        <v>363</v>
      </c>
      <c r="M1151" s="54" t="s">
        <v>116</v>
      </c>
      <c r="N1151" s="54">
        <v>3.02</v>
      </c>
      <c r="P1151" s="54">
        <v>0.18</v>
      </c>
      <c r="R1151" s="54">
        <v>4881.47</v>
      </c>
      <c r="S1151" s="54">
        <v>3030</v>
      </c>
      <c r="T1151" s="54">
        <v>239</v>
      </c>
      <c r="U1151" s="54">
        <v>232000</v>
      </c>
    </row>
    <row r="1152" spans="5:21">
      <c r="E1152" s="55">
        <v>153</v>
      </c>
      <c r="F1152" s="55">
        <v>219</v>
      </c>
      <c r="H1152" s="54" t="s">
        <v>2773</v>
      </c>
      <c r="I1152" s="55">
        <v>2</v>
      </c>
      <c r="J1152" s="54" t="s">
        <v>525</v>
      </c>
      <c r="K1152" s="54" t="s">
        <v>526</v>
      </c>
      <c r="L1152" s="54" t="s">
        <v>527</v>
      </c>
      <c r="M1152" s="54" t="s">
        <v>116</v>
      </c>
      <c r="N1152" s="54">
        <v>3.02</v>
      </c>
      <c r="P1152" s="54">
        <v>0.13</v>
      </c>
      <c r="R1152" s="54">
        <v>4906.28</v>
      </c>
      <c r="S1152" s="54">
        <v>3427</v>
      </c>
      <c r="T1152" s="54">
        <v>630</v>
      </c>
      <c r="U1152" s="54">
        <v>100</v>
      </c>
    </row>
    <row r="1153" spans="5:21">
      <c r="E1153" s="55">
        <v>153</v>
      </c>
      <c r="F1153" s="55">
        <v>220</v>
      </c>
      <c r="H1153" s="54" t="s">
        <v>2774</v>
      </c>
      <c r="I1153" s="55">
        <v>2</v>
      </c>
      <c r="J1153" s="54" t="s">
        <v>2775</v>
      </c>
      <c r="K1153" s="54" t="s">
        <v>2774</v>
      </c>
      <c r="L1153" s="54" t="s">
        <v>363</v>
      </c>
      <c r="M1153" s="54" t="s">
        <v>116</v>
      </c>
      <c r="N1153" s="54">
        <v>3.02</v>
      </c>
      <c r="P1153" s="54">
        <v>0.3</v>
      </c>
      <c r="R1153" s="54">
        <v>6533.44</v>
      </c>
      <c r="S1153" s="54">
        <v>3237</v>
      </c>
      <c r="T1153" s="54">
        <v>766</v>
      </c>
      <c r="U1153" s="54">
        <v>224900</v>
      </c>
    </row>
    <row r="1154" spans="5:21">
      <c r="E1154" s="55">
        <v>153</v>
      </c>
      <c r="F1154" s="55">
        <v>221</v>
      </c>
      <c r="H1154" s="54" t="s">
        <v>2776</v>
      </c>
      <c r="I1154" s="55">
        <v>2</v>
      </c>
      <c r="J1154" s="54" t="s">
        <v>2777</v>
      </c>
      <c r="K1154" s="54" t="s">
        <v>2776</v>
      </c>
      <c r="L1154" s="54" t="s">
        <v>363</v>
      </c>
      <c r="M1154" s="54" t="s">
        <v>116</v>
      </c>
      <c r="N1154" s="54">
        <v>3.02</v>
      </c>
      <c r="P1154" s="54">
        <v>0.11</v>
      </c>
      <c r="R1154" s="54">
        <v>4417.07</v>
      </c>
      <c r="S1154" s="54">
        <v>1757</v>
      </c>
      <c r="T1154" s="54">
        <v>143</v>
      </c>
      <c r="U1154" s="54">
        <v>87000</v>
      </c>
    </row>
    <row r="1155" spans="5:21">
      <c r="E1155" s="55">
        <v>153</v>
      </c>
      <c r="F1155" s="55">
        <v>222</v>
      </c>
      <c r="H1155" s="54" t="s">
        <v>2778</v>
      </c>
      <c r="I1155" s="55">
        <v>2</v>
      </c>
      <c r="J1155" s="54" t="s">
        <v>2356</v>
      </c>
      <c r="K1155" s="54" t="s">
        <v>2357</v>
      </c>
      <c r="L1155" s="54" t="s">
        <v>342</v>
      </c>
      <c r="M1155" s="54" t="s">
        <v>116</v>
      </c>
      <c r="N1155" s="54">
        <v>3.02</v>
      </c>
      <c r="P1155" s="54">
        <v>0.09</v>
      </c>
      <c r="R1155" s="54">
        <v>3424.47</v>
      </c>
      <c r="S1155" s="54">
        <v>3462</v>
      </c>
      <c r="T1155" s="54">
        <v>83</v>
      </c>
      <c r="U1155" s="54">
        <v>1</v>
      </c>
    </row>
    <row r="1156" spans="5:21">
      <c r="E1156" s="55">
        <v>153</v>
      </c>
      <c r="F1156" s="55">
        <v>224</v>
      </c>
      <c r="H1156" s="54" t="s">
        <v>2779</v>
      </c>
      <c r="I1156" s="55">
        <v>2</v>
      </c>
      <c r="J1156" s="54" t="s">
        <v>2780</v>
      </c>
      <c r="K1156" s="54" t="s">
        <v>2781</v>
      </c>
      <c r="L1156" s="54" t="s">
        <v>502</v>
      </c>
      <c r="M1156" s="54" t="s">
        <v>116</v>
      </c>
      <c r="N1156" s="54">
        <v>3.02</v>
      </c>
      <c r="P1156" s="54">
        <v>0.21</v>
      </c>
      <c r="R1156" s="54">
        <v>5742.9</v>
      </c>
      <c r="S1156" s="54">
        <v>3344</v>
      </c>
      <c r="T1156" s="54">
        <v>379</v>
      </c>
      <c r="U1156" s="54">
        <v>137500</v>
      </c>
    </row>
    <row r="1157" spans="5:21">
      <c r="E1157" s="55">
        <v>153</v>
      </c>
      <c r="F1157" s="55">
        <v>227</v>
      </c>
      <c r="H1157" s="54" t="s">
        <v>2782</v>
      </c>
      <c r="I1157" s="55">
        <v>2</v>
      </c>
      <c r="J1157" s="54" t="s">
        <v>2783</v>
      </c>
      <c r="K1157" s="54" t="s">
        <v>2782</v>
      </c>
      <c r="L1157" s="54" t="s">
        <v>363</v>
      </c>
      <c r="M1157" s="54" t="s">
        <v>116</v>
      </c>
      <c r="N1157" s="54">
        <v>3.02</v>
      </c>
      <c r="P1157" s="54">
        <v>0.08</v>
      </c>
      <c r="R1157" s="54">
        <v>3892.41</v>
      </c>
      <c r="S1157" s="54">
        <v>2744</v>
      </c>
      <c r="T1157" s="54">
        <v>56</v>
      </c>
      <c r="U1157" s="54">
        <v>95000</v>
      </c>
    </row>
    <row r="1158" spans="5:21">
      <c r="E1158" s="55">
        <v>153</v>
      </c>
      <c r="F1158" s="55">
        <v>228.01</v>
      </c>
      <c r="H1158" s="54" t="s">
        <v>2784</v>
      </c>
      <c r="I1158" s="55">
        <v>2</v>
      </c>
      <c r="J1158" s="54" t="s">
        <v>2785</v>
      </c>
      <c r="K1158" s="54" t="s">
        <v>2786</v>
      </c>
      <c r="L1158" s="54" t="s">
        <v>760</v>
      </c>
      <c r="M1158" s="54" t="s">
        <v>116</v>
      </c>
      <c r="N1158" s="54">
        <v>3.02</v>
      </c>
      <c r="P1158" s="54">
        <v>0.12</v>
      </c>
      <c r="R1158" s="54">
        <v>3525.43</v>
      </c>
      <c r="U1158" s="54">
        <v>0</v>
      </c>
    </row>
    <row r="1159" spans="5:21">
      <c r="E1159" s="55">
        <v>153</v>
      </c>
      <c r="F1159" s="55">
        <v>229</v>
      </c>
      <c r="H1159" s="54" t="s">
        <v>2787</v>
      </c>
      <c r="I1159" s="55">
        <v>2</v>
      </c>
      <c r="J1159" s="54" t="s">
        <v>2788</v>
      </c>
      <c r="K1159" s="54" t="s">
        <v>2789</v>
      </c>
      <c r="L1159" s="54" t="s">
        <v>2790</v>
      </c>
      <c r="M1159" s="54" t="s">
        <v>116</v>
      </c>
      <c r="N1159" s="54">
        <v>3.02</v>
      </c>
      <c r="P1159" s="54">
        <v>0.08</v>
      </c>
      <c r="R1159" s="54">
        <v>6342.01</v>
      </c>
      <c r="S1159" s="54">
        <v>3506</v>
      </c>
      <c r="T1159" s="54">
        <v>291</v>
      </c>
      <c r="U1159" s="54">
        <v>37000</v>
      </c>
    </row>
    <row r="1160" spans="5:21">
      <c r="E1160" s="55">
        <v>153</v>
      </c>
      <c r="F1160" s="55">
        <v>231</v>
      </c>
      <c r="H1160" s="54" t="s">
        <v>2791</v>
      </c>
      <c r="I1160" s="55">
        <v>2</v>
      </c>
      <c r="J1160" s="54" t="s">
        <v>2792</v>
      </c>
      <c r="K1160" s="54" t="s">
        <v>2791</v>
      </c>
      <c r="L1160" s="54" t="s">
        <v>363</v>
      </c>
      <c r="M1160" s="54" t="s">
        <v>116</v>
      </c>
      <c r="N1160" s="54">
        <v>3.02</v>
      </c>
      <c r="P1160" s="54">
        <v>0.09</v>
      </c>
      <c r="R1160" s="54">
        <v>4151.2</v>
      </c>
      <c r="S1160" s="54">
        <v>3383</v>
      </c>
      <c r="T1160" s="54">
        <v>71</v>
      </c>
      <c r="U1160" s="54">
        <v>96000</v>
      </c>
    </row>
    <row r="1161" spans="5:21">
      <c r="E1161" s="55">
        <v>153</v>
      </c>
      <c r="F1161" s="55">
        <v>232</v>
      </c>
      <c r="H1161" s="54" t="s">
        <v>2793</v>
      </c>
      <c r="I1161" s="55">
        <v>2</v>
      </c>
      <c r="J1161" s="54" t="s">
        <v>2794</v>
      </c>
      <c r="K1161" s="54" t="s">
        <v>2793</v>
      </c>
      <c r="L1161" s="54" t="s">
        <v>363</v>
      </c>
      <c r="M1161" s="54" t="s">
        <v>116</v>
      </c>
      <c r="N1161" s="54">
        <v>3.02</v>
      </c>
      <c r="P1161" s="54">
        <v>0.08</v>
      </c>
      <c r="R1161" s="54">
        <v>5928.94</v>
      </c>
      <c r="U1161" s="54">
        <v>0</v>
      </c>
    </row>
    <row r="1162" spans="5:21">
      <c r="E1162" s="55">
        <v>153</v>
      </c>
      <c r="F1162" s="55">
        <v>234</v>
      </c>
      <c r="H1162" s="54" t="s">
        <v>2795</v>
      </c>
      <c r="I1162" s="55">
        <v>2</v>
      </c>
      <c r="J1162" s="54" t="s">
        <v>2796</v>
      </c>
      <c r="K1162" s="54" t="s">
        <v>2797</v>
      </c>
      <c r="L1162" s="54" t="s">
        <v>363</v>
      </c>
      <c r="M1162" s="54" t="s">
        <v>116</v>
      </c>
      <c r="N1162" s="54">
        <v>3.02</v>
      </c>
      <c r="P1162" s="54">
        <v>0.69</v>
      </c>
      <c r="R1162" s="54">
        <v>8259.85</v>
      </c>
      <c r="S1162" s="54">
        <v>3300</v>
      </c>
      <c r="T1162" s="54">
        <v>346</v>
      </c>
      <c r="U1162" s="54">
        <v>148000</v>
      </c>
    </row>
    <row r="1163" spans="5:21">
      <c r="E1163" s="55">
        <v>154</v>
      </c>
      <c r="F1163" s="55">
        <v>235</v>
      </c>
      <c r="H1163" s="54" t="s">
        <v>2798</v>
      </c>
      <c r="I1163" s="55">
        <v>2</v>
      </c>
      <c r="J1163" s="54" t="s">
        <v>2799</v>
      </c>
      <c r="K1163" s="54" t="s">
        <v>2798</v>
      </c>
      <c r="L1163" s="54" t="s">
        <v>2159</v>
      </c>
      <c r="M1163" s="54" t="s">
        <v>116</v>
      </c>
      <c r="N1163" s="54">
        <v>3.02</v>
      </c>
      <c r="P1163" s="54">
        <v>7.0000000000000007E-2</v>
      </c>
      <c r="R1163" s="54">
        <v>4027.12</v>
      </c>
      <c r="S1163" s="54">
        <v>3451</v>
      </c>
      <c r="T1163" s="54">
        <v>686</v>
      </c>
      <c r="U1163" s="54">
        <v>100000</v>
      </c>
    </row>
    <row r="1164" spans="5:21">
      <c r="E1164" s="55">
        <v>154</v>
      </c>
      <c r="F1164" s="55">
        <v>236</v>
      </c>
      <c r="H1164" s="54" t="s">
        <v>2800</v>
      </c>
      <c r="I1164" s="55">
        <v>2</v>
      </c>
      <c r="J1164" s="54" t="s">
        <v>2801</v>
      </c>
      <c r="K1164" s="54" t="s">
        <v>2802</v>
      </c>
      <c r="L1164" s="54" t="s">
        <v>568</v>
      </c>
      <c r="M1164" s="54" t="s">
        <v>116</v>
      </c>
      <c r="N1164" s="54">
        <v>3.02</v>
      </c>
      <c r="P1164" s="54">
        <v>7.0000000000000007E-2</v>
      </c>
      <c r="R1164" s="54">
        <v>6646.88</v>
      </c>
      <c r="S1164" s="54">
        <v>3495</v>
      </c>
      <c r="T1164" s="54">
        <v>262</v>
      </c>
      <c r="U1164" s="54">
        <v>68000</v>
      </c>
    </row>
    <row r="1165" spans="5:21">
      <c r="E1165" s="55">
        <v>154</v>
      </c>
      <c r="F1165" s="55">
        <v>237</v>
      </c>
      <c r="H1165" s="54" t="s">
        <v>2803</v>
      </c>
      <c r="I1165" s="55">
        <v>2</v>
      </c>
      <c r="J1165" s="54" t="s">
        <v>2804</v>
      </c>
      <c r="K1165" s="54" t="s">
        <v>2805</v>
      </c>
      <c r="L1165" s="54" t="s">
        <v>2806</v>
      </c>
      <c r="M1165" s="54" t="s">
        <v>116</v>
      </c>
      <c r="N1165" s="54">
        <v>3.02</v>
      </c>
      <c r="P1165" s="54">
        <v>0.08</v>
      </c>
      <c r="R1165" s="54">
        <v>3296.85</v>
      </c>
      <c r="S1165" s="54">
        <v>3357</v>
      </c>
      <c r="T1165" s="54">
        <v>308</v>
      </c>
      <c r="U1165" s="54">
        <v>100</v>
      </c>
    </row>
    <row r="1166" spans="5:21">
      <c r="E1166" s="55">
        <v>154</v>
      </c>
      <c r="F1166" s="55">
        <v>238</v>
      </c>
      <c r="H1166" s="54" t="s">
        <v>2807</v>
      </c>
      <c r="I1166" s="55">
        <v>2</v>
      </c>
      <c r="J1166" s="54" t="s">
        <v>2808</v>
      </c>
      <c r="K1166" s="54" t="s">
        <v>2807</v>
      </c>
      <c r="L1166" s="54" t="s">
        <v>363</v>
      </c>
      <c r="M1166" s="54" t="s">
        <v>116</v>
      </c>
      <c r="N1166" s="54">
        <v>3.02</v>
      </c>
      <c r="P1166" s="54">
        <v>7.0000000000000007E-2</v>
      </c>
      <c r="R1166" s="54">
        <v>3567.97</v>
      </c>
      <c r="S1166" s="54">
        <v>1894</v>
      </c>
      <c r="T1166" s="54">
        <v>245</v>
      </c>
      <c r="U1166" s="54">
        <v>1</v>
      </c>
    </row>
    <row r="1167" spans="5:21">
      <c r="E1167" s="55">
        <v>154</v>
      </c>
      <c r="F1167" s="55">
        <v>239</v>
      </c>
      <c r="H1167" s="54" t="s">
        <v>2809</v>
      </c>
      <c r="I1167" s="55">
        <v>2</v>
      </c>
      <c r="J1167" s="54" t="s">
        <v>2810</v>
      </c>
      <c r="K1167" s="54" t="s">
        <v>2668</v>
      </c>
      <c r="L1167" s="54" t="s">
        <v>2384</v>
      </c>
      <c r="M1167" s="54" t="s">
        <v>116</v>
      </c>
      <c r="N1167" s="54">
        <v>3.02</v>
      </c>
      <c r="P1167" s="54">
        <v>0.05</v>
      </c>
      <c r="R1167" s="54">
        <v>4495.0600000000004</v>
      </c>
      <c r="S1167" s="54">
        <v>3463</v>
      </c>
      <c r="T1167" s="54">
        <v>352</v>
      </c>
      <c r="U1167" s="54">
        <v>839000</v>
      </c>
    </row>
    <row r="1168" spans="5:21">
      <c r="E1168" s="55">
        <v>155</v>
      </c>
      <c r="F1168" s="55">
        <v>240</v>
      </c>
      <c r="H1168" s="54" t="s">
        <v>2811</v>
      </c>
      <c r="I1168" s="55">
        <v>2</v>
      </c>
      <c r="J1168" s="54" t="s">
        <v>2812</v>
      </c>
      <c r="K1168" s="54" t="s">
        <v>2813</v>
      </c>
      <c r="L1168" s="54" t="s">
        <v>400</v>
      </c>
      <c r="M1168" s="54" t="s">
        <v>116</v>
      </c>
      <c r="N1168" s="54">
        <v>3.02</v>
      </c>
      <c r="P1168" s="54">
        <v>0.31</v>
      </c>
      <c r="R1168" s="54">
        <v>5168.6099999999997</v>
      </c>
      <c r="U1168" s="54">
        <v>0</v>
      </c>
    </row>
    <row r="1169" spans="5:21">
      <c r="E1169" s="55">
        <v>155</v>
      </c>
      <c r="F1169" s="55">
        <v>242.01</v>
      </c>
      <c r="H1169" s="54" t="s">
        <v>2814</v>
      </c>
      <c r="I1169" s="55">
        <v>2</v>
      </c>
      <c r="J1169" s="54" t="s">
        <v>2815</v>
      </c>
      <c r="K1169" s="54" t="s">
        <v>2814</v>
      </c>
      <c r="L1169" s="54" t="s">
        <v>363</v>
      </c>
      <c r="M1169" s="54" t="s">
        <v>116</v>
      </c>
      <c r="N1169" s="54">
        <v>3.02</v>
      </c>
      <c r="P1169" s="54">
        <v>0.14000000000000001</v>
      </c>
      <c r="R1169" s="54">
        <v>6022.8</v>
      </c>
      <c r="S1169" s="54">
        <v>1851</v>
      </c>
      <c r="T1169" s="54">
        <v>112</v>
      </c>
      <c r="U1169" s="54">
        <v>50000</v>
      </c>
    </row>
    <row r="1170" spans="5:21">
      <c r="E1170" s="55">
        <v>155</v>
      </c>
      <c r="F1170" s="55">
        <v>243</v>
      </c>
      <c r="H1170" s="54" t="s">
        <v>2816</v>
      </c>
      <c r="I1170" s="55">
        <v>2</v>
      </c>
      <c r="J1170" s="54" t="s">
        <v>2817</v>
      </c>
      <c r="K1170" s="54" t="s">
        <v>2816</v>
      </c>
      <c r="L1170" s="54" t="s">
        <v>363</v>
      </c>
      <c r="M1170" s="54" t="s">
        <v>116</v>
      </c>
      <c r="N1170" s="54">
        <v>3.02</v>
      </c>
      <c r="P1170" s="54">
        <v>0.08</v>
      </c>
      <c r="R1170" s="54">
        <v>4239.82</v>
      </c>
      <c r="U1170" s="54">
        <v>0</v>
      </c>
    </row>
    <row r="1171" spans="5:21">
      <c r="E1171" s="55">
        <v>155</v>
      </c>
      <c r="F1171" s="55">
        <v>245.01</v>
      </c>
      <c r="H1171" s="54" t="s">
        <v>2818</v>
      </c>
      <c r="I1171" s="55">
        <v>2</v>
      </c>
      <c r="J1171" s="54" t="s">
        <v>2819</v>
      </c>
      <c r="K1171" s="54" t="s">
        <v>2820</v>
      </c>
      <c r="L1171" s="54" t="s">
        <v>2511</v>
      </c>
      <c r="M1171" s="54" t="s">
        <v>116</v>
      </c>
      <c r="N1171" s="54">
        <v>3.02</v>
      </c>
      <c r="P1171" s="54">
        <v>7.0000000000000007E-2</v>
      </c>
      <c r="R1171" s="54">
        <v>5572.74</v>
      </c>
      <c r="S1171" s="54">
        <v>3322</v>
      </c>
      <c r="T1171" s="54">
        <v>566</v>
      </c>
      <c r="U1171" s="54">
        <v>65000</v>
      </c>
    </row>
    <row r="1172" spans="5:21">
      <c r="E1172" s="55">
        <v>155</v>
      </c>
      <c r="F1172" s="55">
        <v>246.01</v>
      </c>
      <c r="H1172" s="54" t="s">
        <v>2821</v>
      </c>
      <c r="I1172" s="55">
        <v>2</v>
      </c>
      <c r="J1172" s="54" t="s">
        <v>2822</v>
      </c>
      <c r="K1172" s="54" t="s">
        <v>2821</v>
      </c>
      <c r="L1172" s="54" t="s">
        <v>363</v>
      </c>
      <c r="M1172" s="54" t="s">
        <v>116</v>
      </c>
      <c r="N1172" s="54">
        <v>3.02</v>
      </c>
      <c r="P1172" s="54">
        <v>0.32</v>
      </c>
      <c r="R1172" s="54">
        <v>7926.62</v>
      </c>
      <c r="U1172" s="54">
        <v>0</v>
      </c>
    </row>
    <row r="1173" spans="5:21">
      <c r="E1173" s="55">
        <v>155</v>
      </c>
      <c r="F1173" s="55">
        <v>246.02</v>
      </c>
      <c r="H1173" s="54" t="s">
        <v>2823</v>
      </c>
      <c r="I1173" s="55">
        <v>2</v>
      </c>
      <c r="J1173" s="54" t="s">
        <v>2824</v>
      </c>
      <c r="K1173" s="54" t="s">
        <v>2825</v>
      </c>
      <c r="L1173" s="54" t="s">
        <v>363</v>
      </c>
      <c r="M1173" s="54" t="s">
        <v>116</v>
      </c>
      <c r="N1173" s="54">
        <v>3.02</v>
      </c>
      <c r="P1173" s="54">
        <v>0.12</v>
      </c>
      <c r="R1173" s="54">
        <v>4594.32</v>
      </c>
      <c r="S1173" s="54">
        <v>3370</v>
      </c>
      <c r="T1173" s="54">
        <v>126</v>
      </c>
      <c r="U1173" s="54">
        <v>1</v>
      </c>
    </row>
    <row r="1174" spans="5:21">
      <c r="E1174" s="55">
        <v>155</v>
      </c>
      <c r="F1174" s="55">
        <v>250</v>
      </c>
      <c r="H1174" s="54" t="s">
        <v>2737</v>
      </c>
      <c r="I1174" s="55">
        <v>1</v>
      </c>
      <c r="J1174" s="54" t="s">
        <v>2642</v>
      </c>
      <c r="K1174" s="54" t="s">
        <v>2643</v>
      </c>
      <c r="L1174" s="54" t="s">
        <v>2644</v>
      </c>
      <c r="M1174" s="54" t="s">
        <v>116</v>
      </c>
      <c r="N1174" s="54">
        <v>3.02</v>
      </c>
      <c r="P1174" s="54">
        <v>0.08</v>
      </c>
      <c r="R1174" s="54">
        <v>255.24</v>
      </c>
      <c r="S1174" s="54">
        <v>3051</v>
      </c>
      <c r="T1174" s="54">
        <v>326</v>
      </c>
      <c r="U1174" s="54">
        <v>10</v>
      </c>
    </row>
    <row r="1175" spans="5:21">
      <c r="E1175" s="55">
        <v>155</v>
      </c>
      <c r="F1175" s="55">
        <v>252</v>
      </c>
      <c r="H1175" s="54" t="s">
        <v>2826</v>
      </c>
      <c r="I1175" s="55">
        <v>2</v>
      </c>
      <c r="J1175" s="54" t="s">
        <v>2827</v>
      </c>
      <c r="K1175" s="54" t="s">
        <v>2378</v>
      </c>
      <c r="L1175" s="54" t="s">
        <v>363</v>
      </c>
      <c r="M1175" s="54" t="s">
        <v>116</v>
      </c>
      <c r="N1175" s="54">
        <v>3.02</v>
      </c>
      <c r="P1175" s="54">
        <v>0.21</v>
      </c>
      <c r="R1175" s="54">
        <v>8064.89</v>
      </c>
      <c r="S1175" s="54">
        <v>3305</v>
      </c>
      <c r="T1175" s="54">
        <v>460</v>
      </c>
      <c r="U1175" s="54">
        <v>1</v>
      </c>
    </row>
    <row r="1176" spans="5:21">
      <c r="E1176" s="55">
        <v>155</v>
      </c>
      <c r="F1176" s="55">
        <v>254.01</v>
      </c>
      <c r="H1176" s="54" t="s">
        <v>203</v>
      </c>
      <c r="I1176" s="55" t="s">
        <v>77</v>
      </c>
      <c r="J1176" s="54" t="s">
        <v>85</v>
      </c>
      <c r="K1176" s="54" t="s">
        <v>322</v>
      </c>
      <c r="L1176" s="54" t="s">
        <v>309</v>
      </c>
      <c r="M1176" s="54" t="s">
        <v>116</v>
      </c>
      <c r="N1176" s="54">
        <v>3.02</v>
      </c>
      <c r="P1176" s="54">
        <v>0.15</v>
      </c>
      <c r="Q1176" s="54" t="s">
        <v>118</v>
      </c>
      <c r="R1176" s="54">
        <v>0</v>
      </c>
      <c r="U1176" s="54">
        <v>0</v>
      </c>
    </row>
    <row r="1177" spans="5:21">
      <c r="E1177" s="55">
        <v>156</v>
      </c>
      <c r="F1177" s="55">
        <v>257.01</v>
      </c>
      <c r="H1177" s="54" t="s">
        <v>2828</v>
      </c>
      <c r="I1177" s="55">
        <v>2</v>
      </c>
      <c r="J1177" s="54" t="s">
        <v>2829</v>
      </c>
      <c r="K1177" s="54" t="s">
        <v>2828</v>
      </c>
      <c r="L1177" s="54" t="s">
        <v>363</v>
      </c>
      <c r="M1177" s="54" t="s">
        <v>116</v>
      </c>
      <c r="N1177" s="54">
        <v>3.02</v>
      </c>
      <c r="P1177" s="54">
        <v>0.52</v>
      </c>
      <c r="R1177" s="54">
        <v>6299.47</v>
      </c>
      <c r="S1177" s="54">
        <v>3349</v>
      </c>
      <c r="T1177" s="54">
        <v>258</v>
      </c>
      <c r="U1177" s="54">
        <v>175000</v>
      </c>
    </row>
    <row r="1178" spans="5:21">
      <c r="E1178" s="55">
        <v>156</v>
      </c>
      <c r="F1178" s="55">
        <v>260</v>
      </c>
      <c r="H1178" s="54" t="s">
        <v>2830</v>
      </c>
      <c r="I1178" s="55">
        <v>2</v>
      </c>
      <c r="J1178" s="54" t="s">
        <v>2831</v>
      </c>
      <c r="K1178" s="54" t="s">
        <v>2830</v>
      </c>
      <c r="L1178" s="54" t="s">
        <v>363</v>
      </c>
      <c r="M1178" s="54" t="s">
        <v>116</v>
      </c>
      <c r="N1178" s="54">
        <v>3.02</v>
      </c>
      <c r="P1178" s="54">
        <v>0.19</v>
      </c>
      <c r="R1178" s="54">
        <v>5299.78</v>
      </c>
      <c r="S1178" s="54">
        <v>1957</v>
      </c>
      <c r="T1178" s="54">
        <v>322</v>
      </c>
      <c r="U1178" s="54">
        <v>118000</v>
      </c>
    </row>
    <row r="1179" spans="5:21">
      <c r="E1179" s="55">
        <v>157</v>
      </c>
      <c r="F1179" s="55">
        <v>262</v>
      </c>
      <c r="H1179" s="54" t="s">
        <v>2759</v>
      </c>
      <c r="I1179" s="55">
        <v>1</v>
      </c>
      <c r="J1179" s="54" t="s">
        <v>2832</v>
      </c>
      <c r="K1179" s="54" t="s">
        <v>2833</v>
      </c>
      <c r="L1179" s="54" t="s">
        <v>612</v>
      </c>
      <c r="M1179" s="54" t="s">
        <v>116</v>
      </c>
      <c r="N1179" s="54">
        <v>3.02</v>
      </c>
      <c r="P1179" s="54">
        <v>0.32</v>
      </c>
      <c r="R1179" s="54">
        <v>1457</v>
      </c>
      <c r="U1179" s="54">
        <v>0</v>
      </c>
    </row>
    <row r="1180" spans="5:21">
      <c r="E1180" s="55">
        <v>157</v>
      </c>
      <c r="F1180" s="55">
        <v>268</v>
      </c>
      <c r="H1180" s="54" t="s">
        <v>2834</v>
      </c>
      <c r="I1180" s="55">
        <v>2</v>
      </c>
      <c r="J1180" s="54" t="s">
        <v>2835</v>
      </c>
      <c r="K1180" s="54" t="s">
        <v>2836</v>
      </c>
      <c r="L1180" s="54" t="s">
        <v>363</v>
      </c>
      <c r="M1180" s="54" t="s">
        <v>116</v>
      </c>
      <c r="N1180" s="54">
        <v>3.02</v>
      </c>
      <c r="P1180" s="54">
        <v>0.48899999999999999</v>
      </c>
      <c r="R1180" s="54">
        <v>6246.29</v>
      </c>
      <c r="S1180" s="54">
        <v>3378</v>
      </c>
      <c r="T1180" s="54">
        <v>315</v>
      </c>
      <c r="U1180" s="54">
        <v>179000</v>
      </c>
    </row>
    <row r="1181" spans="5:21">
      <c r="E1181" s="55">
        <v>157</v>
      </c>
      <c r="F1181" s="55">
        <v>272</v>
      </c>
      <c r="H1181" s="54" t="s">
        <v>2837</v>
      </c>
      <c r="I1181" s="55">
        <v>2</v>
      </c>
      <c r="J1181" s="54" t="s">
        <v>2838</v>
      </c>
      <c r="K1181" s="54" t="s">
        <v>2839</v>
      </c>
      <c r="L1181" s="54" t="s">
        <v>363</v>
      </c>
      <c r="M1181" s="54" t="s">
        <v>116</v>
      </c>
      <c r="N1181" s="54">
        <v>3.02</v>
      </c>
      <c r="P1181" s="54">
        <v>0.32</v>
      </c>
      <c r="R1181" s="54">
        <v>4583.6899999999996</v>
      </c>
      <c r="S1181" s="54">
        <v>2358</v>
      </c>
      <c r="T1181" s="54">
        <v>3</v>
      </c>
      <c r="U1181" s="54">
        <v>15000</v>
      </c>
    </row>
    <row r="1182" spans="5:21">
      <c r="E1182" s="55">
        <v>157</v>
      </c>
      <c r="F1182" s="55">
        <v>276</v>
      </c>
      <c r="H1182" s="54" t="s">
        <v>2839</v>
      </c>
      <c r="I1182" s="55">
        <v>2</v>
      </c>
      <c r="J1182" s="54" t="s">
        <v>2838</v>
      </c>
      <c r="K1182" s="54" t="s">
        <v>2839</v>
      </c>
      <c r="L1182" s="54" t="s">
        <v>363</v>
      </c>
      <c r="M1182" s="54" t="s">
        <v>116</v>
      </c>
      <c r="N1182" s="54">
        <v>3.02</v>
      </c>
      <c r="P1182" s="54">
        <v>0.08</v>
      </c>
      <c r="R1182" s="54">
        <v>4002.31</v>
      </c>
      <c r="S1182" s="54">
        <v>3183</v>
      </c>
      <c r="T1182" s="54">
        <v>78</v>
      </c>
      <c r="U1182" s="54">
        <v>1</v>
      </c>
    </row>
    <row r="1183" spans="5:21">
      <c r="E1183" s="55">
        <v>157</v>
      </c>
      <c r="F1183" s="55">
        <v>277</v>
      </c>
      <c r="H1183" s="54" t="s">
        <v>2840</v>
      </c>
      <c r="I1183" s="55">
        <v>2</v>
      </c>
      <c r="J1183" s="54" t="s">
        <v>2841</v>
      </c>
      <c r="K1183" s="54" t="s">
        <v>2842</v>
      </c>
      <c r="L1183" s="54" t="s">
        <v>2843</v>
      </c>
      <c r="M1183" s="54" t="s">
        <v>116</v>
      </c>
      <c r="N1183" s="54">
        <v>3.02</v>
      </c>
      <c r="P1183" s="54">
        <v>0.2</v>
      </c>
      <c r="R1183" s="54">
        <v>6575.98</v>
      </c>
      <c r="S1183" s="54">
        <v>3222</v>
      </c>
      <c r="T1183" s="54">
        <v>573</v>
      </c>
      <c r="U1183" s="54">
        <v>82000</v>
      </c>
    </row>
    <row r="1184" spans="5:21">
      <c r="E1184" s="55">
        <v>157</v>
      </c>
      <c r="F1184" s="55">
        <v>278.01</v>
      </c>
      <c r="H1184" s="54" t="s">
        <v>2844</v>
      </c>
      <c r="I1184" s="55">
        <v>2</v>
      </c>
      <c r="J1184" s="54" t="s">
        <v>2845</v>
      </c>
      <c r="K1184" s="54" t="s">
        <v>2846</v>
      </c>
      <c r="L1184" s="54" t="s">
        <v>2847</v>
      </c>
      <c r="M1184" s="54" t="s">
        <v>116</v>
      </c>
      <c r="N1184" s="54">
        <v>3.02</v>
      </c>
      <c r="P1184" s="54">
        <v>0.08</v>
      </c>
      <c r="R1184" s="54">
        <v>4002.31</v>
      </c>
      <c r="U1184" s="54">
        <v>0</v>
      </c>
    </row>
    <row r="1185" spans="5:21">
      <c r="E1185" s="55">
        <v>157</v>
      </c>
      <c r="F1185" s="55">
        <v>280.01</v>
      </c>
      <c r="H1185" s="54" t="s">
        <v>2848</v>
      </c>
      <c r="I1185" s="55">
        <v>2</v>
      </c>
      <c r="J1185" s="54" t="s">
        <v>2849</v>
      </c>
      <c r="K1185" s="54" t="s">
        <v>2848</v>
      </c>
      <c r="L1185" s="54" t="s">
        <v>363</v>
      </c>
      <c r="M1185" s="54" t="s">
        <v>116</v>
      </c>
      <c r="N1185" s="54">
        <v>3.02</v>
      </c>
      <c r="P1185" s="54">
        <v>0.22</v>
      </c>
      <c r="R1185" s="54">
        <v>6437.72</v>
      </c>
      <c r="S1185" s="54">
        <v>3232</v>
      </c>
      <c r="T1185" s="54">
        <v>191</v>
      </c>
      <c r="U1185" s="54">
        <v>143000</v>
      </c>
    </row>
    <row r="1186" spans="5:21">
      <c r="E1186" s="55">
        <v>157</v>
      </c>
      <c r="F1186" s="55">
        <v>284</v>
      </c>
      <c r="H1186" s="54" t="s">
        <v>2287</v>
      </c>
      <c r="I1186" s="55">
        <v>1</v>
      </c>
      <c r="J1186" s="54" t="s">
        <v>2401</v>
      </c>
      <c r="K1186" s="54" t="s">
        <v>2402</v>
      </c>
      <c r="L1186" s="54" t="s">
        <v>363</v>
      </c>
      <c r="M1186" s="54" t="s">
        <v>116</v>
      </c>
      <c r="N1186" s="54">
        <v>3.02</v>
      </c>
      <c r="P1186" s="54">
        <v>0.12</v>
      </c>
      <c r="R1186" s="54">
        <v>425.4</v>
      </c>
      <c r="U1186" s="54">
        <v>0</v>
      </c>
    </row>
    <row r="1187" spans="5:21">
      <c r="E1187" s="55">
        <v>158</v>
      </c>
      <c r="F1187" s="55">
        <v>286</v>
      </c>
      <c r="H1187" s="54" t="s">
        <v>2850</v>
      </c>
      <c r="I1187" s="55">
        <v>2</v>
      </c>
      <c r="J1187" s="54" t="s">
        <v>2851</v>
      </c>
      <c r="K1187" s="54" t="s">
        <v>2850</v>
      </c>
      <c r="L1187" s="54" t="s">
        <v>363</v>
      </c>
      <c r="M1187" s="54" t="s">
        <v>116</v>
      </c>
      <c r="N1187" s="54">
        <v>3.02</v>
      </c>
      <c r="P1187" s="54">
        <v>0.2</v>
      </c>
      <c r="R1187" s="54">
        <v>5324.59</v>
      </c>
      <c r="S1187" s="54">
        <v>3223</v>
      </c>
      <c r="T1187" s="54">
        <v>666</v>
      </c>
      <c r="U1187" s="54">
        <v>165000</v>
      </c>
    </row>
    <row r="1188" spans="5:21">
      <c r="E1188" s="55">
        <v>158</v>
      </c>
      <c r="F1188" s="55">
        <v>288</v>
      </c>
      <c r="H1188" s="54" t="s">
        <v>201</v>
      </c>
      <c r="I1188" s="55" t="s">
        <v>77</v>
      </c>
      <c r="J1188" s="54" t="s">
        <v>85</v>
      </c>
      <c r="K1188" s="54" t="s">
        <v>322</v>
      </c>
      <c r="L1188" s="54" t="s">
        <v>309</v>
      </c>
      <c r="M1188" s="54" t="s">
        <v>116</v>
      </c>
      <c r="N1188" s="54">
        <v>3.02</v>
      </c>
      <c r="P1188" s="54">
        <v>0.14000000000000001</v>
      </c>
      <c r="Q1188" s="54" t="s">
        <v>86</v>
      </c>
      <c r="R1188" s="54">
        <v>0</v>
      </c>
      <c r="S1188" s="54">
        <v>2102</v>
      </c>
      <c r="T1188" s="54">
        <v>301</v>
      </c>
      <c r="U1188" s="54">
        <v>1</v>
      </c>
    </row>
    <row r="1189" spans="5:21">
      <c r="E1189" s="55">
        <v>159</v>
      </c>
      <c r="F1189" s="55">
        <v>290</v>
      </c>
      <c r="H1189" s="54" t="s">
        <v>199</v>
      </c>
      <c r="I1189" s="55" t="s">
        <v>77</v>
      </c>
      <c r="J1189" s="54" t="s">
        <v>85</v>
      </c>
      <c r="K1189" s="54" t="s">
        <v>322</v>
      </c>
      <c r="L1189" s="54" t="s">
        <v>309</v>
      </c>
      <c r="M1189" s="54" t="s">
        <v>116</v>
      </c>
      <c r="N1189" s="54">
        <v>3.02</v>
      </c>
      <c r="P1189" s="54">
        <v>0.36</v>
      </c>
      <c r="Q1189" s="54" t="s">
        <v>198</v>
      </c>
      <c r="R1189" s="54">
        <v>0</v>
      </c>
      <c r="S1189" s="54">
        <v>1928</v>
      </c>
      <c r="T1189" s="54">
        <v>199</v>
      </c>
      <c r="U1189" s="54">
        <v>1</v>
      </c>
    </row>
    <row r="1190" spans="5:21">
      <c r="E1190" s="55">
        <v>159</v>
      </c>
      <c r="F1190" s="55">
        <v>294</v>
      </c>
      <c r="H1190" s="54" t="s">
        <v>2852</v>
      </c>
      <c r="I1190" s="55">
        <v>2</v>
      </c>
      <c r="J1190" s="54" t="s">
        <v>2853</v>
      </c>
      <c r="K1190" s="54" t="s">
        <v>2854</v>
      </c>
      <c r="L1190" s="54" t="s">
        <v>363</v>
      </c>
      <c r="M1190" s="54" t="s">
        <v>116</v>
      </c>
      <c r="N1190" s="54">
        <v>3.02</v>
      </c>
      <c r="P1190" s="54">
        <v>0.45</v>
      </c>
      <c r="R1190" s="54">
        <v>6455.45</v>
      </c>
      <c r="S1190" s="54">
        <v>3298</v>
      </c>
      <c r="T1190" s="54">
        <v>115</v>
      </c>
      <c r="U1190" s="54">
        <v>181500</v>
      </c>
    </row>
    <row r="1191" spans="5:21">
      <c r="E1191" s="55">
        <v>160</v>
      </c>
      <c r="F1191" s="55">
        <v>299</v>
      </c>
      <c r="H1191" s="54" t="s">
        <v>2287</v>
      </c>
      <c r="I1191" s="55">
        <v>1</v>
      </c>
      <c r="J1191" s="54" t="s">
        <v>2855</v>
      </c>
      <c r="K1191" s="54" t="s">
        <v>2856</v>
      </c>
      <c r="L1191" s="54" t="s">
        <v>2857</v>
      </c>
      <c r="M1191" s="54" t="s">
        <v>116</v>
      </c>
      <c r="N1191" s="54">
        <v>3.02</v>
      </c>
      <c r="P1191" s="54">
        <v>0.34</v>
      </c>
      <c r="R1191" s="54">
        <v>882.71</v>
      </c>
      <c r="U1191" s="54">
        <v>0</v>
      </c>
    </row>
    <row r="1192" spans="5:21">
      <c r="E1192" s="55">
        <v>160</v>
      </c>
      <c r="F1192" s="55">
        <v>302</v>
      </c>
      <c r="H1192" s="54" t="s">
        <v>2858</v>
      </c>
      <c r="I1192" s="55">
        <v>2</v>
      </c>
      <c r="J1192" s="54" t="s">
        <v>2859</v>
      </c>
      <c r="K1192" s="54" t="s">
        <v>2860</v>
      </c>
      <c r="L1192" s="54" t="s">
        <v>2861</v>
      </c>
      <c r="M1192" s="54" t="s">
        <v>116</v>
      </c>
      <c r="N1192" s="54">
        <v>3.02</v>
      </c>
      <c r="P1192" s="54">
        <v>0.43</v>
      </c>
      <c r="R1192" s="54">
        <v>7614.66</v>
      </c>
      <c r="S1192" s="54">
        <v>3486</v>
      </c>
      <c r="T1192" s="54">
        <v>277</v>
      </c>
      <c r="U1192" s="54">
        <v>110000</v>
      </c>
    </row>
    <row r="1193" spans="5:21">
      <c r="E1193" s="55">
        <v>160</v>
      </c>
      <c r="F1193" s="55">
        <v>306</v>
      </c>
      <c r="H1193" s="54" t="s">
        <v>2287</v>
      </c>
      <c r="I1193" s="55">
        <v>1</v>
      </c>
      <c r="J1193" s="54" t="s">
        <v>2862</v>
      </c>
      <c r="K1193" s="54" t="s">
        <v>2863</v>
      </c>
      <c r="L1193" s="54" t="s">
        <v>363</v>
      </c>
      <c r="M1193" s="54" t="s">
        <v>116</v>
      </c>
      <c r="N1193" s="54">
        <v>3.02</v>
      </c>
      <c r="P1193" s="54">
        <v>0.08</v>
      </c>
      <c r="R1193" s="54">
        <v>255.24</v>
      </c>
      <c r="S1193" s="54">
        <v>3218</v>
      </c>
      <c r="T1193" s="54">
        <v>20</v>
      </c>
      <c r="U1193" s="54">
        <v>10</v>
      </c>
    </row>
    <row r="1194" spans="5:21">
      <c r="E1194" s="55">
        <v>161</v>
      </c>
      <c r="F1194" s="55">
        <v>307</v>
      </c>
      <c r="H1194" s="54" t="s">
        <v>2287</v>
      </c>
      <c r="I1194" s="55">
        <v>1</v>
      </c>
      <c r="J1194" s="54" t="s">
        <v>2864</v>
      </c>
      <c r="K1194" s="54" t="s">
        <v>2865</v>
      </c>
      <c r="L1194" s="54" t="s">
        <v>2866</v>
      </c>
      <c r="M1194" s="54" t="s">
        <v>116</v>
      </c>
      <c r="N1194" s="54">
        <v>3.02</v>
      </c>
      <c r="P1194" s="54">
        <v>0.09</v>
      </c>
      <c r="R1194" s="54">
        <v>287.14999999999998</v>
      </c>
      <c r="U1194" s="54">
        <v>0</v>
      </c>
    </row>
    <row r="1195" spans="5:21">
      <c r="E1195" s="55">
        <v>161</v>
      </c>
      <c r="F1195" s="55">
        <v>308</v>
      </c>
      <c r="H1195" s="54" t="s">
        <v>2867</v>
      </c>
      <c r="I1195" s="55">
        <v>2</v>
      </c>
      <c r="J1195" s="54" t="s">
        <v>2868</v>
      </c>
      <c r="K1195" s="54" t="s">
        <v>2867</v>
      </c>
      <c r="L1195" s="54" t="s">
        <v>363</v>
      </c>
      <c r="M1195" s="54" t="s">
        <v>116</v>
      </c>
      <c r="N1195" s="54">
        <v>3.02</v>
      </c>
      <c r="P1195" s="54">
        <v>0.4</v>
      </c>
      <c r="R1195" s="54">
        <v>8355.57</v>
      </c>
      <c r="S1195" s="54">
        <v>2012</v>
      </c>
      <c r="T1195" s="54">
        <v>111</v>
      </c>
      <c r="U1195" s="54">
        <v>151500</v>
      </c>
    </row>
    <row r="1196" spans="5:21">
      <c r="E1196" s="55">
        <v>161</v>
      </c>
      <c r="F1196" s="55">
        <v>310</v>
      </c>
      <c r="H1196" s="54" t="s">
        <v>2869</v>
      </c>
      <c r="I1196" s="55">
        <v>2</v>
      </c>
      <c r="J1196" s="54" t="s">
        <v>2870</v>
      </c>
      <c r="K1196" s="54" t="s">
        <v>2869</v>
      </c>
      <c r="L1196" s="54" t="s">
        <v>363</v>
      </c>
      <c r="M1196" s="54" t="s">
        <v>116</v>
      </c>
      <c r="N1196" s="54">
        <v>3.02</v>
      </c>
      <c r="P1196" s="54">
        <v>0.39</v>
      </c>
      <c r="R1196" s="54">
        <v>11588.61</v>
      </c>
      <c r="S1196" s="54">
        <v>3213</v>
      </c>
      <c r="T1196" s="54">
        <v>556</v>
      </c>
      <c r="U1196" s="54">
        <v>400000</v>
      </c>
    </row>
    <row r="1197" spans="5:21">
      <c r="E1197" s="55">
        <v>161</v>
      </c>
      <c r="F1197" s="55">
        <v>311.02</v>
      </c>
      <c r="H1197" s="54" t="s">
        <v>2871</v>
      </c>
      <c r="I1197" s="55">
        <v>2</v>
      </c>
      <c r="J1197" s="54" t="s">
        <v>2872</v>
      </c>
      <c r="K1197" s="54" t="s">
        <v>2871</v>
      </c>
      <c r="L1197" s="54" t="s">
        <v>363</v>
      </c>
      <c r="M1197" s="54" t="s">
        <v>116</v>
      </c>
      <c r="N1197" s="54">
        <v>3.02</v>
      </c>
      <c r="P1197" s="54">
        <v>0.19</v>
      </c>
      <c r="R1197" s="54">
        <v>5835.07</v>
      </c>
      <c r="S1197" s="54">
        <v>3243</v>
      </c>
      <c r="T1197" s="54">
        <v>117</v>
      </c>
      <c r="U1197" s="54">
        <v>137500</v>
      </c>
    </row>
    <row r="1198" spans="5:21">
      <c r="E1198" s="55">
        <v>161</v>
      </c>
      <c r="F1198" s="55">
        <v>314</v>
      </c>
      <c r="H1198" s="54" t="s">
        <v>2873</v>
      </c>
      <c r="I1198" s="55">
        <v>2</v>
      </c>
      <c r="J1198" s="54" t="s">
        <v>2874</v>
      </c>
      <c r="K1198" s="54" t="s">
        <v>2873</v>
      </c>
      <c r="L1198" s="54" t="s">
        <v>363</v>
      </c>
      <c r="M1198" s="54" t="s">
        <v>116</v>
      </c>
      <c r="N1198" s="54">
        <v>3.02</v>
      </c>
      <c r="P1198" s="54">
        <v>0.46</v>
      </c>
      <c r="R1198" s="54">
        <v>7497.68</v>
      </c>
      <c r="S1198" s="54">
        <v>3369</v>
      </c>
      <c r="T1198" s="54">
        <v>337</v>
      </c>
      <c r="U1198" s="54">
        <v>190000</v>
      </c>
    </row>
    <row r="1199" spans="5:21">
      <c r="E1199" s="55">
        <v>161</v>
      </c>
      <c r="F1199" s="55">
        <v>319</v>
      </c>
      <c r="H1199" s="54" t="s">
        <v>156</v>
      </c>
      <c r="I1199" s="55">
        <v>1</v>
      </c>
      <c r="J1199" s="54" t="s">
        <v>2875</v>
      </c>
      <c r="K1199" s="54" t="s">
        <v>2873</v>
      </c>
      <c r="L1199" s="54" t="s">
        <v>363</v>
      </c>
      <c r="M1199" s="54" t="s">
        <v>116</v>
      </c>
      <c r="N1199" s="54">
        <v>3.02</v>
      </c>
      <c r="P1199" s="54">
        <v>0.33</v>
      </c>
      <c r="R1199" s="54">
        <v>971.33</v>
      </c>
      <c r="S1199" s="54">
        <v>3369</v>
      </c>
      <c r="T1199" s="54">
        <v>337</v>
      </c>
      <c r="U1199" s="54">
        <v>190000</v>
      </c>
    </row>
    <row r="1200" spans="5:21">
      <c r="E1200" s="55">
        <v>162</v>
      </c>
      <c r="F1200" s="55">
        <v>40</v>
      </c>
      <c r="H1200" s="54" t="s">
        <v>2876</v>
      </c>
      <c r="I1200" s="55">
        <v>2</v>
      </c>
      <c r="J1200" s="54" t="s">
        <v>2877</v>
      </c>
      <c r="K1200" s="54" t="s">
        <v>2878</v>
      </c>
      <c r="L1200" s="54" t="s">
        <v>2879</v>
      </c>
      <c r="M1200" s="54" t="s">
        <v>116</v>
      </c>
      <c r="N1200" s="54">
        <v>3.05</v>
      </c>
      <c r="P1200" s="54">
        <v>0.13</v>
      </c>
      <c r="R1200" s="54">
        <v>7674.93</v>
      </c>
      <c r="S1200" s="54">
        <v>3317</v>
      </c>
      <c r="T1200" s="54">
        <v>667</v>
      </c>
      <c r="U1200" s="54">
        <v>185000</v>
      </c>
    </row>
    <row r="1201" spans="5:21">
      <c r="E1201" s="55">
        <v>162</v>
      </c>
      <c r="F1201" s="55">
        <v>42</v>
      </c>
      <c r="H1201" s="54" t="s">
        <v>2880</v>
      </c>
      <c r="I1201" s="55">
        <v>2</v>
      </c>
      <c r="J1201" s="54" t="s">
        <v>2881</v>
      </c>
      <c r="K1201" s="54" t="s">
        <v>2880</v>
      </c>
      <c r="L1201" s="54" t="s">
        <v>363</v>
      </c>
      <c r="M1201" s="54" t="s">
        <v>116</v>
      </c>
      <c r="N1201" s="54">
        <v>3.05</v>
      </c>
      <c r="P1201" s="54">
        <v>0.11</v>
      </c>
      <c r="R1201" s="54">
        <v>10159.969999999999</v>
      </c>
      <c r="S1201" s="54">
        <v>1937</v>
      </c>
      <c r="T1201" s="54">
        <v>229</v>
      </c>
      <c r="U1201" s="54">
        <v>75000</v>
      </c>
    </row>
    <row r="1202" spans="5:21">
      <c r="E1202" s="55">
        <v>162</v>
      </c>
      <c r="F1202" s="55">
        <v>44</v>
      </c>
      <c r="H1202" s="54" t="s">
        <v>2882</v>
      </c>
      <c r="I1202" s="55">
        <v>2</v>
      </c>
      <c r="J1202" s="54" t="s">
        <v>2883</v>
      </c>
      <c r="K1202" s="54" t="s">
        <v>2882</v>
      </c>
      <c r="L1202" s="54" t="s">
        <v>2843</v>
      </c>
      <c r="M1202" s="54" t="s">
        <v>116</v>
      </c>
      <c r="N1202" s="54">
        <v>3.05</v>
      </c>
      <c r="P1202" s="54">
        <v>0.1</v>
      </c>
      <c r="R1202" s="54">
        <v>7263.71</v>
      </c>
      <c r="S1202" s="54">
        <v>3151</v>
      </c>
      <c r="T1202" s="54">
        <v>145</v>
      </c>
      <c r="U1202" s="54">
        <v>1</v>
      </c>
    </row>
    <row r="1203" spans="5:21">
      <c r="E1203" s="55">
        <v>162</v>
      </c>
      <c r="F1203" s="55">
        <v>46</v>
      </c>
      <c r="H1203" s="54" t="s">
        <v>2884</v>
      </c>
      <c r="I1203" s="55">
        <v>2</v>
      </c>
      <c r="J1203" s="54" t="s">
        <v>2885</v>
      </c>
      <c r="K1203" s="54" t="s">
        <v>2886</v>
      </c>
      <c r="L1203" s="54" t="s">
        <v>2369</v>
      </c>
      <c r="M1203" s="54" t="s">
        <v>116</v>
      </c>
      <c r="N1203" s="54">
        <v>3.05</v>
      </c>
      <c r="P1203" s="54">
        <v>0.11</v>
      </c>
      <c r="R1203" s="54">
        <v>7550.85</v>
      </c>
      <c r="S1203" s="54">
        <v>2305</v>
      </c>
      <c r="T1203" s="54">
        <v>249</v>
      </c>
      <c r="U1203" s="54">
        <v>107000</v>
      </c>
    </row>
    <row r="1204" spans="5:21">
      <c r="E1204" s="55">
        <v>163</v>
      </c>
      <c r="F1204" s="55">
        <v>29</v>
      </c>
      <c r="H1204" s="54" t="s">
        <v>2887</v>
      </c>
      <c r="I1204" s="55">
        <v>2</v>
      </c>
      <c r="J1204" s="54" t="s">
        <v>2888</v>
      </c>
      <c r="K1204" s="54" t="s">
        <v>2889</v>
      </c>
      <c r="L1204" s="54" t="s">
        <v>363</v>
      </c>
      <c r="M1204" s="54" t="s">
        <v>116</v>
      </c>
      <c r="N1204" s="54">
        <v>3.05</v>
      </c>
      <c r="P1204" s="54">
        <v>0.1</v>
      </c>
      <c r="R1204" s="54">
        <v>7582.76</v>
      </c>
      <c r="S1204" s="54">
        <v>3341</v>
      </c>
      <c r="T1204" s="54">
        <v>217</v>
      </c>
      <c r="U1204" s="54">
        <v>155000</v>
      </c>
    </row>
    <row r="1205" spans="5:21">
      <c r="E1205" s="55">
        <v>163</v>
      </c>
      <c r="F1205" s="55">
        <v>31</v>
      </c>
      <c r="H1205" s="54" t="s">
        <v>2889</v>
      </c>
      <c r="I1205" s="55">
        <v>2</v>
      </c>
      <c r="J1205" s="54" t="s">
        <v>2890</v>
      </c>
      <c r="K1205" s="54" t="s">
        <v>2889</v>
      </c>
      <c r="L1205" s="54" t="s">
        <v>363</v>
      </c>
      <c r="M1205" s="54" t="s">
        <v>116</v>
      </c>
      <c r="N1205" s="54">
        <v>3.05</v>
      </c>
      <c r="P1205" s="54">
        <v>0.1</v>
      </c>
      <c r="R1205" s="54">
        <v>12322.42</v>
      </c>
      <c r="S1205" s="54">
        <v>3420</v>
      </c>
      <c r="T1205" s="54">
        <v>442</v>
      </c>
      <c r="U1205" s="54">
        <v>1</v>
      </c>
    </row>
    <row r="1206" spans="5:21">
      <c r="E1206" s="55">
        <v>163</v>
      </c>
      <c r="F1206" s="55">
        <v>33</v>
      </c>
      <c r="H1206" s="54" t="s">
        <v>2891</v>
      </c>
      <c r="I1206" s="55">
        <v>2</v>
      </c>
      <c r="J1206" s="54" t="s">
        <v>2892</v>
      </c>
      <c r="K1206" s="54" t="s">
        <v>2893</v>
      </c>
      <c r="L1206" s="54" t="s">
        <v>2528</v>
      </c>
      <c r="M1206" s="54" t="s">
        <v>116</v>
      </c>
      <c r="N1206" s="54">
        <v>3.05</v>
      </c>
      <c r="P1206" s="54">
        <v>0.11</v>
      </c>
      <c r="R1206" s="54">
        <v>7256.62</v>
      </c>
      <c r="S1206" s="54">
        <v>3353</v>
      </c>
      <c r="T1206" s="54">
        <v>405</v>
      </c>
      <c r="U1206" s="54">
        <v>255000</v>
      </c>
    </row>
    <row r="1207" spans="5:21">
      <c r="E1207" s="55">
        <v>163</v>
      </c>
      <c r="F1207" s="55">
        <v>35</v>
      </c>
      <c r="H1207" s="54" t="s">
        <v>2894</v>
      </c>
      <c r="I1207" s="55">
        <v>2</v>
      </c>
      <c r="J1207" s="54" t="s">
        <v>2895</v>
      </c>
      <c r="K1207" s="54" t="s">
        <v>2896</v>
      </c>
      <c r="L1207" s="54" t="s">
        <v>2575</v>
      </c>
      <c r="M1207" s="54" t="s">
        <v>116</v>
      </c>
      <c r="N1207" s="54">
        <v>3.05</v>
      </c>
      <c r="P1207" s="54">
        <v>0.12</v>
      </c>
      <c r="R1207" s="54">
        <v>8880.23</v>
      </c>
      <c r="S1207" s="54">
        <v>2197</v>
      </c>
      <c r="T1207" s="54">
        <v>291</v>
      </c>
      <c r="U1207" s="54">
        <v>115000</v>
      </c>
    </row>
    <row r="1208" spans="5:21">
      <c r="E1208" s="55">
        <v>163</v>
      </c>
      <c r="F1208" s="55">
        <v>37</v>
      </c>
      <c r="H1208" s="54" t="s">
        <v>2897</v>
      </c>
      <c r="I1208" s="55">
        <v>2</v>
      </c>
      <c r="J1208" s="54" t="s">
        <v>2898</v>
      </c>
      <c r="K1208" s="54" t="s">
        <v>2899</v>
      </c>
      <c r="L1208" s="54" t="s">
        <v>2900</v>
      </c>
      <c r="M1208" s="54" t="s">
        <v>116</v>
      </c>
      <c r="N1208" s="54">
        <v>3.05</v>
      </c>
      <c r="P1208" s="54">
        <v>0.16</v>
      </c>
      <c r="R1208" s="54">
        <v>7582.76</v>
      </c>
      <c r="S1208" s="54">
        <v>3274</v>
      </c>
      <c r="T1208" s="54">
        <v>361</v>
      </c>
      <c r="U1208" s="54">
        <v>248000</v>
      </c>
    </row>
    <row r="1209" spans="5:21">
      <c r="E1209" s="55">
        <v>164</v>
      </c>
      <c r="F1209" s="55">
        <v>19</v>
      </c>
      <c r="H1209" s="54" t="s">
        <v>2901</v>
      </c>
      <c r="I1209" s="55">
        <v>2</v>
      </c>
      <c r="J1209" s="54" t="s">
        <v>2902</v>
      </c>
      <c r="K1209" s="54" t="s">
        <v>2901</v>
      </c>
      <c r="L1209" s="54" t="s">
        <v>363</v>
      </c>
      <c r="M1209" s="54" t="s">
        <v>116</v>
      </c>
      <c r="N1209" s="54">
        <v>3.05</v>
      </c>
      <c r="P1209" s="54">
        <v>0.16</v>
      </c>
      <c r="R1209" s="54">
        <v>7880.54</v>
      </c>
      <c r="S1209" s="54">
        <v>3291</v>
      </c>
      <c r="T1209" s="54">
        <v>220</v>
      </c>
      <c r="U1209" s="54">
        <v>130000</v>
      </c>
    </row>
    <row r="1210" spans="5:21">
      <c r="E1210" s="55">
        <v>164</v>
      </c>
      <c r="F1210" s="55">
        <v>22</v>
      </c>
      <c r="H1210" s="54" t="s">
        <v>2903</v>
      </c>
      <c r="I1210" s="55">
        <v>2</v>
      </c>
      <c r="J1210" s="54" t="s">
        <v>2904</v>
      </c>
      <c r="K1210" s="54" t="s">
        <v>2905</v>
      </c>
      <c r="L1210" s="54" t="s">
        <v>2906</v>
      </c>
      <c r="M1210" s="54" t="s">
        <v>116</v>
      </c>
      <c r="N1210" s="54">
        <v>3.05</v>
      </c>
      <c r="P1210" s="54">
        <v>0.21</v>
      </c>
      <c r="R1210" s="54">
        <v>9068.11</v>
      </c>
      <c r="S1210" s="54">
        <v>1774</v>
      </c>
      <c r="T1210" s="54">
        <v>269</v>
      </c>
      <c r="U1210" s="54">
        <v>125000</v>
      </c>
    </row>
    <row r="1211" spans="5:21">
      <c r="E1211" s="55">
        <v>164</v>
      </c>
      <c r="F1211" s="55">
        <v>26</v>
      </c>
      <c r="H1211" s="54" t="s">
        <v>2907</v>
      </c>
      <c r="I1211" s="55">
        <v>2</v>
      </c>
      <c r="J1211" s="54" t="s">
        <v>2908</v>
      </c>
      <c r="K1211" s="54" t="s">
        <v>2907</v>
      </c>
      <c r="L1211" s="54" t="s">
        <v>363</v>
      </c>
      <c r="M1211" s="54" t="s">
        <v>116</v>
      </c>
      <c r="N1211" s="54">
        <v>3.05</v>
      </c>
      <c r="P1211" s="54">
        <v>0.1</v>
      </c>
      <c r="R1211" s="54">
        <v>8047.15</v>
      </c>
      <c r="S1211" s="54">
        <v>1920</v>
      </c>
      <c r="T1211" s="54">
        <v>67</v>
      </c>
      <c r="U1211" s="54">
        <v>108000</v>
      </c>
    </row>
    <row r="1212" spans="5:21">
      <c r="E1212" s="55">
        <v>165</v>
      </c>
      <c r="F1212" s="55">
        <v>8</v>
      </c>
      <c r="H1212" s="54" t="s">
        <v>2909</v>
      </c>
      <c r="I1212" s="55">
        <v>2</v>
      </c>
      <c r="J1212" s="54" t="s">
        <v>2910</v>
      </c>
      <c r="K1212" s="54" t="s">
        <v>2911</v>
      </c>
      <c r="L1212" s="54" t="s">
        <v>2912</v>
      </c>
      <c r="M1212" s="54" t="s">
        <v>116</v>
      </c>
      <c r="N1212" s="54">
        <v>3.05</v>
      </c>
      <c r="P1212" s="54">
        <v>0.13</v>
      </c>
      <c r="R1212" s="54">
        <v>7767.1</v>
      </c>
      <c r="S1212" s="54">
        <v>3106</v>
      </c>
      <c r="T1212" s="54">
        <v>181</v>
      </c>
      <c r="U1212" s="54">
        <v>10</v>
      </c>
    </row>
    <row r="1213" spans="5:21">
      <c r="E1213" s="55">
        <v>165</v>
      </c>
      <c r="F1213" s="55">
        <v>10</v>
      </c>
      <c r="H1213" s="54" t="s">
        <v>2913</v>
      </c>
      <c r="I1213" s="55">
        <v>2</v>
      </c>
      <c r="J1213" s="54" t="s">
        <v>2914</v>
      </c>
      <c r="K1213" s="54" t="s">
        <v>2915</v>
      </c>
      <c r="L1213" s="54" t="s">
        <v>2511</v>
      </c>
      <c r="M1213" s="54" t="s">
        <v>116</v>
      </c>
      <c r="N1213" s="54">
        <v>3.05</v>
      </c>
      <c r="P1213" s="54">
        <v>0.1</v>
      </c>
      <c r="R1213" s="54">
        <v>6561.8</v>
      </c>
      <c r="S1213" s="54">
        <v>3354</v>
      </c>
      <c r="T1213" s="54">
        <v>703</v>
      </c>
      <c r="U1213" s="54">
        <v>10</v>
      </c>
    </row>
    <row r="1214" spans="5:21">
      <c r="E1214" s="55">
        <v>165</v>
      </c>
      <c r="F1214" s="55">
        <v>12</v>
      </c>
      <c r="H1214" s="54" t="s">
        <v>2916</v>
      </c>
      <c r="I1214" s="55">
        <v>2</v>
      </c>
      <c r="J1214" s="54" t="s">
        <v>2917</v>
      </c>
      <c r="K1214" s="54" t="s">
        <v>2916</v>
      </c>
      <c r="L1214" s="54" t="s">
        <v>363</v>
      </c>
      <c r="M1214" s="54" t="s">
        <v>116</v>
      </c>
      <c r="N1214" s="54">
        <v>3.05</v>
      </c>
      <c r="P1214" s="54">
        <v>0.11</v>
      </c>
      <c r="R1214" s="54">
        <v>8018.79</v>
      </c>
      <c r="U1214" s="54">
        <v>0</v>
      </c>
    </row>
    <row r="1215" spans="5:21">
      <c r="E1215" s="55">
        <v>165</v>
      </c>
      <c r="F1215" s="55">
        <v>14</v>
      </c>
      <c r="H1215" s="54" t="s">
        <v>2918</v>
      </c>
      <c r="I1215" s="55">
        <v>2</v>
      </c>
      <c r="J1215" s="54" t="s">
        <v>2919</v>
      </c>
      <c r="K1215" s="54" t="s">
        <v>2916</v>
      </c>
      <c r="L1215" s="54" t="s">
        <v>363</v>
      </c>
      <c r="M1215" s="54" t="s">
        <v>116</v>
      </c>
      <c r="N1215" s="54">
        <v>3.05</v>
      </c>
      <c r="P1215" s="54">
        <v>0.11</v>
      </c>
      <c r="R1215" s="54">
        <v>6863.12</v>
      </c>
      <c r="U1215" s="54">
        <v>0</v>
      </c>
    </row>
    <row r="1216" spans="5:21">
      <c r="E1216" s="55">
        <v>165</v>
      </c>
      <c r="F1216" s="55">
        <v>16</v>
      </c>
      <c r="H1216" s="54" t="s">
        <v>2920</v>
      </c>
      <c r="I1216" s="55">
        <v>2</v>
      </c>
      <c r="J1216" s="54" t="s">
        <v>2921</v>
      </c>
      <c r="K1216" s="54" t="s">
        <v>2920</v>
      </c>
      <c r="L1216" s="54" t="s">
        <v>363</v>
      </c>
      <c r="M1216" s="54" t="s">
        <v>116</v>
      </c>
      <c r="N1216" s="54">
        <v>3.05</v>
      </c>
      <c r="P1216" s="54">
        <v>0.12</v>
      </c>
      <c r="R1216" s="54">
        <v>7788.21</v>
      </c>
      <c r="U1216" s="54">
        <v>0</v>
      </c>
    </row>
    <row r="1217" spans="5:21">
      <c r="E1217" s="55">
        <v>166</v>
      </c>
      <c r="F1217" s="55">
        <v>3</v>
      </c>
      <c r="H1217" s="54" t="s">
        <v>2922</v>
      </c>
      <c r="I1217" s="55">
        <v>2</v>
      </c>
      <c r="J1217" s="54" t="s">
        <v>2923</v>
      </c>
      <c r="K1217" s="54" t="s">
        <v>2922</v>
      </c>
      <c r="L1217" s="54" t="s">
        <v>363</v>
      </c>
      <c r="M1217" s="54" t="s">
        <v>116</v>
      </c>
      <c r="N1217" s="54">
        <v>3.05</v>
      </c>
      <c r="P1217" s="54">
        <v>0.09</v>
      </c>
      <c r="R1217" s="54">
        <v>7038.52</v>
      </c>
      <c r="S1217" s="54">
        <v>2092</v>
      </c>
      <c r="T1217" s="54">
        <v>229</v>
      </c>
      <c r="U1217" s="54">
        <v>85000</v>
      </c>
    </row>
    <row r="1218" spans="5:21">
      <c r="E1218" s="55">
        <v>166</v>
      </c>
      <c r="F1218" s="55">
        <v>4.01</v>
      </c>
      <c r="H1218" s="54" t="s">
        <v>2924</v>
      </c>
      <c r="I1218" s="55">
        <v>2</v>
      </c>
      <c r="J1218" s="54" t="s">
        <v>2925</v>
      </c>
      <c r="K1218" s="54" t="s">
        <v>2926</v>
      </c>
      <c r="L1218" s="54" t="s">
        <v>2927</v>
      </c>
      <c r="M1218" s="54" t="s">
        <v>116</v>
      </c>
      <c r="N1218" s="54">
        <v>3.05</v>
      </c>
      <c r="P1218" s="54">
        <v>0.15</v>
      </c>
      <c r="R1218" s="54">
        <v>8791.6</v>
      </c>
      <c r="S1218" s="54">
        <v>3353</v>
      </c>
      <c r="T1218" s="54">
        <v>489</v>
      </c>
      <c r="U1218" s="54">
        <v>1</v>
      </c>
    </row>
    <row r="1219" spans="5:21">
      <c r="E1219" s="55">
        <v>166</v>
      </c>
      <c r="F1219" s="55">
        <v>5.0199999999999996</v>
      </c>
      <c r="H1219" s="54" t="s">
        <v>2928</v>
      </c>
      <c r="I1219" s="55">
        <v>2</v>
      </c>
      <c r="J1219" s="54" t="s">
        <v>2929</v>
      </c>
      <c r="K1219" s="54" t="s">
        <v>2928</v>
      </c>
      <c r="L1219" s="54" t="s">
        <v>363</v>
      </c>
      <c r="M1219" s="54" t="s">
        <v>116</v>
      </c>
      <c r="N1219" s="54">
        <v>3.05</v>
      </c>
      <c r="P1219" s="54">
        <v>0.17</v>
      </c>
      <c r="R1219" s="54">
        <v>10266.32</v>
      </c>
      <c r="U1219" s="54">
        <v>0</v>
      </c>
    </row>
    <row r="1220" spans="5:21">
      <c r="E1220" s="55">
        <v>166</v>
      </c>
      <c r="F1220" s="55">
        <v>7.02</v>
      </c>
      <c r="H1220" s="54" t="s">
        <v>2930</v>
      </c>
      <c r="I1220" s="55">
        <v>2</v>
      </c>
      <c r="J1220" s="54" t="s">
        <v>2931</v>
      </c>
      <c r="K1220" s="54" t="s">
        <v>2932</v>
      </c>
      <c r="L1220" s="54" t="s">
        <v>568</v>
      </c>
      <c r="M1220" s="54" t="s">
        <v>116</v>
      </c>
      <c r="N1220" s="54">
        <v>3.05</v>
      </c>
      <c r="P1220" s="54">
        <v>0.33</v>
      </c>
      <c r="R1220" s="54">
        <v>8025.88</v>
      </c>
      <c r="U1220" s="54">
        <v>0</v>
      </c>
    </row>
    <row r="1221" spans="5:21">
      <c r="E1221" s="55">
        <v>166</v>
      </c>
      <c r="F1221" s="55">
        <v>14</v>
      </c>
      <c r="H1221" s="54" t="s">
        <v>2933</v>
      </c>
      <c r="I1221" s="55">
        <v>2</v>
      </c>
      <c r="J1221" s="54" t="s">
        <v>2934</v>
      </c>
      <c r="K1221" s="54" t="s">
        <v>2935</v>
      </c>
      <c r="L1221" s="54" t="s">
        <v>2936</v>
      </c>
      <c r="M1221" s="54" t="s">
        <v>116</v>
      </c>
      <c r="N1221" s="54">
        <v>3.05</v>
      </c>
      <c r="P1221" s="54">
        <v>0.27</v>
      </c>
      <c r="R1221" s="54">
        <v>13892.86</v>
      </c>
      <c r="S1221" s="54">
        <v>3439</v>
      </c>
      <c r="T1221" s="54">
        <v>576</v>
      </c>
      <c r="U1221" s="54">
        <v>1</v>
      </c>
    </row>
    <row r="1222" spans="5:21">
      <c r="E1222" s="55">
        <v>166</v>
      </c>
      <c r="F1222" s="55">
        <v>20</v>
      </c>
      <c r="H1222" s="54" t="s">
        <v>2937</v>
      </c>
      <c r="I1222" s="55">
        <v>2</v>
      </c>
      <c r="J1222" s="54" t="s">
        <v>2938</v>
      </c>
      <c r="K1222" s="54" t="s">
        <v>2939</v>
      </c>
      <c r="L1222" s="54" t="s">
        <v>363</v>
      </c>
      <c r="M1222" s="54" t="s">
        <v>116</v>
      </c>
      <c r="N1222" s="54">
        <v>3.05</v>
      </c>
      <c r="P1222" s="54">
        <v>0.28000000000000003</v>
      </c>
      <c r="R1222" s="54">
        <v>8029.43</v>
      </c>
      <c r="S1222" s="54">
        <v>1914</v>
      </c>
      <c r="T1222" s="54">
        <v>147</v>
      </c>
      <c r="U1222" s="54">
        <v>55000</v>
      </c>
    </row>
    <row r="1223" spans="5:21">
      <c r="E1223" s="55">
        <v>167</v>
      </c>
      <c r="F1223" s="55">
        <v>1</v>
      </c>
      <c r="H1223" s="54" t="s">
        <v>2940</v>
      </c>
      <c r="I1223" s="55">
        <v>2</v>
      </c>
      <c r="J1223" s="54" t="s">
        <v>2941</v>
      </c>
      <c r="K1223" s="54" t="s">
        <v>2942</v>
      </c>
      <c r="L1223" s="54" t="s">
        <v>385</v>
      </c>
      <c r="M1223" s="54" t="s">
        <v>116</v>
      </c>
      <c r="N1223" s="54">
        <v>3.05</v>
      </c>
      <c r="P1223" s="54">
        <v>0.13</v>
      </c>
      <c r="R1223" s="54">
        <v>5313.96</v>
      </c>
      <c r="S1223" s="54">
        <v>2072</v>
      </c>
      <c r="T1223" s="54">
        <v>150</v>
      </c>
      <c r="U1223" s="54">
        <v>33564</v>
      </c>
    </row>
    <row r="1224" spans="5:21">
      <c r="E1224" s="55">
        <v>167</v>
      </c>
      <c r="F1224" s="55">
        <v>3</v>
      </c>
      <c r="H1224" s="54" t="s">
        <v>2943</v>
      </c>
      <c r="I1224" s="55">
        <v>2</v>
      </c>
      <c r="J1224" s="54" t="s">
        <v>2944</v>
      </c>
      <c r="K1224" s="54" t="s">
        <v>2945</v>
      </c>
      <c r="L1224" s="54" t="s">
        <v>363</v>
      </c>
      <c r="M1224" s="54" t="s">
        <v>116</v>
      </c>
      <c r="N1224" s="54">
        <v>3.05</v>
      </c>
      <c r="P1224" s="54">
        <v>7.0000000000000007E-2</v>
      </c>
      <c r="R1224" s="54">
        <v>7678.47</v>
      </c>
      <c r="U1224" s="54">
        <v>0</v>
      </c>
    </row>
    <row r="1225" spans="5:21">
      <c r="E1225" s="55">
        <v>167</v>
      </c>
      <c r="F1225" s="55">
        <v>3.01</v>
      </c>
      <c r="H1225" s="54" t="s">
        <v>2947</v>
      </c>
      <c r="I1225" s="55">
        <v>2</v>
      </c>
      <c r="J1225" s="54" t="s">
        <v>2948</v>
      </c>
      <c r="K1225" s="54" t="s">
        <v>2949</v>
      </c>
      <c r="L1225" s="54" t="s">
        <v>2950</v>
      </c>
      <c r="M1225" s="54" t="s">
        <v>116</v>
      </c>
      <c r="N1225" s="54">
        <v>3.05</v>
      </c>
      <c r="P1225" s="54">
        <v>0.13</v>
      </c>
      <c r="R1225" s="54">
        <v>7643.02</v>
      </c>
      <c r="U1225" s="54">
        <v>0</v>
      </c>
    </row>
    <row r="1226" spans="5:21">
      <c r="E1226" s="55">
        <v>167</v>
      </c>
      <c r="F1226" s="55">
        <v>5</v>
      </c>
      <c r="H1226" s="54" t="s">
        <v>2951</v>
      </c>
      <c r="I1226" s="55">
        <v>2</v>
      </c>
      <c r="J1226" s="54" t="s">
        <v>2952</v>
      </c>
      <c r="K1226" s="54" t="s">
        <v>2951</v>
      </c>
      <c r="L1226" s="54" t="s">
        <v>2159</v>
      </c>
      <c r="M1226" s="54" t="s">
        <v>116</v>
      </c>
      <c r="N1226" s="54">
        <v>3.05</v>
      </c>
      <c r="P1226" s="54">
        <v>0.06</v>
      </c>
      <c r="R1226" s="54">
        <v>7791.91</v>
      </c>
      <c r="S1226" s="54">
        <v>3502</v>
      </c>
      <c r="T1226" s="54">
        <v>531</v>
      </c>
      <c r="U1226" s="54">
        <v>1</v>
      </c>
    </row>
    <row r="1227" spans="5:21">
      <c r="E1227" s="55">
        <v>167</v>
      </c>
      <c r="F1227" s="55">
        <v>18</v>
      </c>
      <c r="H1227" s="54" t="s">
        <v>2953</v>
      </c>
      <c r="I1227" s="55">
        <v>1</v>
      </c>
      <c r="J1227" s="54" t="s">
        <v>2954</v>
      </c>
      <c r="K1227" s="54" t="s">
        <v>2943</v>
      </c>
      <c r="L1227" s="54" t="s">
        <v>363</v>
      </c>
      <c r="M1227" s="54" t="s">
        <v>116</v>
      </c>
      <c r="N1227" s="54">
        <v>3.05</v>
      </c>
      <c r="P1227" s="54">
        <v>0.03</v>
      </c>
      <c r="R1227" s="54">
        <v>106.35</v>
      </c>
      <c r="S1227" s="54">
        <v>2146</v>
      </c>
      <c r="T1227" s="54">
        <v>251</v>
      </c>
      <c r="U1227" s="54">
        <v>1</v>
      </c>
    </row>
    <row r="1228" spans="5:21">
      <c r="E1228" s="55">
        <v>168</v>
      </c>
      <c r="F1228" s="55">
        <v>8</v>
      </c>
      <c r="H1228" s="54" t="s">
        <v>2955</v>
      </c>
      <c r="I1228" s="55">
        <v>1</v>
      </c>
      <c r="J1228" s="54" t="s">
        <v>2956</v>
      </c>
      <c r="K1228" s="54" t="s">
        <v>2286</v>
      </c>
      <c r="L1228" s="54" t="s">
        <v>363</v>
      </c>
      <c r="M1228" s="54" t="s">
        <v>116</v>
      </c>
      <c r="N1228" s="54">
        <v>3.05</v>
      </c>
      <c r="P1228" s="54">
        <v>0.13</v>
      </c>
      <c r="R1228" s="54">
        <v>460.85</v>
      </c>
      <c r="S1228" s="54">
        <v>3309</v>
      </c>
      <c r="T1228" s="54">
        <v>244</v>
      </c>
      <c r="U1228" s="54">
        <v>25000</v>
      </c>
    </row>
    <row r="1229" spans="5:21">
      <c r="E1229" s="55">
        <v>168</v>
      </c>
      <c r="F1229" s="55">
        <v>11</v>
      </c>
      <c r="H1229" s="54" t="s">
        <v>2957</v>
      </c>
      <c r="I1229" s="55">
        <v>2</v>
      </c>
      <c r="J1229" s="54" t="s">
        <v>2958</v>
      </c>
      <c r="K1229" s="54" t="s">
        <v>2957</v>
      </c>
      <c r="L1229" s="54" t="s">
        <v>363</v>
      </c>
      <c r="M1229" s="54" t="s">
        <v>116</v>
      </c>
      <c r="N1229" s="54">
        <v>3.05</v>
      </c>
      <c r="P1229" s="54">
        <v>0.12</v>
      </c>
      <c r="R1229" s="54">
        <v>7986.89</v>
      </c>
      <c r="S1229" s="54">
        <v>3285</v>
      </c>
      <c r="T1229" s="54">
        <v>861</v>
      </c>
      <c r="U1229" s="54">
        <v>1</v>
      </c>
    </row>
    <row r="1230" spans="5:21">
      <c r="E1230" s="55">
        <v>169</v>
      </c>
      <c r="F1230" s="55">
        <v>1</v>
      </c>
      <c r="H1230" s="54" t="s">
        <v>2953</v>
      </c>
      <c r="I1230" s="55">
        <v>1</v>
      </c>
      <c r="J1230" s="54" t="s">
        <v>2959</v>
      </c>
      <c r="K1230" s="54" t="s">
        <v>2286</v>
      </c>
      <c r="L1230" s="54" t="s">
        <v>363</v>
      </c>
      <c r="M1230" s="54" t="s">
        <v>116</v>
      </c>
      <c r="N1230" s="54">
        <v>3.05</v>
      </c>
      <c r="P1230" s="54">
        <v>0.13</v>
      </c>
      <c r="R1230" s="54">
        <v>460.85</v>
      </c>
      <c r="U1230" s="54">
        <v>0</v>
      </c>
    </row>
    <row r="1231" spans="5:21">
      <c r="E1231" s="55">
        <v>169</v>
      </c>
      <c r="F1231" s="55">
        <v>1.01</v>
      </c>
      <c r="H1231" s="54" t="s">
        <v>2960</v>
      </c>
      <c r="I1231" s="55">
        <v>2</v>
      </c>
      <c r="J1231" s="54" t="s">
        <v>2961</v>
      </c>
      <c r="K1231" s="54" t="s">
        <v>2962</v>
      </c>
      <c r="L1231" s="54" t="s">
        <v>2963</v>
      </c>
      <c r="M1231" s="54" t="s">
        <v>116</v>
      </c>
      <c r="N1231" s="54">
        <v>3.05</v>
      </c>
      <c r="P1231" s="54">
        <v>0.15</v>
      </c>
      <c r="R1231" s="54">
        <v>6317.19</v>
      </c>
      <c r="U1231" s="54">
        <v>0</v>
      </c>
    </row>
    <row r="1232" spans="5:21">
      <c r="E1232" s="55">
        <v>169</v>
      </c>
      <c r="F1232" s="55">
        <v>7</v>
      </c>
      <c r="H1232" s="54" t="s">
        <v>2964</v>
      </c>
      <c r="I1232" s="55">
        <v>1</v>
      </c>
      <c r="J1232" s="54" t="s">
        <v>2965</v>
      </c>
      <c r="K1232" s="54" t="s">
        <v>2964</v>
      </c>
      <c r="L1232" s="54" t="s">
        <v>363</v>
      </c>
      <c r="M1232" s="54" t="s">
        <v>116</v>
      </c>
      <c r="N1232" s="54">
        <v>3.05</v>
      </c>
      <c r="P1232" s="54">
        <v>0.04</v>
      </c>
      <c r="R1232" s="54">
        <v>141.80000000000001</v>
      </c>
      <c r="S1232" s="54">
        <v>3353</v>
      </c>
      <c r="T1232" s="54">
        <v>540</v>
      </c>
      <c r="U1232" s="54">
        <v>1</v>
      </c>
    </row>
    <row r="1233" spans="5:21">
      <c r="E1233" s="55">
        <v>169</v>
      </c>
      <c r="F1233" s="55">
        <v>8</v>
      </c>
      <c r="H1233" s="54" t="s">
        <v>2953</v>
      </c>
      <c r="I1233" s="55" t="s">
        <v>321</v>
      </c>
      <c r="J1233" s="54" t="s">
        <v>2966</v>
      </c>
      <c r="K1233" s="54" t="s">
        <v>2967</v>
      </c>
      <c r="L1233" s="54" t="s">
        <v>363</v>
      </c>
      <c r="M1233" s="54" t="s">
        <v>116</v>
      </c>
      <c r="N1233" s="54">
        <v>3.05</v>
      </c>
      <c r="P1233" s="54">
        <v>0.09</v>
      </c>
      <c r="R1233" s="54">
        <v>545.92999999999995</v>
      </c>
      <c r="U1233" s="54">
        <v>0</v>
      </c>
    </row>
    <row r="1234" spans="5:21">
      <c r="E1234" s="55">
        <v>170</v>
      </c>
      <c r="F1234" s="55">
        <v>19</v>
      </c>
      <c r="H1234" s="54" t="s">
        <v>2968</v>
      </c>
      <c r="I1234" s="55">
        <v>2</v>
      </c>
      <c r="J1234" s="54" t="s">
        <v>2969</v>
      </c>
      <c r="K1234" s="54" t="s">
        <v>2968</v>
      </c>
      <c r="L1234" s="54" t="s">
        <v>363</v>
      </c>
      <c r="M1234" s="54" t="s">
        <v>116</v>
      </c>
      <c r="N1234" s="54">
        <v>3.05</v>
      </c>
      <c r="P1234" s="54">
        <v>0.1</v>
      </c>
      <c r="R1234" s="54">
        <v>5877.61</v>
      </c>
      <c r="S1234" s="54">
        <v>3320</v>
      </c>
      <c r="T1234" s="54">
        <v>155</v>
      </c>
      <c r="U1234" s="54">
        <v>1</v>
      </c>
    </row>
    <row r="1235" spans="5:21">
      <c r="E1235" s="55">
        <v>170</v>
      </c>
      <c r="F1235" s="55">
        <v>21</v>
      </c>
      <c r="H1235" s="54" t="s">
        <v>2970</v>
      </c>
      <c r="I1235" s="55">
        <v>2</v>
      </c>
      <c r="J1235" s="54" t="s">
        <v>2971</v>
      </c>
      <c r="K1235" s="54" t="s">
        <v>2972</v>
      </c>
      <c r="L1235" s="54" t="s">
        <v>2973</v>
      </c>
      <c r="M1235" s="54" t="s">
        <v>116</v>
      </c>
      <c r="N1235" s="54">
        <v>3.05</v>
      </c>
      <c r="P1235" s="54">
        <v>0.12</v>
      </c>
      <c r="R1235" s="54">
        <v>4537.6000000000004</v>
      </c>
      <c r="S1235" s="54">
        <v>3144</v>
      </c>
      <c r="T1235" s="54">
        <v>304</v>
      </c>
      <c r="U1235" s="54">
        <v>175000</v>
      </c>
    </row>
    <row r="1236" spans="5:21">
      <c r="E1236" s="55">
        <v>170</v>
      </c>
      <c r="F1236" s="55">
        <v>23</v>
      </c>
      <c r="H1236" s="54" t="s">
        <v>2974</v>
      </c>
      <c r="I1236" s="55">
        <v>2</v>
      </c>
      <c r="J1236" s="54" t="s">
        <v>2975</v>
      </c>
      <c r="K1236" s="54" t="s">
        <v>2976</v>
      </c>
      <c r="L1236" s="54" t="s">
        <v>2575</v>
      </c>
      <c r="M1236" s="54" t="s">
        <v>116</v>
      </c>
      <c r="N1236" s="54">
        <v>3.05</v>
      </c>
      <c r="P1236" s="54">
        <v>0.09</v>
      </c>
      <c r="R1236" s="54">
        <v>3920.77</v>
      </c>
      <c r="U1236" s="54">
        <v>0</v>
      </c>
    </row>
    <row r="1237" spans="5:21">
      <c r="E1237" s="55">
        <v>170</v>
      </c>
      <c r="F1237" s="55">
        <v>35</v>
      </c>
      <c r="H1237" s="54" t="s">
        <v>2977</v>
      </c>
      <c r="I1237" s="55">
        <v>2</v>
      </c>
      <c r="J1237" s="54" t="s">
        <v>2978</v>
      </c>
      <c r="K1237" s="54" t="s">
        <v>2979</v>
      </c>
      <c r="L1237" s="54" t="s">
        <v>363</v>
      </c>
      <c r="M1237" s="54" t="s">
        <v>116</v>
      </c>
      <c r="N1237" s="54">
        <v>3.05</v>
      </c>
      <c r="P1237" s="54">
        <v>0.11</v>
      </c>
      <c r="R1237" s="54">
        <v>4824.75</v>
      </c>
      <c r="S1237" s="54">
        <v>3104</v>
      </c>
      <c r="T1237" s="54">
        <v>134</v>
      </c>
      <c r="U1237" s="54">
        <v>1</v>
      </c>
    </row>
    <row r="1238" spans="5:21">
      <c r="E1238" s="55">
        <v>170</v>
      </c>
      <c r="F1238" s="55">
        <v>36</v>
      </c>
      <c r="H1238" s="54" t="s">
        <v>2980</v>
      </c>
      <c r="I1238" s="55">
        <v>2</v>
      </c>
      <c r="J1238" s="54" t="s">
        <v>2981</v>
      </c>
      <c r="K1238" s="54" t="s">
        <v>2982</v>
      </c>
      <c r="L1238" s="54" t="s">
        <v>363</v>
      </c>
      <c r="M1238" s="54" t="s">
        <v>116</v>
      </c>
      <c r="N1238" s="54">
        <v>3.05</v>
      </c>
      <c r="P1238" s="54">
        <v>0.08</v>
      </c>
      <c r="R1238" s="54">
        <v>3931.41</v>
      </c>
      <c r="S1238" s="54">
        <v>3382</v>
      </c>
      <c r="T1238" s="54">
        <v>498</v>
      </c>
      <c r="U1238" s="54">
        <v>150000</v>
      </c>
    </row>
    <row r="1239" spans="5:21">
      <c r="E1239" s="55">
        <v>170</v>
      </c>
      <c r="F1239" s="55">
        <v>37</v>
      </c>
      <c r="H1239" s="54" t="s">
        <v>2983</v>
      </c>
      <c r="I1239" s="55">
        <v>2</v>
      </c>
      <c r="J1239" s="54" t="s">
        <v>2958</v>
      </c>
      <c r="K1239" s="54" t="s">
        <v>2984</v>
      </c>
      <c r="L1239" s="54" t="s">
        <v>363</v>
      </c>
      <c r="M1239" s="54" t="s">
        <v>116</v>
      </c>
      <c r="N1239" s="54">
        <v>3.05</v>
      </c>
      <c r="P1239" s="54">
        <v>0.09</v>
      </c>
      <c r="R1239" s="54">
        <v>3612.36</v>
      </c>
      <c r="S1239" s="54">
        <v>2208</v>
      </c>
      <c r="T1239" s="54">
        <v>285</v>
      </c>
      <c r="U1239" s="54">
        <v>43000</v>
      </c>
    </row>
    <row r="1240" spans="5:21">
      <c r="E1240" s="55">
        <v>171</v>
      </c>
      <c r="F1240" s="55">
        <v>1</v>
      </c>
      <c r="H1240" s="54" t="s">
        <v>2985</v>
      </c>
      <c r="I1240" s="55">
        <v>2</v>
      </c>
      <c r="J1240" s="54" t="s">
        <v>2986</v>
      </c>
      <c r="K1240" s="54" t="s">
        <v>2985</v>
      </c>
      <c r="L1240" s="54" t="s">
        <v>363</v>
      </c>
      <c r="M1240" s="54" t="s">
        <v>116</v>
      </c>
      <c r="N1240" s="54">
        <v>3.05</v>
      </c>
      <c r="P1240" s="54">
        <v>0.13</v>
      </c>
      <c r="R1240" s="54">
        <v>6682.33</v>
      </c>
      <c r="S1240" s="54">
        <v>2731</v>
      </c>
      <c r="T1240" s="54">
        <v>331</v>
      </c>
      <c r="U1240" s="54">
        <v>1</v>
      </c>
    </row>
    <row r="1241" spans="5:21">
      <c r="E1241" s="55">
        <v>171</v>
      </c>
      <c r="F1241" s="55">
        <v>2</v>
      </c>
      <c r="H1241" s="54" t="s">
        <v>2987</v>
      </c>
      <c r="I1241" s="55">
        <v>2</v>
      </c>
      <c r="J1241" s="54" t="s">
        <v>2988</v>
      </c>
      <c r="K1241" s="54" t="s">
        <v>2989</v>
      </c>
      <c r="L1241" s="54" t="s">
        <v>2990</v>
      </c>
      <c r="M1241" s="54" t="s">
        <v>116</v>
      </c>
      <c r="N1241" s="54">
        <v>3.05</v>
      </c>
      <c r="P1241" s="54">
        <v>0.13</v>
      </c>
      <c r="R1241" s="54">
        <v>4424.16</v>
      </c>
      <c r="S1241" s="54">
        <v>2433</v>
      </c>
      <c r="T1241" s="54">
        <v>162</v>
      </c>
      <c r="U1241" s="54">
        <v>1</v>
      </c>
    </row>
    <row r="1242" spans="5:21">
      <c r="E1242" s="55">
        <v>172</v>
      </c>
      <c r="F1242" s="55">
        <v>1</v>
      </c>
      <c r="H1242" s="54" t="s">
        <v>2991</v>
      </c>
      <c r="I1242" s="55">
        <v>2</v>
      </c>
      <c r="J1242" s="54" t="s">
        <v>2992</v>
      </c>
      <c r="K1242" s="54" t="s">
        <v>2991</v>
      </c>
      <c r="L1242" s="54" t="s">
        <v>363</v>
      </c>
      <c r="M1242" s="54" t="s">
        <v>116</v>
      </c>
      <c r="N1242" s="54">
        <v>3.05</v>
      </c>
      <c r="P1242" s="54">
        <v>0.22</v>
      </c>
      <c r="R1242" s="54">
        <v>9333.99</v>
      </c>
      <c r="S1242" s="54">
        <v>3284</v>
      </c>
      <c r="T1242" s="54">
        <v>691</v>
      </c>
      <c r="U1242" s="54">
        <v>1</v>
      </c>
    </row>
    <row r="1243" spans="5:21">
      <c r="E1243" s="55">
        <v>172</v>
      </c>
      <c r="F1243" s="55">
        <v>5</v>
      </c>
      <c r="H1243" s="54" t="s">
        <v>2993</v>
      </c>
      <c r="I1243" s="55">
        <v>2</v>
      </c>
      <c r="J1243" s="54" t="s">
        <v>2994</v>
      </c>
      <c r="K1243" s="54" t="s">
        <v>2995</v>
      </c>
      <c r="L1243" s="54" t="s">
        <v>2946</v>
      </c>
      <c r="M1243" s="54" t="s">
        <v>116</v>
      </c>
      <c r="N1243" s="54">
        <v>3.05</v>
      </c>
      <c r="P1243" s="54">
        <v>0.09</v>
      </c>
      <c r="R1243" s="54">
        <v>3839.24</v>
      </c>
      <c r="S1243" s="54">
        <v>3081</v>
      </c>
      <c r="T1243" s="54">
        <v>5</v>
      </c>
      <c r="U1243" s="54">
        <v>110000</v>
      </c>
    </row>
    <row r="1244" spans="5:21">
      <c r="E1244" s="55">
        <v>172</v>
      </c>
      <c r="F1244" s="55">
        <v>7</v>
      </c>
      <c r="H1244" s="54" t="s">
        <v>2996</v>
      </c>
      <c r="I1244" s="55">
        <v>2</v>
      </c>
      <c r="J1244" s="54" t="s">
        <v>2997</v>
      </c>
      <c r="K1244" s="54" t="s">
        <v>2998</v>
      </c>
      <c r="L1244" s="54" t="s">
        <v>1401</v>
      </c>
      <c r="M1244" s="54" t="s">
        <v>116</v>
      </c>
      <c r="N1244" s="54">
        <v>3.05</v>
      </c>
      <c r="P1244" s="54">
        <v>0.1</v>
      </c>
      <c r="R1244" s="54">
        <v>4654.59</v>
      </c>
      <c r="S1244" s="54">
        <v>3247</v>
      </c>
      <c r="T1244" s="54">
        <v>665</v>
      </c>
      <c r="U1244" s="54">
        <v>1</v>
      </c>
    </row>
    <row r="1245" spans="5:21">
      <c r="E1245" s="55">
        <v>172</v>
      </c>
      <c r="F1245" s="55">
        <v>10</v>
      </c>
      <c r="H1245" s="54" t="s">
        <v>2991</v>
      </c>
      <c r="I1245" s="55">
        <v>1</v>
      </c>
      <c r="J1245" s="54" t="s">
        <v>2999</v>
      </c>
      <c r="K1245" s="54" t="s">
        <v>2991</v>
      </c>
      <c r="L1245" s="54" t="s">
        <v>363</v>
      </c>
      <c r="M1245" s="54" t="s">
        <v>116</v>
      </c>
      <c r="N1245" s="54">
        <v>3.05</v>
      </c>
      <c r="P1245" s="54">
        <v>1.9E-2</v>
      </c>
      <c r="R1245" s="54">
        <v>60.27</v>
      </c>
      <c r="U1245" s="54">
        <v>0</v>
      </c>
    </row>
    <row r="1246" spans="5:21">
      <c r="E1246" s="55">
        <v>172</v>
      </c>
      <c r="F1246" s="55">
        <v>14</v>
      </c>
      <c r="H1246" s="54" t="s">
        <v>3000</v>
      </c>
      <c r="I1246" s="55">
        <v>1</v>
      </c>
      <c r="J1246" s="54" t="s">
        <v>3001</v>
      </c>
      <c r="K1246" s="54" t="s">
        <v>3002</v>
      </c>
      <c r="L1246" s="54" t="s">
        <v>3003</v>
      </c>
      <c r="M1246" s="54" t="s">
        <v>116</v>
      </c>
      <c r="N1246" s="54">
        <v>3.05</v>
      </c>
      <c r="P1246" s="54">
        <v>0.11</v>
      </c>
      <c r="R1246" s="54">
        <v>372.23</v>
      </c>
      <c r="U1246" s="54">
        <v>0</v>
      </c>
    </row>
    <row r="1247" spans="5:21">
      <c r="E1247" s="55">
        <v>172</v>
      </c>
      <c r="F1247" s="55">
        <v>17</v>
      </c>
      <c r="H1247" s="54" t="s">
        <v>3004</v>
      </c>
      <c r="I1247" s="55">
        <v>2</v>
      </c>
      <c r="J1247" s="54" t="s">
        <v>3005</v>
      </c>
      <c r="K1247" s="54" t="s">
        <v>2621</v>
      </c>
      <c r="L1247" s="54" t="s">
        <v>363</v>
      </c>
      <c r="M1247" s="54" t="s">
        <v>116</v>
      </c>
      <c r="N1247" s="54">
        <v>3.05</v>
      </c>
      <c r="P1247" s="54">
        <v>0.11</v>
      </c>
      <c r="R1247" s="54">
        <v>3584</v>
      </c>
      <c r="S1247" s="54">
        <v>2669</v>
      </c>
      <c r="T1247" s="54">
        <v>49</v>
      </c>
      <c r="U1247" s="54">
        <v>500000</v>
      </c>
    </row>
    <row r="1248" spans="5:21">
      <c r="E1248" s="55">
        <v>172</v>
      </c>
      <c r="F1248" s="55">
        <v>19</v>
      </c>
      <c r="H1248" s="54" t="s">
        <v>3006</v>
      </c>
      <c r="I1248" s="55">
        <v>1</v>
      </c>
      <c r="J1248" s="54" t="s">
        <v>2997</v>
      </c>
      <c r="K1248" s="54" t="s">
        <v>2998</v>
      </c>
      <c r="L1248" s="54" t="s">
        <v>1401</v>
      </c>
      <c r="M1248" s="54" t="s">
        <v>116</v>
      </c>
      <c r="N1248" s="54">
        <v>3.05</v>
      </c>
      <c r="P1248" s="54">
        <v>0.14000000000000001</v>
      </c>
      <c r="R1248" s="54">
        <v>492.76</v>
      </c>
      <c r="S1248" s="54">
        <v>3247</v>
      </c>
      <c r="T1248" s="54">
        <v>665</v>
      </c>
      <c r="U1248" s="54">
        <v>1</v>
      </c>
    </row>
    <row r="1249" spans="5:21">
      <c r="E1249" s="55">
        <v>172</v>
      </c>
      <c r="F1249" s="55">
        <v>20</v>
      </c>
      <c r="H1249" s="54" t="s">
        <v>3007</v>
      </c>
      <c r="I1249" s="55">
        <v>2</v>
      </c>
      <c r="J1249" s="54" t="s">
        <v>3008</v>
      </c>
      <c r="K1249" s="54" t="s">
        <v>3009</v>
      </c>
      <c r="L1249" s="54" t="s">
        <v>2511</v>
      </c>
      <c r="M1249" s="54" t="s">
        <v>116</v>
      </c>
      <c r="N1249" s="54">
        <v>3.05</v>
      </c>
      <c r="P1249" s="54">
        <v>0.11</v>
      </c>
      <c r="R1249" s="54">
        <v>4544.6899999999996</v>
      </c>
      <c r="S1249" s="54">
        <v>2879</v>
      </c>
      <c r="T1249" s="54">
        <v>179</v>
      </c>
      <c r="U1249" s="54">
        <v>111000</v>
      </c>
    </row>
    <row r="1250" spans="5:21">
      <c r="E1250" s="55">
        <v>172</v>
      </c>
      <c r="F1250" s="55">
        <v>24</v>
      </c>
      <c r="H1250" s="54" t="s">
        <v>3010</v>
      </c>
      <c r="I1250" s="55">
        <v>2</v>
      </c>
      <c r="J1250" s="54" t="s">
        <v>3011</v>
      </c>
      <c r="K1250" s="54" t="s">
        <v>3012</v>
      </c>
      <c r="L1250" s="54" t="s">
        <v>2973</v>
      </c>
      <c r="M1250" s="54" t="s">
        <v>116</v>
      </c>
      <c r="N1250" s="54">
        <v>3.05</v>
      </c>
      <c r="P1250" s="54">
        <v>0.11</v>
      </c>
      <c r="R1250" s="54">
        <v>4370.99</v>
      </c>
      <c r="S1250" s="54">
        <v>3209</v>
      </c>
      <c r="T1250" s="54">
        <v>990</v>
      </c>
      <c r="U1250" s="54">
        <v>1</v>
      </c>
    </row>
    <row r="1251" spans="5:21">
      <c r="E1251" s="55">
        <v>172</v>
      </c>
      <c r="F1251" s="55">
        <v>27</v>
      </c>
      <c r="H1251" s="54" t="s">
        <v>3013</v>
      </c>
      <c r="I1251" s="55">
        <v>2</v>
      </c>
      <c r="J1251" s="54" t="s">
        <v>3014</v>
      </c>
      <c r="K1251" s="54" t="s">
        <v>2021</v>
      </c>
      <c r="L1251" s="54" t="s">
        <v>2159</v>
      </c>
      <c r="M1251" s="54" t="s">
        <v>116</v>
      </c>
      <c r="N1251" s="54">
        <v>3.05</v>
      </c>
      <c r="P1251" s="54">
        <v>0.21</v>
      </c>
      <c r="R1251" s="54">
        <v>4509.24</v>
      </c>
      <c r="S1251" s="54">
        <v>3456</v>
      </c>
      <c r="T1251" s="54">
        <v>508</v>
      </c>
      <c r="U1251" s="54">
        <v>29000</v>
      </c>
    </row>
    <row r="1252" spans="5:21">
      <c r="E1252" s="55">
        <v>172</v>
      </c>
      <c r="F1252" s="55">
        <v>31</v>
      </c>
      <c r="H1252" s="54" t="s">
        <v>3015</v>
      </c>
      <c r="I1252" s="55">
        <v>1</v>
      </c>
      <c r="J1252" s="54" t="s">
        <v>3016</v>
      </c>
      <c r="K1252" s="54" t="s">
        <v>3017</v>
      </c>
      <c r="L1252" s="54" t="s">
        <v>760</v>
      </c>
      <c r="M1252" s="54" t="s">
        <v>116</v>
      </c>
      <c r="N1252" s="54">
        <v>3.05</v>
      </c>
      <c r="P1252" s="54">
        <v>0.1</v>
      </c>
      <c r="R1252" s="54">
        <v>354.5</v>
      </c>
      <c r="S1252" s="54">
        <v>2661</v>
      </c>
      <c r="T1252" s="54">
        <v>147</v>
      </c>
      <c r="U1252" s="54">
        <v>74500</v>
      </c>
    </row>
    <row r="1253" spans="5:21">
      <c r="E1253" s="55">
        <v>172</v>
      </c>
      <c r="F1253" s="55">
        <v>32</v>
      </c>
      <c r="H1253" s="54" t="s">
        <v>3019</v>
      </c>
      <c r="I1253" s="55">
        <v>2</v>
      </c>
      <c r="J1253" s="54" t="s">
        <v>3020</v>
      </c>
      <c r="K1253" s="54" t="s">
        <v>3019</v>
      </c>
      <c r="L1253" s="54" t="s">
        <v>2159</v>
      </c>
      <c r="M1253" s="54" t="s">
        <v>116</v>
      </c>
      <c r="N1253" s="54">
        <v>3.05</v>
      </c>
      <c r="P1253" s="54">
        <v>0.34</v>
      </c>
      <c r="R1253" s="54">
        <v>6412.92</v>
      </c>
      <c r="S1253" s="54">
        <v>3459</v>
      </c>
      <c r="T1253" s="54">
        <v>697</v>
      </c>
      <c r="U1253" s="54">
        <v>195000</v>
      </c>
    </row>
    <row r="1254" spans="5:21">
      <c r="E1254" s="55">
        <v>172</v>
      </c>
      <c r="F1254" s="55">
        <v>35</v>
      </c>
      <c r="H1254" s="54" t="s">
        <v>3021</v>
      </c>
      <c r="I1254" s="55">
        <v>2</v>
      </c>
      <c r="J1254" s="54" t="s">
        <v>3022</v>
      </c>
      <c r="K1254" s="54" t="s">
        <v>3023</v>
      </c>
      <c r="L1254" s="54" t="s">
        <v>3024</v>
      </c>
      <c r="M1254" s="54" t="s">
        <v>116</v>
      </c>
      <c r="N1254" s="54">
        <v>3.05</v>
      </c>
      <c r="P1254" s="54">
        <v>0.1</v>
      </c>
      <c r="R1254" s="54">
        <v>3520.19</v>
      </c>
      <c r="S1254" s="54">
        <v>3322</v>
      </c>
      <c r="T1254" s="54">
        <v>239</v>
      </c>
      <c r="U1254" s="54">
        <v>1</v>
      </c>
    </row>
    <row r="1255" spans="5:21">
      <c r="E1255" s="55">
        <v>172</v>
      </c>
      <c r="F1255" s="55">
        <v>39</v>
      </c>
      <c r="H1255" s="54" t="s">
        <v>3025</v>
      </c>
      <c r="I1255" s="55">
        <v>2</v>
      </c>
      <c r="J1255" s="54" t="s">
        <v>3026</v>
      </c>
      <c r="K1255" s="54" t="s">
        <v>3027</v>
      </c>
      <c r="L1255" s="54" t="s">
        <v>2912</v>
      </c>
      <c r="M1255" s="54" t="s">
        <v>116</v>
      </c>
      <c r="N1255" s="54">
        <v>3.05</v>
      </c>
      <c r="P1255" s="54">
        <v>0.1</v>
      </c>
      <c r="R1255" s="54">
        <v>4824.75</v>
      </c>
      <c r="S1255" s="54">
        <v>3422</v>
      </c>
      <c r="T1255" s="54">
        <v>306</v>
      </c>
      <c r="U1255" s="54">
        <v>1</v>
      </c>
    </row>
    <row r="1256" spans="5:21">
      <c r="E1256" s="55">
        <v>173</v>
      </c>
      <c r="F1256" s="55">
        <v>45</v>
      </c>
      <c r="H1256" s="54" t="s">
        <v>3028</v>
      </c>
      <c r="I1256" s="55">
        <v>2</v>
      </c>
      <c r="J1256" s="54" t="s">
        <v>3029</v>
      </c>
      <c r="K1256" s="54" t="s">
        <v>3030</v>
      </c>
      <c r="L1256" s="54" t="s">
        <v>3031</v>
      </c>
      <c r="M1256" s="54" t="s">
        <v>116</v>
      </c>
      <c r="N1256" s="54">
        <v>3.05</v>
      </c>
      <c r="P1256" s="54">
        <v>0.1</v>
      </c>
      <c r="R1256" s="54">
        <v>4101.57</v>
      </c>
      <c r="S1256" s="54">
        <v>2674</v>
      </c>
      <c r="T1256" s="54">
        <v>111</v>
      </c>
      <c r="U1256" s="54">
        <v>133000</v>
      </c>
    </row>
    <row r="1257" spans="5:21">
      <c r="E1257" s="55">
        <v>173</v>
      </c>
      <c r="F1257" s="55">
        <v>46</v>
      </c>
      <c r="H1257" s="54" t="s">
        <v>3032</v>
      </c>
      <c r="I1257" s="55">
        <v>2</v>
      </c>
      <c r="J1257" s="54" t="s">
        <v>3033</v>
      </c>
      <c r="K1257" s="54" t="s">
        <v>3032</v>
      </c>
      <c r="L1257" s="54" t="s">
        <v>363</v>
      </c>
      <c r="M1257" s="54" t="s">
        <v>116</v>
      </c>
      <c r="N1257" s="54">
        <v>3.05</v>
      </c>
      <c r="P1257" s="54">
        <v>0.23</v>
      </c>
      <c r="R1257" s="54">
        <v>4888.5600000000004</v>
      </c>
      <c r="S1257" s="54">
        <v>3382</v>
      </c>
      <c r="T1257" s="54">
        <v>513</v>
      </c>
      <c r="U1257" s="54">
        <v>151000</v>
      </c>
    </row>
    <row r="1258" spans="5:21">
      <c r="E1258" s="55">
        <v>173</v>
      </c>
      <c r="F1258" s="55">
        <v>49</v>
      </c>
      <c r="H1258" s="54" t="s">
        <v>3035</v>
      </c>
      <c r="I1258" s="55">
        <v>2</v>
      </c>
      <c r="J1258" s="54" t="s">
        <v>3036</v>
      </c>
      <c r="K1258" s="54" t="s">
        <v>3035</v>
      </c>
      <c r="L1258" s="54" t="s">
        <v>363</v>
      </c>
      <c r="M1258" s="54" t="s">
        <v>116</v>
      </c>
      <c r="N1258" s="54">
        <v>3.05</v>
      </c>
      <c r="P1258" s="54">
        <v>0.22</v>
      </c>
      <c r="R1258" s="54">
        <v>4721.9399999999996</v>
      </c>
      <c r="S1258" s="54">
        <v>3236</v>
      </c>
      <c r="T1258" s="54">
        <v>593</v>
      </c>
      <c r="U1258" s="54">
        <v>235000</v>
      </c>
    </row>
    <row r="1259" spans="5:21">
      <c r="E1259" s="55">
        <v>173</v>
      </c>
      <c r="F1259" s="55">
        <v>54</v>
      </c>
      <c r="H1259" s="54" t="s">
        <v>3037</v>
      </c>
      <c r="I1259" s="55">
        <v>2</v>
      </c>
      <c r="J1259" s="54" t="s">
        <v>3038</v>
      </c>
      <c r="K1259" s="54" t="s">
        <v>3039</v>
      </c>
      <c r="L1259" s="54" t="s">
        <v>2973</v>
      </c>
      <c r="M1259" s="54" t="s">
        <v>116</v>
      </c>
      <c r="N1259" s="54">
        <v>3.05</v>
      </c>
      <c r="P1259" s="54">
        <v>0.17</v>
      </c>
      <c r="R1259" s="54">
        <v>4016.49</v>
      </c>
      <c r="S1259" s="54">
        <v>3238</v>
      </c>
      <c r="T1259" s="54">
        <v>536</v>
      </c>
      <c r="U1259" s="54">
        <v>1</v>
      </c>
    </row>
    <row r="1260" spans="5:21">
      <c r="E1260" s="55">
        <v>173</v>
      </c>
      <c r="F1260" s="55">
        <v>55</v>
      </c>
      <c r="H1260" s="54" t="s">
        <v>3035</v>
      </c>
      <c r="I1260" s="55">
        <v>1</v>
      </c>
      <c r="J1260" s="54" t="s">
        <v>3036</v>
      </c>
      <c r="K1260" s="54" t="s">
        <v>3035</v>
      </c>
      <c r="L1260" s="54" t="s">
        <v>363</v>
      </c>
      <c r="M1260" s="54" t="s">
        <v>116</v>
      </c>
      <c r="N1260" s="54">
        <v>3.05</v>
      </c>
      <c r="P1260" s="54">
        <v>0.08</v>
      </c>
      <c r="R1260" s="54">
        <v>280.06</v>
      </c>
      <c r="U1260" s="54">
        <v>0</v>
      </c>
    </row>
    <row r="1261" spans="5:21">
      <c r="E1261" s="55">
        <v>174</v>
      </c>
      <c r="F1261" s="55">
        <v>61</v>
      </c>
      <c r="H1261" s="54" t="s">
        <v>3040</v>
      </c>
      <c r="I1261" s="55">
        <v>2</v>
      </c>
      <c r="J1261" s="54" t="s">
        <v>3041</v>
      </c>
      <c r="K1261" s="54" t="s">
        <v>3042</v>
      </c>
      <c r="L1261" s="54" t="s">
        <v>2866</v>
      </c>
      <c r="M1261" s="54" t="s">
        <v>116</v>
      </c>
      <c r="N1261" s="54">
        <v>3.05</v>
      </c>
      <c r="P1261" s="54">
        <v>7.0000000000000007E-2</v>
      </c>
      <c r="R1261" s="54">
        <v>3389.02</v>
      </c>
      <c r="S1261" s="54">
        <v>2644</v>
      </c>
      <c r="T1261" s="54">
        <v>264</v>
      </c>
      <c r="U1261" s="54">
        <v>50000</v>
      </c>
    </row>
    <row r="1262" spans="5:21">
      <c r="E1262" s="55">
        <v>174</v>
      </c>
      <c r="F1262" s="55">
        <v>62</v>
      </c>
      <c r="H1262" s="54" t="s">
        <v>3044</v>
      </c>
      <c r="I1262" s="55">
        <v>2</v>
      </c>
      <c r="J1262" s="54" t="s">
        <v>3045</v>
      </c>
      <c r="K1262" s="54" t="s">
        <v>3046</v>
      </c>
      <c r="L1262" s="54" t="s">
        <v>2973</v>
      </c>
      <c r="M1262" s="54" t="s">
        <v>116</v>
      </c>
      <c r="N1262" s="54">
        <v>3.05</v>
      </c>
      <c r="P1262" s="54">
        <v>0.11</v>
      </c>
      <c r="R1262" s="54">
        <v>3885.32</v>
      </c>
      <c r="S1262" s="54">
        <v>2914</v>
      </c>
      <c r="T1262" s="54">
        <v>105</v>
      </c>
      <c r="U1262" s="54">
        <v>90000</v>
      </c>
    </row>
    <row r="1263" spans="5:21">
      <c r="E1263" s="55">
        <v>174</v>
      </c>
      <c r="F1263" s="55">
        <v>65</v>
      </c>
      <c r="H1263" s="54" t="s">
        <v>3047</v>
      </c>
      <c r="I1263" s="55">
        <v>2</v>
      </c>
      <c r="J1263" s="54" t="s">
        <v>3048</v>
      </c>
      <c r="K1263" s="54" t="s">
        <v>3047</v>
      </c>
      <c r="L1263" s="54" t="s">
        <v>363</v>
      </c>
      <c r="M1263" s="54" t="s">
        <v>116</v>
      </c>
      <c r="N1263" s="54">
        <v>3.05</v>
      </c>
      <c r="P1263" s="54">
        <v>0.06</v>
      </c>
      <c r="R1263" s="54">
        <v>3736.43</v>
      </c>
      <c r="S1263" s="54">
        <v>2613</v>
      </c>
      <c r="T1263" s="54">
        <v>95</v>
      </c>
      <c r="U1263" s="54">
        <v>53000</v>
      </c>
    </row>
    <row r="1264" spans="5:21">
      <c r="E1264" s="55">
        <v>174</v>
      </c>
      <c r="F1264" s="55">
        <v>66</v>
      </c>
      <c r="H1264" s="54" t="s">
        <v>3049</v>
      </c>
      <c r="I1264" s="55">
        <v>2</v>
      </c>
      <c r="J1264" s="54" t="s">
        <v>3050</v>
      </c>
      <c r="K1264" s="54" t="s">
        <v>3051</v>
      </c>
      <c r="L1264" s="54" t="s">
        <v>2973</v>
      </c>
      <c r="M1264" s="54" t="s">
        <v>116</v>
      </c>
      <c r="N1264" s="54">
        <v>3.05</v>
      </c>
      <c r="P1264" s="54">
        <v>0.11</v>
      </c>
      <c r="R1264" s="54">
        <v>3800.24</v>
      </c>
      <c r="S1264" s="54">
        <v>2914</v>
      </c>
      <c r="T1264" s="54">
        <v>109</v>
      </c>
      <c r="U1264" s="54">
        <v>90000</v>
      </c>
    </row>
    <row r="1265" spans="5:21">
      <c r="E1265" s="55">
        <v>174</v>
      </c>
      <c r="F1265" s="55">
        <v>69</v>
      </c>
      <c r="H1265" s="54" t="s">
        <v>3052</v>
      </c>
      <c r="I1265" s="55">
        <v>2</v>
      </c>
      <c r="J1265" s="54" t="s">
        <v>3053</v>
      </c>
      <c r="K1265" s="54" t="s">
        <v>3054</v>
      </c>
      <c r="L1265" s="54" t="s">
        <v>3055</v>
      </c>
      <c r="M1265" s="54" t="s">
        <v>116</v>
      </c>
      <c r="N1265" s="54">
        <v>3.05</v>
      </c>
      <c r="P1265" s="54">
        <v>0.06</v>
      </c>
      <c r="R1265" s="54">
        <v>4310.72</v>
      </c>
      <c r="S1265" s="54">
        <v>2621</v>
      </c>
      <c r="T1265" s="54">
        <v>235</v>
      </c>
      <c r="U1265" s="54">
        <v>30000</v>
      </c>
    </row>
    <row r="1266" spans="5:21">
      <c r="E1266" s="55">
        <v>174</v>
      </c>
      <c r="F1266" s="55">
        <v>73</v>
      </c>
      <c r="H1266" s="54" t="s">
        <v>3056</v>
      </c>
      <c r="I1266" s="55">
        <v>1</v>
      </c>
      <c r="J1266" s="54" t="s">
        <v>3053</v>
      </c>
      <c r="K1266" s="54" t="s">
        <v>3054</v>
      </c>
      <c r="L1266" s="54" t="s">
        <v>3055</v>
      </c>
      <c r="M1266" s="54" t="s">
        <v>116</v>
      </c>
      <c r="N1266" s="54">
        <v>3.05</v>
      </c>
      <c r="P1266" s="54">
        <v>0.06</v>
      </c>
      <c r="R1266" s="54">
        <v>209.16</v>
      </c>
      <c r="S1266" s="54">
        <v>2621</v>
      </c>
      <c r="T1266" s="54">
        <v>235</v>
      </c>
      <c r="U1266" s="54">
        <v>30000</v>
      </c>
    </row>
    <row r="1267" spans="5:21">
      <c r="E1267" s="55">
        <v>174</v>
      </c>
      <c r="F1267" s="55">
        <v>74</v>
      </c>
      <c r="H1267" s="54" t="s">
        <v>3057</v>
      </c>
      <c r="I1267" s="55">
        <v>2</v>
      </c>
      <c r="J1267" s="54" t="s">
        <v>3058</v>
      </c>
      <c r="K1267" s="54" t="s">
        <v>3059</v>
      </c>
      <c r="L1267" s="54" t="s">
        <v>2412</v>
      </c>
      <c r="M1267" s="54" t="s">
        <v>116</v>
      </c>
      <c r="N1267" s="54">
        <v>3.05</v>
      </c>
      <c r="P1267" s="54">
        <v>0.23</v>
      </c>
      <c r="R1267" s="54">
        <v>4346.17</v>
      </c>
      <c r="S1267" s="54">
        <v>3185</v>
      </c>
      <c r="T1267" s="54">
        <v>52</v>
      </c>
      <c r="U1267" s="54">
        <v>1</v>
      </c>
    </row>
    <row r="1268" spans="5:21">
      <c r="E1268" s="55">
        <v>174</v>
      </c>
      <c r="F1268" s="55">
        <v>75</v>
      </c>
      <c r="H1268" s="54" t="s">
        <v>3060</v>
      </c>
      <c r="I1268" s="55">
        <v>2</v>
      </c>
      <c r="J1268" s="54" t="s">
        <v>3061</v>
      </c>
      <c r="K1268" s="54" t="s">
        <v>3062</v>
      </c>
      <c r="L1268" s="54" t="s">
        <v>2973</v>
      </c>
      <c r="M1268" s="54" t="s">
        <v>116</v>
      </c>
      <c r="N1268" s="54">
        <v>3.05</v>
      </c>
      <c r="P1268" s="54">
        <v>0.11</v>
      </c>
      <c r="R1268" s="54">
        <v>4229.1899999999996</v>
      </c>
      <c r="S1268" s="54">
        <v>2976</v>
      </c>
      <c r="T1268" s="54">
        <v>184</v>
      </c>
      <c r="U1268" s="54">
        <v>150000</v>
      </c>
    </row>
    <row r="1269" spans="5:21">
      <c r="E1269" s="55">
        <v>174</v>
      </c>
      <c r="F1269" s="55">
        <v>77</v>
      </c>
      <c r="H1269" s="54" t="s">
        <v>3063</v>
      </c>
      <c r="I1269" s="55">
        <v>1</v>
      </c>
      <c r="J1269" s="54" t="s">
        <v>3064</v>
      </c>
      <c r="K1269" s="54" t="s">
        <v>3065</v>
      </c>
      <c r="L1269" s="54" t="s">
        <v>2973</v>
      </c>
      <c r="M1269" s="54" t="s">
        <v>116</v>
      </c>
      <c r="N1269" s="54">
        <v>3.05</v>
      </c>
      <c r="P1269" s="54">
        <v>0.18</v>
      </c>
      <c r="R1269" s="54">
        <v>701.91</v>
      </c>
      <c r="S1269" s="54">
        <v>2768</v>
      </c>
      <c r="T1269" s="54">
        <v>343</v>
      </c>
      <c r="U1269" s="54">
        <v>6500</v>
      </c>
    </row>
    <row r="1270" spans="5:21">
      <c r="E1270" s="55">
        <v>176</v>
      </c>
      <c r="F1270" s="55">
        <v>82</v>
      </c>
      <c r="H1270" s="54" t="s">
        <v>3066</v>
      </c>
      <c r="I1270" s="55">
        <v>2</v>
      </c>
      <c r="J1270" s="54" t="s">
        <v>3067</v>
      </c>
      <c r="K1270" s="54" t="s">
        <v>3065</v>
      </c>
      <c r="L1270" s="54" t="s">
        <v>2973</v>
      </c>
      <c r="M1270" s="54" t="s">
        <v>116</v>
      </c>
      <c r="N1270" s="54">
        <v>3.05</v>
      </c>
      <c r="P1270" s="54">
        <v>0.11</v>
      </c>
      <c r="R1270" s="54">
        <v>3686.8</v>
      </c>
      <c r="S1270" s="54">
        <v>2768</v>
      </c>
      <c r="T1270" s="54">
        <v>339</v>
      </c>
      <c r="U1270" s="54">
        <v>53000</v>
      </c>
    </row>
    <row r="1271" spans="5:21">
      <c r="E1271" s="55">
        <v>177</v>
      </c>
      <c r="F1271" s="55">
        <v>18</v>
      </c>
      <c r="H1271" s="54" t="s">
        <v>3068</v>
      </c>
      <c r="I1271" s="55">
        <v>2</v>
      </c>
      <c r="J1271" s="54" t="s">
        <v>3069</v>
      </c>
      <c r="K1271" s="54" t="s">
        <v>3068</v>
      </c>
      <c r="L1271" s="54" t="s">
        <v>363</v>
      </c>
      <c r="M1271" s="54" t="s">
        <v>116</v>
      </c>
      <c r="N1271" s="54">
        <v>3.05</v>
      </c>
      <c r="P1271" s="54">
        <v>0.23</v>
      </c>
      <c r="R1271" s="54">
        <v>5445.12</v>
      </c>
      <c r="S1271" s="54">
        <v>3210</v>
      </c>
      <c r="T1271" s="54">
        <v>770</v>
      </c>
      <c r="U1271" s="54">
        <v>190000</v>
      </c>
    </row>
    <row r="1272" spans="5:21">
      <c r="E1272" s="55">
        <v>177</v>
      </c>
      <c r="F1272" s="55">
        <v>23</v>
      </c>
      <c r="H1272" s="54" t="s">
        <v>3070</v>
      </c>
      <c r="I1272" s="55">
        <v>2</v>
      </c>
      <c r="J1272" s="54" t="s">
        <v>3071</v>
      </c>
      <c r="K1272" s="54" t="s">
        <v>3070</v>
      </c>
      <c r="L1272" s="54" t="s">
        <v>363</v>
      </c>
      <c r="M1272" s="54" t="s">
        <v>116</v>
      </c>
      <c r="N1272" s="54">
        <v>3.05</v>
      </c>
      <c r="P1272" s="54">
        <v>0.33</v>
      </c>
      <c r="R1272" s="54">
        <v>5976.87</v>
      </c>
      <c r="S1272" s="54">
        <v>3216</v>
      </c>
      <c r="T1272" s="54">
        <v>637</v>
      </c>
      <c r="U1272" s="54">
        <v>100</v>
      </c>
    </row>
    <row r="1273" spans="5:21">
      <c r="E1273" s="55">
        <v>177</v>
      </c>
      <c r="F1273" s="55">
        <v>26</v>
      </c>
      <c r="H1273" s="54" t="s">
        <v>3072</v>
      </c>
      <c r="I1273" s="55">
        <v>2</v>
      </c>
      <c r="J1273" s="54" t="s">
        <v>3073</v>
      </c>
      <c r="K1273" s="54" t="s">
        <v>3072</v>
      </c>
      <c r="L1273" s="54" t="s">
        <v>760</v>
      </c>
      <c r="M1273" s="54" t="s">
        <v>116</v>
      </c>
      <c r="N1273" s="54">
        <v>3.05</v>
      </c>
      <c r="P1273" s="54">
        <v>0.11</v>
      </c>
      <c r="R1273" s="54">
        <v>6079.68</v>
      </c>
      <c r="S1273" s="54">
        <v>3224</v>
      </c>
      <c r="T1273" s="54">
        <v>174</v>
      </c>
      <c r="U1273" s="54">
        <v>139500</v>
      </c>
    </row>
    <row r="1274" spans="5:21">
      <c r="E1274" s="55">
        <v>177</v>
      </c>
      <c r="F1274" s="55">
        <v>30</v>
      </c>
      <c r="H1274" s="54" t="s">
        <v>3074</v>
      </c>
      <c r="I1274" s="55">
        <v>2</v>
      </c>
      <c r="J1274" s="54" t="s">
        <v>3075</v>
      </c>
      <c r="K1274" s="54" t="s">
        <v>3074</v>
      </c>
      <c r="L1274" s="54" t="s">
        <v>2159</v>
      </c>
      <c r="M1274" s="54" t="s">
        <v>116</v>
      </c>
      <c r="N1274" s="54">
        <v>3.05</v>
      </c>
      <c r="P1274" s="54">
        <v>0.09</v>
      </c>
      <c r="R1274" s="54">
        <v>7302.7</v>
      </c>
      <c r="S1274" s="54">
        <v>3415</v>
      </c>
      <c r="T1274" s="54">
        <v>798</v>
      </c>
      <c r="U1274" s="54">
        <v>1</v>
      </c>
    </row>
    <row r="1275" spans="5:21">
      <c r="E1275" s="55">
        <v>177</v>
      </c>
      <c r="F1275" s="55">
        <v>33</v>
      </c>
      <c r="H1275" s="54" t="s">
        <v>3076</v>
      </c>
      <c r="I1275" s="55">
        <v>2</v>
      </c>
      <c r="J1275" s="54" t="s">
        <v>3077</v>
      </c>
      <c r="K1275" s="54" t="s">
        <v>3078</v>
      </c>
      <c r="L1275" s="54" t="s">
        <v>363</v>
      </c>
      <c r="M1275" s="54" t="s">
        <v>116</v>
      </c>
      <c r="N1275" s="54">
        <v>3.05</v>
      </c>
      <c r="P1275" s="54">
        <v>0.53100000000000003</v>
      </c>
      <c r="R1275" s="54">
        <v>6207.3</v>
      </c>
      <c r="S1275" s="54">
        <v>3491</v>
      </c>
      <c r="T1275" s="54">
        <v>148</v>
      </c>
      <c r="U1275" s="54">
        <v>10</v>
      </c>
    </row>
    <row r="1276" spans="5:21">
      <c r="E1276" s="55">
        <v>178</v>
      </c>
      <c r="F1276" s="55">
        <v>14</v>
      </c>
      <c r="H1276" s="54" t="s">
        <v>3079</v>
      </c>
      <c r="I1276" s="55">
        <v>2</v>
      </c>
      <c r="J1276" s="54" t="s">
        <v>2539</v>
      </c>
      <c r="K1276" s="54" t="s">
        <v>2540</v>
      </c>
      <c r="L1276" s="54" t="s">
        <v>2541</v>
      </c>
      <c r="M1276" s="54" t="s">
        <v>116</v>
      </c>
      <c r="N1276" s="54">
        <v>3.05</v>
      </c>
      <c r="P1276" s="54">
        <v>0.11</v>
      </c>
      <c r="R1276" s="54">
        <v>4750.3</v>
      </c>
      <c r="U1276" s="54">
        <v>0</v>
      </c>
    </row>
    <row r="1277" spans="5:21">
      <c r="E1277" s="55">
        <v>178</v>
      </c>
      <c r="F1277" s="55">
        <v>16</v>
      </c>
      <c r="H1277" s="54" t="s">
        <v>3080</v>
      </c>
      <c r="I1277" s="55">
        <v>2</v>
      </c>
      <c r="J1277" s="54" t="s">
        <v>3081</v>
      </c>
      <c r="K1277" s="54" t="s">
        <v>3082</v>
      </c>
      <c r="L1277" s="54" t="s">
        <v>2973</v>
      </c>
      <c r="M1277" s="54" t="s">
        <v>116</v>
      </c>
      <c r="N1277" s="54">
        <v>3.05</v>
      </c>
      <c r="P1277" s="54">
        <v>0.12</v>
      </c>
      <c r="R1277" s="54">
        <v>4342.63</v>
      </c>
      <c r="U1277" s="54">
        <v>0</v>
      </c>
    </row>
    <row r="1278" spans="5:21">
      <c r="E1278" s="55">
        <v>178</v>
      </c>
      <c r="F1278" s="55">
        <v>18</v>
      </c>
      <c r="H1278" s="54" t="s">
        <v>3083</v>
      </c>
      <c r="I1278" s="55">
        <v>2</v>
      </c>
      <c r="J1278" s="54" t="s">
        <v>3084</v>
      </c>
      <c r="K1278" s="54" t="s">
        <v>3083</v>
      </c>
      <c r="L1278" s="54" t="s">
        <v>363</v>
      </c>
      <c r="M1278" s="54" t="s">
        <v>116</v>
      </c>
      <c r="N1278" s="54">
        <v>3.05</v>
      </c>
      <c r="P1278" s="54">
        <v>0.14000000000000001</v>
      </c>
      <c r="R1278" s="54">
        <v>3927.86</v>
      </c>
      <c r="S1278" s="54">
        <v>3370</v>
      </c>
      <c r="T1278" s="54">
        <v>136</v>
      </c>
      <c r="U1278" s="54">
        <v>1</v>
      </c>
    </row>
    <row r="1279" spans="5:21">
      <c r="E1279" s="55">
        <v>178</v>
      </c>
      <c r="F1279" s="55">
        <v>21</v>
      </c>
      <c r="H1279" s="54" t="s">
        <v>3085</v>
      </c>
      <c r="I1279" s="55">
        <v>1</v>
      </c>
      <c r="J1279" s="54" t="s">
        <v>2612</v>
      </c>
      <c r="K1279" s="54" t="s">
        <v>2357</v>
      </c>
      <c r="L1279" s="54" t="s">
        <v>342</v>
      </c>
      <c r="M1279" s="54" t="s">
        <v>116</v>
      </c>
      <c r="N1279" s="54">
        <v>3.05</v>
      </c>
      <c r="P1279" s="54">
        <v>7.0000000000000007E-2</v>
      </c>
      <c r="R1279" s="54">
        <v>248.15</v>
      </c>
      <c r="S1279" s="54">
        <v>3324</v>
      </c>
      <c r="T1279" s="54">
        <v>35</v>
      </c>
      <c r="U1279" s="54">
        <v>2500</v>
      </c>
    </row>
    <row r="1280" spans="5:21">
      <c r="E1280" s="55">
        <v>178</v>
      </c>
      <c r="F1280" s="55">
        <v>22</v>
      </c>
      <c r="H1280" s="54" t="s">
        <v>3086</v>
      </c>
      <c r="I1280" s="55">
        <v>2</v>
      </c>
      <c r="J1280" s="54" t="s">
        <v>2356</v>
      </c>
      <c r="K1280" s="54" t="s">
        <v>2357</v>
      </c>
      <c r="L1280" s="54" t="s">
        <v>342</v>
      </c>
      <c r="M1280" s="54" t="s">
        <v>116</v>
      </c>
      <c r="N1280" s="54">
        <v>3.05</v>
      </c>
      <c r="P1280" s="54">
        <v>7.0000000000000007E-2</v>
      </c>
      <c r="R1280" s="54">
        <v>4140.5600000000004</v>
      </c>
      <c r="S1280" s="54">
        <v>3462</v>
      </c>
      <c r="T1280" s="54">
        <v>73</v>
      </c>
      <c r="U1280" s="54">
        <v>1</v>
      </c>
    </row>
    <row r="1281" spans="5:21">
      <c r="E1281" s="55">
        <v>178</v>
      </c>
      <c r="F1281" s="55">
        <v>25</v>
      </c>
      <c r="H1281" s="54" t="s">
        <v>3087</v>
      </c>
      <c r="I1281" s="55">
        <v>2</v>
      </c>
      <c r="J1281" s="54" t="s">
        <v>3088</v>
      </c>
      <c r="K1281" s="54" t="s">
        <v>3089</v>
      </c>
      <c r="L1281" s="54" t="s">
        <v>363</v>
      </c>
      <c r="M1281" s="54" t="s">
        <v>116</v>
      </c>
      <c r="N1281" s="54">
        <v>3.05</v>
      </c>
      <c r="P1281" s="54">
        <v>0.08</v>
      </c>
      <c r="R1281" s="54">
        <v>3573.36</v>
      </c>
      <c r="S1281" s="54">
        <v>2183</v>
      </c>
      <c r="T1281" s="54">
        <v>306</v>
      </c>
      <c r="U1281" s="54">
        <v>21500</v>
      </c>
    </row>
    <row r="1282" spans="5:21">
      <c r="E1282" s="55">
        <v>178</v>
      </c>
      <c r="F1282" s="55">
        <v>26</v>
      </c>
      <c r="H1282" s="54" t="s">
        <v>3090</v>
      </c>
      <c r="I1282" s="55">
        <v>2</v>
      </c>
      <c r="J1282" s="54" t="s">
        <v>3091</v>
      </c>
      <c r="K1282" s="54" t="s">
        <v>3092</v>
      </c>
      <c r="L1282" s="54" t="s">
        <v>3093</v>
      </c>
      <c r="M1282" s="54" t="s">
        <v>116</v>
      </c>
      <c r="N1282" s="54">
        <v>3.05</v>
      </c>
      <c r="P1282" s="54">
        <v>0.08</v>
      </c>
      <c r="R1282" s="54">
        <v>4080.3</v>
      </c>
      <c r="S1282" s="54">
        <v>3388</v>
      </c>
      <c r="T1282" s="54">
        <v>635</v>
      </c>
      <c r="U1282" s="54">
        <v>1</v>
      </c>
    </row>
    <row r="1283" spans="5:21">
      <c r="E1283" s="55">
        <v>178</v>
      </c>
      <c r="F1283" s="55">
        <v>29</v>
      </c>
      <c r="H1283" s="54" t="s">
        <v>3094</v>
      </c>
      <c r="I1283" s="55">
        <v>2</v>
      </c>
      <c r="J1283" s="54" t="s">
        <v>3095</v>
      </c>
      <c r="K1283" s="54" t="s">
        <v>3094</v>
      </c>
      <c r="L1283" s="54" t="s">
        <v>363</v>
      </c>
      <c r="M1283" s="54" t="s">
        <v>116</v>
      </c>
      <c r="N1283" s="54">
        <v>3.05</v>
      </c>
      <c r="P1283" s="54">
        <v>0.13</v>
      </c>
      <c r="R1283" s="54">
        <v>4059.03</v>
      </c>
      <c r="S1283" s="54">
        <v>2112</v>
      </c>
      <c r="T1283" s="54">
        <v>157</v>
      </c>
      <c r="U1283" s="54">
        <v>1</v>
      </c>
    </row>
    <row r="1284" spans="5:21">
      <c r="E1284" s="55">
        <v>178</v>
      </c>
      <c r="F1284" s="55">
        <v>30</v>
      </c>
      <c r="H1284" s="54" t="s">
        <v>3096</v>
      </c>
      <c r="I1284" s="55">
        <v>2</v>
      </c>
      <c r="J1284" s="54" t="s">
        <v>3097</v>
      </c>
      <c r="K1284" s="54" t="s">
        <v>3096</v>
      </c>
      <c r="L1284" s="54" t="s">
        <v>363</v>
      </c>
      <c r="M1284" s="54" t="s">
        <v>116</v>
      </c>
      <c r="N1284" s="54">
        <v>3.05</v>
      </c>
      <c r="P1284" s="54">
        <v>0.2</v>
      </c>
      <c r="R1284" s="54">
        <v>5604.65</v>
      </c>
      <c r="U1284" s="54">
        <v>0</v>
      </c>
    </row>
    <row r="1285" spans="5:21">
      <c r="E1285" s="55">
        <v>179</v>
      </c>
      <c r="F1285" s="55">
        <v>1.01</v>
      </c>
      <c r="H1285" s="54" t="s">
        <v>2953</v>
      </c>
      <c r="I1285" s="55">
        <v>1</v>
      </c>
      <c r="J1285" s="54" t="s">
        <v>3098</v>
      </c>
      <c r="K1285" s="54" t="s">
        <v>3099</v>
      </c>
      <c r="L1285" s="54" t="s">
        <v>3100</v>
      </c>
      <c r="M1285" s="54" t="s">
        <v>116</v>
      </c>
      <c r="N1285" s="54">
        <v>3.05</v>
      </c>
      <c r="P1285" s="54">
        <v>0.16</v>
      </c>
      <c r="R1285" s="54">
        <v>567.20000000000005</v>
      </c>
      <c r="U1285" s="54">
        <v>0</v>
      </c>
    </row>
    <row r="1286" spans="5:21">
      <c r="E1286" s="55">
        <v>179</v>
      </c>
      <c r="F1286" s="55">
        <v>1.02</v>
      </c>
      <c r="H1286" s="54" t="s">
        <v>3101</v>
      </c>
      <c r="I1286" s="55">
        <v>2</v>
      </c>
      <c r="J1286" s="54" t="s">
        <v>3102</v>
      </c>
      <c r="K1286" s="54" t="s">
        <v>3099</v>
      </c>
      <c r="L1286" s="54" t="s">
        <v>3100</v>
      </c>
      <c r="M1286" s="54" t="s">
        <v>116</v>
      </c>
      <c r="N1286" s="54">
        <v>3.05</v>
      </c>
      <c r="P1286" s="54">
        <v>0.06</v>
      </c>
      <c r="R1286" s="54">
        <v>4612.05</v>
      </c>
      <c r="S1286" s="54">
        <v>2464</v>
      </c>
      <c r="T1286" s="54">
        <v>303</v>
      </c>
      <c r="U1286" s="54">
        <v>50000</v>
      </c>
    </row>
    <row r="1287" spans="5:21">
      <c r="E1287" s="55">
        <v>179</v>
      </c>
      <c r="F1287" s="55">
        <v>5</v>
      </c>
      <c r="H1287" s="54" t="s">
        <v>3103</v>
      </c>
      <c r="I1287" s="55">
        <v>2</v>
      </c>
      <c r="J1287" s="54" t="s">
        <v>3104</v>
      </c>
      <c r="K1287" s="54" t="s">
        <v>3105</v>
      </c>
      <c r="L1287" s="54" t="s">
        <v>2425</v>
      </c>
      <c r="M1287" s="54" t="s">
        <v>116</v>
      </c>
      <c r="N1287" s="54">
        <v>3.05</v>
      </c>
      <c r="P1287" s="54">
        <v>0.09</v>
      </c>
      <c r="R1287" s="54">
        <v>4193.74</v>
      </c>
      <c r="S1287" s="54">
        <v>2964</v>
      </c>
      <c r="T1287" s="54">
        <v>299</v>
      </c>
      <c r="U1287" s="54">
        <v>1</v>
      </c>
    </row>
    <row r="1288" spans="5:21">
      <c r="E1288" s="55">
        <v>179</v>
      </c>
      <c r="F1288" s="55">
        <v>6</v>
      </c>
      <c r="H1288" s="54" t="s">
        <v>3106</v>
      </c>
      <c r="I1288" s="55">
        <v>2</v>
      </c>
      <c r="J1288" s="54" t="s">
        <v>3107</v>
      </c>
      <c r="K1288" s="54" t="s">
        <v>3106</v>
      </c>
      <c r="L1288" s="54" t="s">
        <v>363</v>
      </c>
      <c r="M1288" s="54" t="s">
        <v>116</v>
      </c>
      <c r="N1288" s="54">
        <v>3.05</v>
      </c>
      <c r="P1288" s="54">
        <v>0.12</v>
      </c>
      <c r="R1288" s="54">
        <v>4287.6000000000004</v>
      </c>
      <c r="S1288" s="54">
        <v>2454</v>
      </c>
      <c r="T1288" s="54">
        <v>111</v>
      </c>
      <c r="U1288" s="54">
        <v>79500</v>
      </c>
    </row>
    <row r="1289" spans="5:21">
      <c r="E1289" s="55">
        <v>179</v>
      </c>
      <c r="F1289" s="55">
        <v>11</v>
      </c>
      <c r="H1289" s="54" t="s">
        <v>3108</v>
      </c>
      <c r="I1289" s="55">
        <v>2</v>
      </c>
      <c r="J1289" s="54" t="s">
        <v>3109</v>
      </c>
      <c r="K1289" s="54" t="s">
        <v>3110</v>
      </c>
      <c r="L1289" s="54" t="s">
        <v>3111</v>
      </c>
      <c r="M1289" s="54" t="s">
        <v>116</v>
      </c>
      <c r="N1289" s="54">
        <v>3.05</v>
      </c>
      <c r="P1289" s="54">
        <v>0.11</v>
      </c>
      <c r="R1289" s="54">
        <v>3279.13</v>
      </c>
      <c r="S1289" s="54">
        <v>2610</v>
      </c>
      <c r="T1289" s="54">
        <v>109</v>
      </c>
      <c r="U1289" s="54">
        <v>51000</v>
      </c>
    </row>
    <row r="1290" spans="5:21">
      <c r="E1290" s="55">
        <v>180</v>
      </c>
      <c r="F1290" s="55">
        <v>9</v>
      </c>
      <c r="H1290" s="54" t="s">
        <v>2953</v>
      </c>
      <c r="I1290" s="55">
        <v>1</v>
      </c>
      <c r="J1290" s="54" t="s">
        <v>2961</v>
      </c>
      <c r="K1290" s="54" t="s">
        <v>2962</v>
      </c>
      <c r="L1290" s="54" t="s">
        <v>2963</v>
      </c>
      <c r="M1290" s="54" t="s">
        <v>116</v>
      </c>
      <c r="N1290" s="54">
        <v>3.05</v>
      </c>
      <c r="P1290" s="54">
        <v>0.2</v>
      </c>
      <c r="R1290" s="54">
        <v>709</v>
      </c>
      <c r="U1290" s="54">
        <v>0</v>
      </c>
    </row>
    <row r="1291" spans="5:21">
      <c r="E1291" s="55">
        <v>180</v>
      </c>
      <c r="F1291" s="55">
        <v>14</v>
      </c>
      <c r="H1291" s="54" t="s">
        <v>2286</v>
      </c>
      <c r="I1291" s="55">
        <v>2</v>
      </c>
      <c r="J1291" s="54" t="s">
        <v>3112</v>
      </c>
      <c r="K1291" s="54" t="s">
        <v>2286</v>
      </c>
      <c r="L1291" s="54" t="s">
        <v>363</v>
      </c>
      <c r="M1291" s="54" t="s">
        <v>116</v>
      </c>
      <c r="N1291" s="54">
        <v>3.05</v>
      </c>
      <c r="P1291" s="54">
        <v>0.1</v>
      </c>
      <c r="R1291" s="54">
        <v>10252.14</v>
      </c>
      <c r="U1291" s="54">
        <v>0</v>
      </c>
    </row>
    <row r="1292" spans="5:21">
      <c r="E1292" s="55">
        <v>180</v>
      </c>
      <c r="F1292" s="55">
        <v>16</v>
      </c>
      <c r="H1292" s="54" t="s">
        <v>3113</v>
      </c>
      <c r="I1292" s="55">
        <v>2</v>
      </c>
      <c r="J1292" s="54" t="s">
        <v>2956</v>
      </c>
      <c r="K1292" s="54" t="s">
        <v>2286</v>
      </c>
      <c r="L1292" s="54" t="s">
        <v>363</v>
      </c>
      <c r="M1292" s="54" t="s">
        <v>116</v>
      </c>
      <c r="N1292" s="54">
        <v>3.05</v>
      </c>
      <c r="P1292" s="54">
        <v>7.0000000000000007E-2</v>
      </c>
      <c r="R1292" s="54">
        <v>4030.67</v>
      </c>
      <c r="S1292" s="54">
        <v>2547</v>
      </c>
      <c r="T1292" s="54">
        <v>181</v>
      </c>
      <c r="U1292" s="54">
        <v>65000</v>
      </c>
    </row>
    <row r="1293" spans="5:21">
      <c r="E1293" s="55">
        <v>180</v>
      </c>
      <c r="F1293" s="55">
        <v>26.01</v>
      </c>
      <c r="H1293" s="54" t="s">
        <v>3114</v>
      </c>
      <c r="I1293" s="55">
        <v>2</v>
      </c>
      <c r="J1293" s="54" t="s">
        <v>3115</v>
      </c>
      <c r="K1293" s="54" t="s">
        <v>3116</v>
      </c>
      <c r="L1293" s="54" t="s">
        <v>2973</v>
      </c>
      <c r="M1293" s="54" t="s">
        <v>116</v>
      </c>
      <c r="N1293" s="54">
        <v>3.05</v>
      </c>
      <c r="P1293" s="54">
        <v>0.08</v>
      </c>
      <c r="R1293" s="54">
        <v>3303.94</v>
      </c>
      <c r="S1293" s="54">
        <v>2627</v>
      </c>
      <c r="T1293" s="54">
        <v>284</v>
      </c>
      <c r="U1293" s="54">
        <v>1</v>
      </c>
    </row>
    <row r="1294" spans="5:21">
      <c r="E1294" s="55">
        <v>180</v>
      </c>
      <c r="F1294" s="55">
        <v>26.02</v>
      </c>
      <c r="H1294" s="54" t="s">
        <v>2964</v>
      </c>
      <c r="I1294" s="55">
        <v>2</v>
      </c>
      <c r="J1294" s="54" t="s">
        <v>2965</v>
      </c>
      <c r="K1294" s="54" t="s">
        <v>2964</v>
      </c>
      <c r="L1294" s="54" t="s">
        <v>363</v>
      </c>
      <c r="M1294" s="54" t="s">
        <v>116</v>
      </c>
      <c r="N1294" s="54">
        <v>3.05</v>
      </c>
      <c r="P1294" s="54">
        <v>0.13</v>
      </c>
      <c r="R1294" s="54">
        <v>9178.01</v>
      </c>
      <c r="S1294" s="54">
        <v>3353</v>
      </c>
      <c r="T1294" s="54">
        <v>540</v>
      </c>
      <c r="U1294" s="54">
        <v>1</v>
      </c>
    </row>
    <row r="1295" spans="5:21">
      <c r="E1295" s="55">
        <v>180</v>
      </c>
      <c r="F1295" s="55">
        <v>28</v>
      </c>
      <c r="H1295" s="54" t="s">
        <v>3117</v>
      </c>
      <c r="I1295" s="55">
        <v>1</v>
      </c>
      <c r="J1295" s="54" t="s">
        <v>3118</v>
      </c>
      <c r="K1295" s="54" t="s">
        <v>3119</v>
      </c>
      <c r="L1295" s="54" t="s">
        <v>2973</v>
      </c>
      <c r="M1295" s="54" t="s">
        <v>116</v>
      </c>
      <c r="N1295" s="54">
        <v>3.05</v>
      </c>
      <c r="P1295" s="54">
        <v>0.16</v>
      </c>
      <c r="R1295" s="54">
        <v>567.20000000000005</v>
      </c>
      <c r="S1295" s="54">
        <v>2671</v>
      </c>
      <c r="T1295" s="54">
        <v>201</v>
      </c>
      <c r="U1295" s="54">
        <v>20250</v>
      </c>
    </row>
    <row r="1296" spans="5:21">
      <c r="E1296" s="55">
        <v>180</v>
      </c>
      <c r="F1296" s="55">
        <v>30.01</v>
      </c>
      <c r="H1296" s="54" t="s">
        <v>197</v>
      </c>
      <c r="I1296" s="55">
        <v>2</v>
      </c>
      <c r="J1296" s="54" t="s">
        <v>3120</v>
      </c>
      <c r="K1296" s="54" t="s">
        <v>3121</v>
      </c>
      <c r="L1296" s="54" t="s">
        <v>1397</v>
      </c>
      <c r="M1296" s="54" t="s">
        <v>116</v>
      </c>
      <c r="N1296" s="54">
        <v>3.05</v>
      </c>
      <c r="P1296" s="54">
        <v>0.06</v>
      </c>
      <c r="R1296" s="54">
        <v>3739.98</v>
      </c>
      <c r="S1296" s="54">
        <v>3366</v>
      </c>
      <c r="T1296" s="54">
        <v>131</v>
      </c>
      <c r="U1296" s="54">
        <v>55000</v>
      </c>
    </row>
    <row r="1297" spans="5:21">
      <c r="E1297" s="55">
        <v>180</v>
      </c>
      <c r="F1297" s="55">
        <v>30.02</v>
      </c>
      <c r="H1297" s="54" t="s">
        <v>3122</v>
      </c>
      <c r="I1297" s="55">
        <v>2</v>
      </c>
      <c r="J1297" s="54" t="s">
        <v>3123</v>
      </c>
      <c r="K1297" s="54" t="s">
        <v>3122</v>
      </c>
      <c r="L1297" s="54" t="s">
        <v>363</v>
      </c>
      <c r="M1297" s="54" t="s">
        <v>116</v>
      </c>
      <c r="N1297" s="54">
        <v>3.05</v>
      </c>
      <c r="P1297" s="54">
        <v>0.2</v>
      </c>
      <c r="R1297" s="54">
        <v>8614.35</v>
      </c>
      <c r="U1297" s="54">
        <v>0</v>
      </c>
    </row>
    <row r="1298" spans="5:21">
      <c r="E1298" s="55">
        <v>180</v>
      </c>
      <c r="F1298" s="55">
        <v>33.020000000000003</v>
      </c>
      <c r="H1298" s="54" t="s">
        <v>197</v>
      </c>
      <c r="I1298" s="55" t="s">
        <v>321</v>
      </c>
      <c r="J1298" s="54" t="s">
        <v>2966</v>
      </c>
      <c r="K1298" s="54" t="s">
        <v>2967</v>
      </c>
      <c r="L1298" s="54" t="s">
        <v>363</v>
      </c>
      <c r="M1298" s="54" t="s">
        <v>116</v>
      </c>
      <c r="N1298" s="54">
        <v>3.05</v>
      </c>
      <c r="P1298" s="54">
        <v>0.01</v>
      </c>
      <c r="R1298" s="54">
        <v>106.35</v>
      </c>
      <c r="U1298" s="54">
        <v>0</v>
      </c>
    </row>
    <row r="1299" spans="5:21">
      <c r="E1299" s="55">
        <v>180</v>
      </c>
      <c r="F1299" s="55">
        <v>34.01</v>
      </c>
      <c r="H1299" s="54" t="s">
        <v>3124</v>
      </c>
      <c r="I1299" s="55">
        <v>2</v>
      </c>
      <c r="J1299" s="54" t="s">
        <v>3125</v>
      </c>
      <c r="K1299" s="54" t="s">
        <v>3126</v>
      </c>
      <c r="L1299" s="54" t="s">
        <v>363</v>
      </c>
      <c r="M1299" s="54" t="s">
        <v>116</v>
      </c>
      <c r="N1299" s="54">
        <v>3.05</v>
      </c>
      <c r="P1299" s="54">
        <v>0.06</v>
      </c>
      <c r="R1299" s="54">
        <v>3899.5</v>
      </c>
      <c r="S1299" s="54">
        <v>2009</v>
      </c>
      <c r="T1299" s="54">
        <v>57</v>
      </c>
      <c r="U1299" s="54">
        <v>1</v>
      </c>
    </row>
    <row r="1300" spans="5:21">
      <c r="E1300" s="55">
        <v>180</v>
      </c>
      <c r="F1300" s="55">
        <v>34.020000000000003</v>
      </c>
      <c r="H1300" s="54" t="s">
        <v>3127</v>
      </c>
      <c r="I1300" s="55">
        <v>2</v>
      </c>
      <c r="J1300" s="54" t="s">
        <v>3128</v>
      </c>
      <c r="K1300" s="54" t="s">
        <v>3129</v>
      </c>
      <c r="L1300" s="54" t="s">
        <v>363</v>
      </c>
      <c r="M1300" s="54" t="s">
        <v>116</v>
      </c>
      <c r="N1300" s="54">
        <v>3.05</v>
      </c>
      <c r="P1300" s="54">
        <v>0.09</v>
      </c>
      <c r="R1300" s="54">
        <v>6189.57</v>
      </c>
      <c r="S1300" s="54">
        <v>3500</v>
      </c>
      <c r="T1300" s="54">
        <v>50</v>
      </c>
      <c r="U1300" s="54">
        <v>1</v>
      </c>
    </row>
    <row r="1301" spans="5:21">
      <c r="E1301" s="55">
        <v>180</v>
      </c>
      <c r="F1301" s="55">
        <v>36</v>
      </c>
      <c r="H1301" s="54" t="s">
        <v>3130</v>
      </c>
      <c r="I1301" s="55">
        <v>2</v>
      </c>
      <c r="J1301" s="54" t="s">
        <v>3131</v>
      </c>
      <c r="K1301" s="54" t="s">
        <v>3132</v>
      </c>
      <c r="L1301" s="54" t="s">
        <v>3133</v>
      </c>
      <c r="M1301" s="54" t="s">
        <v>116</v>
      </c>
      <c r="N1301" s="54">
        <v>3.05</v>
      </c>
      <c r="P1301" s="54">
        <v>0.11</v>
      </c>
      <c r="R1301" s="54">
        <v>7167.99</v>
      </c>
      <c r="S1301" s="54">
        <v>3211</v>
      </c>
      <c r="T1301" s="54">
        <v>939</v>
      </c>
      <c r="U1301" s="54">
        <v>250000</v>
      </c>
    </row>
    <row r="1302" spans="5:21">
      <c r="E1302" s="55">
        <v>180</v>
      </c>
      <c r="F1302" s="55">
        <v>37.020000000000003</v>
      </c>
      <c r="H1302" s="54" t="s">
        <v>3134</v>
      </c>
      <c r="I1302" s="55">
        <v>2</v>
      </c>
      <c r="J1302" s="54" t="s">
        <v>3135</v>
      </c>
      <c r="K1302" s="54" t="s">
        <v>3136</v>
      </c>
      <c r="L1302" s="54" t="s">
        <v>2412</v>
      </c>
      <c r="M1302" s="54" t="s">
        <v>116</v>
      </c>
      <c r="N1302" s="54">
        <v>3.05</v>
      </c>
      <c r="P1302" s="54">
        <v>0.16</v>
      </c>
      <c r="R1302" s="54">
        <v>7806.09</v>
      </c>
      <c r="U1302" s="54">
        <v>0</v>
      </c>
    </row>
    <row r="1303" spans="5:21">
      <c r="E1303" s="55">
        <v>181</v>
      </c>
      <c r="F1303" s="55">
        <v>2</v>
      </c>
      <c r="H1303" s="54" t="s">
        <v>3137</v>
      </c>
      <c r="I1303" s="55">
        <v>2</v>
      </c>
      <c r="J1303" s="54" t="s">
        <v>2801</v>
      </c>
      <c r="K1303" s="54" t="s">
        <v>3137</v>
      </c>
      <c r="L1303" s="54" t="s">
        <v>2159</v>
      </c>
      <c r="M1303" s="54" t="s">
        <v>116</v>
      </c>
      <c r="N1303" s="54">
        <v>3.05</v>
      </c>
      <c r="P1303" s="54">
        <v>0.11</v>
      </c>
      <c r="R1303" s="54">
        <v>5154.43</v>
      </c>
      <c r="S1303" s="54">
        <v>3495</v>
      </c>
      <c r="T1303" s="54">
        <v>460</v>
      </c>
      <c r="U1303" s="54">
        <v>61000</v>
      </c>
    </row>
    <row r="1304" spans="5:21">
      <c r="E1304" s="55">
        <v>181</v>
      </c>
      <c r="F1304" s="55">
        <v>8</v>
      </c>
      <c r="H1304" s="54" t="s">
        <v>3138</v>
      </c>
      <c r="I1304" s="55">
        <v>2</v>
      </c>
      <c r="J1304" s="54" t="s">
        <v>3139</v>
      </c>
      <c r="K1304" s="54" t="s">
        <v>3140</v>
      </c>
      <c r="L1304" s="54" t="s">
        <v>3141</v>
      </c>
      <c r="M1304" s="54" t="s">
        <v>116</v>
      </c>
      <c r="N1304" s="54">
        <v>3.05</v>
      </c>
      <c r="P1304" s="54">
        <v>0.13</v>
      </c>
      <c r="R1304" s="54">
        <v>4027.12</v>
      </c>
      <c r="U1304" s="54">
        <v>0</v>
      </c>
    </row>
    <row r="1305" spans="5:21">
      <c r="E1305" s="55">
        <v>181</v>
      </c>
      <c r="F1305" s="55">
        <v>12</v>
      </c>
      <c r="H1305" s="54" t="s">
        <v>3142</v>
      </c>
      <c r="I1305" s="55">
        <v>2</v>
      </c>
      <c r="J1305" s="54" t="s">
        <v>3143</v>
      </c>
      <c r="K1305" s="54" t="s">
        <v>3142</v>
      </c>
      <c r="L1305" s="54" t="s">
        <v>363</v>
      </c>
      <c r="M1305" s="54" t="s">
        <v>116</v>
      </c>
      <c r="N1305" s="54">
        <v>3.05</v>
      </c>
      <c r="P1305" s="54">
        <v>0.13</v>
      </c>
      <c r="R1305" s="54">
        <v>3913.68</v>
      </c>
      <c r="S1305" s="54">
        <v>3303</v>
      </c>
      <c r="T1305" s="54">
        <v>167</v>
      </c>
      <c r="U1305" s="54">
        <v>43000</v>
      </c>
    </row>
    <row r="1306" spans="5:21">
      <c r="E1306" s="55">
        <v>181</v>
      </c>
      <c r="F1306" s="55">
        <v>15</v>
      </c>
      <c r="H1306" s="54" t="s">
        <v>3144</v>
      </c>
      <c r="I1306" s="55">
        <v>2</v>
      </c>
      <c r="J1306" s="54" t="s">
        <v>3145</v>
      </c>
      <c r="K1306" s="54" t="s">
        <v>3144</v>
      </c>
      <c r="L1306" s="54" t="s">
        <v>363</v>
      </c>
      <c r="M1306" s="54" t="s">
        <v>116</v>
      </c>
      <c r="N1306" s="54">
        <v>3.05</v>
      </c>
      <c r="P1306" s="54">
        <v>0.16</v>
      </c>
      <c r="R1306" s="54">
        <v>5739.36</v>
      </c>
      <c r="S1306" s="54">
        <v>2591</v>
      </c>
      <c r="T1306" s="54">
        <v>33</v>
      </c>
      <c r="U1306" s="54">
        <v>130000</v>
      </c>
    </row>
    <row r="1307" spans="5:21">
      <c r="E1307" s="55">
        <v>181</v>
      </c>
      <c r="F1307" s="55">
        <v>20</v>
      </c>
      <c r="H1307" s="54" t="s">
        <v>3146</v>
      </c>
      <c r="I1307" s="55">
        <v>2</v>
      </c>
      <c r="J1307" s="54" t="s">
        <v>3147</v>
      </c>
      <c r="K1307" s="54" t="s">
        <v>3146</v>
      </c>
      <c r="L1307" s="54" t="s">
        <v>363</v>
      </c>
      <c r="M1307" s="54" t="s">
        <v>116</v>
      </c>
      <c r="N1307" s="54">
        <v>3.05</v>
      </c>
      <c r="P1307" s="54">
        <v>0.253</v>
      </c>
      <c r="R1307" s="54">
        <v>5002</v>
      </c>
      <c r="S1307" s="54">
        <v>3392</v>
      </c>
      <c r="T1307" s="54">
        <v>830</v>
      </c>
      <c r="U1307" s="54">
        <v>125000</v>
      </c>
    </row>
    <row r="1308" spans="5:21">
      <c r="E1308" s="55">
        <v>181</v>
      </c>
      <c r="F1308" s="55">
        <v>21</v>
      </c>
      <c r="H1308" s="54" t="s">
        <v>3148</v>
      </c>
      <c r="I1308" s="55">
        <v>2</v>
      </c>
      <c r="J1308" s="54" t="s">
        <v>3149</v>
      </c>
      <c r="K1308" s="54" t="s">
        <v>3148</v>
      </c>
      <c r="L1308" s="54" t="s">
        <v>363</v>
      </c>
      <c r="M1308" s="54" t="s">
        <v>116</v>
      </c>
      <c r="N1308" s="54">
        <v>3.05</v>
      </c>
      <c r="P1308" s="54">
        <v>0.19</v>
      </c>
      <c r="R1308" s="54">
        <v>5090.62</v>
      </c>
      <c r="U1308" s="54">
        <v>0</v>
      </c>
    </row>
    <row r="1309" spans="5:21">
      <c r="E1309" s="55">
        <v>181</v>
      </c>
      <c r="F1309" s="55">
        <v>24</v>
      </c>
      <c r="H1309" s="54" t="s">
        <v>3150</v>
      </c>
      <c r="I1309" s="55">
        <v>1</v>
      </c>
      <c r="J1309" s="54" t="s">
        <v>3151</v>
      </c>
      <c r="K1309" s="54" t="s">
        <v>3152</v>
      </c>
      <c r="L1309" s="54" t="s">
        <v>3153</v>
      </c>
      <c r="M1309" s="54" t="s">
        <v>116</v>
      </c>
      <c r="N1309" s="54">
        <v>3.05</v>
      </c>
      <c r="P1309" s="54">
        <v>0.05</v>
      </c>
      <c r="R1309" s="54">
        <v>177.25</v>
      </c>
      <c r="U1309" s="54">
        <v>0</v>
      </c>
    </row>
    <row r="1310" spans="5:21">
      <c r="E1310" s="55">
        <v>181</v>
      </c>
      <c r="F1310" s="55">
        <v>25.01</v>
      </c>
      <c r="H1310" s="54" t="s">
        <v>197</v>
      </c>
      <c r="I1310" s="55" t="s">
        <v>77</v>
      </c>
      <c r="J1310" s="54" t="s">
        <v>85</v>
      </c>
      <c r="K1310" s="54" t="s">
        <v>322</v>
      </c>
      <c r="L1310" s="54" t="s">
        <v>309</v>
      </c>
      <c r="M1310" s="54" t="s">
        <v>116</v>
      </c>
      <c r="N1310" s="54">
        <v>3.05</v>
      </c>
      <c r="P1310" s="54">
        <v>0.08</v>
      </c>
      <c r="Q1310" s="54" t="s">
        <v>165</v>
      </c>
      <c r="R1310" s="54">
        <v>0</v>
      </c>
      <c r="U1310" s="54">
        <v>0</v>
      </c>
    </row>
    <row r="1311" spans="5:21">
      <c r="E1311" s="55">
        <v>181</v>
      </c>
      <c r="F1311" s="55">
        <v>26</v>
      </c>
      <c r="H1311" s="54" t="s">
        <v>3154</v>
      </c>
      <c r="I1311" s="55">
        <v>2</v>
      </c>
      <c r="J1311" s="54" t="s">
        <v>3155</v>
      </c>
      <c r="K1311" s="54" t="s">
        <v>3154</v>
      </c>
      <c r="L1311" s="54" t="s">
        <v>363</v>
      </c>
      <c r="M1311" s="54" t="s">
        <v>116</v>
      </c>
      <c r="N1311" s="54">
        <v>3.05</v>
      </c>
      <c r="P1311" s="54">
        <v>0.18</v>
      </c>
      <c r="R1311" s="54">
        <v>4034.21</v>
      </c>
      <c r="S1311" s="54">
        <v>3102</v>
      </c>
      <c r="T1311" s="54">
        <v>223</v>
      </c>
      <c r="U1311" s="54">
        <v>100000</v>
      </c>
    </row>
    <row r="1312" spans="5:21">
      <c r="E1312" s="55">
        <v>181</v>
      </c>
      <c r="F1312" s="55">
        <v>29.01</v>
      </c>
      <c r="H1312" s="54" t="s">
        <v>156</v>
      </c>
      <c r="I1312" s="55">
        <v>2</v>
      </c>
      <c r="J1312" s="54" t="s">
        <v>3151</v>
      </c>
      <c r="K1312" s="54" t="s">
        <v>3152</v>
      </c>
      <c r="L1312" s="54" t="s">
        <v>3153</v>
      </c>
      <c r="M1312" s="54" t="s">
        <v>116</v>
      </c>
      <c r="N1312" s="54">
        <v>3.05</v>
      </c>
      <c r="P1312" s="54">
        <v>0.08</v>
      </c>
      <c r="R1312" s="54">
        <v>3296.85</v>
      </c>
      <c r="U1312" s="54">
        <v>0</v>
      </c>
    </row>
    <row r="1313" spans="5:21">
      <c r="E1313" s="55">
        <v>181</v>
      </c>
      <c r="F1313" s="55">
        <v>33</v>
      </c>
      <c r="H1313" s="54" t="s">
        <v>197</v>
      </c>
      <c r="I1313" s="55">
        <v>1</v>
      </c>
      <c r="J1313" s="54" t="s">
        <v>3156</v>
      </c>
      <c r="K1313" s="54" t="s">
        <v>3157</v>
      </c>
      <c r="L1313" s="54" t="s">
        <v>1410</v>
      </c>
      <c r="M1313" s="54" t="s">
        <v>116</v>
      </c>
      <c r="N1313" s="54">
        <v>3.05</v>
      </c>
      <c r="P1313" s="54">
        <v>0.12</v>
      </c>
      <c r="R1313" s="54">
        <v>404.13</v>
      </c>
      <c r="S1313" s="54">
        <v>3387</v>
      </c>
      <c r="T1313" s="54">
        <v>775</v>
      </c>
      <c r="U1313" s="54">
        <v>100</v>
      </c>
    </row>
    <row r="1314" spans="5:21">
      <c r="E1314" s="55">
        <v>181</v>
      </c>
      <c r="F1314" s="55">
        <v>34</v>
      </c>
      <c r="H1314" s="54" t="s">
        <v>3159</v>
      </c>
      <c r="I1314" s="55">
        <v>2</v>
      </c>
      <c r="J1314" s="54" t="s">
        <v>3160</v>
      </c>
      <c r="K1314" s="54" t="s">
        <v>3159</v>
      </c>
      <c r="L1314" s="54" t="s">
        <v>363</v>
      </c>
      <c r="M1314" s="54" t="s">
        <v>116</v>
      </c>
      <c r="N1314" s="54">
        <v>3.05</v>
      </c>
      <c r="P1314" s="54">
        <v>0.16</v>
      </c>
      <c r="R1314" s="54">
        <v>4282.3599999999997</v>
      </c>
      <c r="S1314" s="54">
        <v>3069</v>
      </c>
      <c r="T1314" s="54">
        <v>268</v>
      </c>
      <c r="U1314" s="54">
        <v>1</v>
      </c>
    </row>
    <row r="1315" spans="5:21">
      <c r="E1315" s="55">
        <v>181</v>
      </c>
      <c r="F1315" s="55">
        <v>38</v>
      </c>
      <c r="H1315" s="54" t="s">
        <v>3158</v>
      </c>
      <c r="I1315" s="55">
        <v>2</v>
      </c>
      <c r="J1315" s="54" t="s">
        <v>3156</v>
      </c>
      <c r="K1315" s="54" t="s">
        <v>3157</v>
      </c>
      <c r="L1315" s="54" t="s">
        <v>1410</v>
      </c>
      <c r="M1315" s="54" t="s">
        <v>116</v>
      </c>
      <c r="N1315" s="54">
        <v>3.05</v>
      </c>
      <c r="P1315" s="54">
        <v>0.11</v>
      </c>
      <c r="R1315" s="54">
        <v>5161.5200000000004</v>
      </c>
      <c r="S1315" s="54">
        <v>3387</v>
      </c>
      <c r="T1315" s="54">
        <v>775</v>
      </c>
      <c r="U1315" s="54">
        <v>100</v>
      </c>
    </row>
    <row r="1316" spans="5:21">
      <c r="E1316" s="55">
        <v>181</v>
      </c>
      <c r="F1316" s="55">
        <v>40</v>
      </c>
      <c r="H1316" s="54" t="s">
        <v>3161</v>
      </c>
      <c r="I1316" s="55">
        <v>2</v>
      </c>
      <c r="J1316" s="54" t="s">
        <v>3162</v>
      </c>
      <c r="K1316" s="54" t="s">
        <v>3163</v>
      </c>
      <c r="L1316" s="54" t="s">
        <v>363</v>
      </c>
      <c r="M1316" s="54" t="s">
        <v>116</v>
      </c>
      <c r="N1316" s="54">
        <v>3.05</v>
      </c>
      <c r="P1316" s="54">
        <v>0.08</v>
      </c>
      <c r="R1316" s="54">
        <v>5827.98</v>
      </c>
      <c r="U1316" s="54">
        <v>0</v>
      </c>
    </row>
    <row r="1317" spans="5:21">
      <c r="E1317" s="55">
        <v>182</v>
      </c>
      <c r="F1317" s="55">
        <v>41</v>
      </c>
      <c r="H1317" s="54" t="s">
        <v>197</v>
      </c>
      <c r="I1317" s="55">
        <v>1</v>
      </c>
      <c r="J1317" s="54" t="s">
        <v>3149</v>
      </c>
      <c r="K1317" s="54" t="s">
        <v>3148</v>
      </c>
      <c r="L1317" s="54" t="s">
        <v>363</v>
      </c>
      <c r="M1317" s="54" t="s">
        <v>116</v>
      </c>
      <c r="N1317" s="54">
        <v>3.05</v>
      </c>
      <c r="P1317" s="54">
        <v>0.11</v>
      </c>
      <c r="R1317" s="54">
        <v>389.95</v>
      </c>
      <c r="U1317" s="54">
        <v>0</v>
      </c>
    </row>
    <row r="1318" spans="5:21">
      <c r="E1318" s="55">
        <v>182</v>
      </c>
      <c r="F1318" s="55">
        <v>43</v>
      </c>
      <c r="H1318" s="54" t="s">
        <v>3129</v>
      </c>
      <c r="I1318" s="55">
        <v>2</v>
      </c>
      <c r="J1318" s="54" t="s">
        <v>3034</v>
      </c>
      <c r="K1318" s="54" t="s">
        <v>3164</v>
      </c>
      <c r="L1318" s="54" t="s">
        <v>363</v>
      </c>
      <c r="M1318" s="54" t="s">
        <v>116</v>
      </c>
      <c r="N1318" s="54">
        <v>3.05</v>
      </c>
      <c r="P1318" s="54">
        <v>0.26</v>
      </c>
      <c r="R1318" s="54">
        <v>10493.2</v>
      </c>
      <c r="S1318" s="54">
        <v>3406</v>
      </c>
      <c r="T1318" s="54">
        <v>186</v>
      </c>
      <c r="U1318" s="54">
        <v>10</v>
      </c>
    </row>
    <row r="1319" spans="5:21">
      <c r="E1319" s="55">
        <v>182</v>
      </c>
      <c r="F1319" s="55">
        <v>46</v>
      </c>
      <c r="H1319" s="54" t="s">
        <v>197</v>
      </c>
      <c r="I1319" s="55" t="s">
        <v>321</v>
      </c>
      <c r="J1319" s="54" t="s">
        <v>2966</v>
      </c>
      <c r="K1319" s="54" t="s">
        <v>2967</v>
      </c>
      <c r="L1319" s="54" t="s">
        <v>363</v>
      </c>
      <c r="M1319" s="54" t="s">
        <v>116</v>
      </c>
      <c r="N1319" s="54">
        <v>3.05</v>
      </c>
      <c r="P1319" s="54">
        <v>7.0000000000000007E-2</v>
      </c>
      <c r="R1319" s="54">
        <v>319.05</v>
      </c>
      <c r="U1319" s="54">
        <v>0</v>
      </c>
    </row>
    <row r="1320" spans="5:21">
      <c r="E1320" s="55">
        <v>183</v>
      </c>
      <c r="F1320" s="55">
        <v>23</v>
      </c>
      <c r="H1320" s="54" t="s">
        <v>3165</v>
      </c>
      <c r="I1320" s="55">
        <v>2</v>
      </c>
      <c r="J1320" s="54" t="s">
        <v>3166</v>
      </c>
      <c r="K1320" s="54" t="s">
        <v>3167</v>
      </c>
      <c r="L1320" s="54" t="s">
        <v>3168</v>
      </c>
      <c r="M1320" s="54" t="s">
        <v>116</v>
      </c>
      <c r="N1320" s="54">
        <v>3.05</v>
      </c>
      <c r="P1320" s="54">
        <v>0.03</v>
      </c>
      <c r="R1320" s="54">
        <v>3966.86</v>
      </c>
      <c r="U1320" s="54">
        <v>0</v>
      </c>
    </row>
    <row r="1321" spans="5:21">
      <c r="E1321" s="55">
        <v>184</v>
      </c>
      <c r="F1321" s="55">
        <v>26</v>
      </c>
      <c r="H1321" s="54" t="s">
        <v>3169</v>
      </c>
      <c r="I1321" s="55">
        <v>2</v>
      </c>
      <c r="J1321" s="54" t="s">
        <v>3170</v>
      </c>
      <c r="K1321" s="54" t="s">
        <v>3169</v>
      </c>
      <c r="L1321" s="54" t="s">
        <v>363</v>
      </c>
      <c r="M1321" s="54" t="s">
        <v>116</v>
      </c>
      <c r="N1321" s="54">
        <v>3.05</v>
      </c>
      <c r="P1321" s="54">
        <v>0.18</v>
      </c>
      <c r="R1321" s="54">
        <v>9415.52</v>
      </c>
      <c r="S1321" s="54">
        <v>3287</v>
      </c>
      <c r="T1321" s="54">
        <v>968</v>
      </c>
      <c r="U1321" s="54">
        <v>1</v>
      </c>
    </row>
    <row r="1322" spans="5:21">
      <c r="E1322" s="55">
        <v>185</v>
      </c>
      <c r="F1322" s="55">
        <v>11</v>
      </c>
      <c r="H1322" s="54" t="s">
        <v>3171</v>
      </c>
      <c r="I1322" s="55">
        <v>2</v>
      </c>
      <c r="J1322" s="54" t="s">
        <v>3172</v>
      </c>
      <c r="K1322" s="54" t="s">
        <v>3171</v>
      </c>
      <c r="L1322" s="54" t="s">
        <v>363</v>
      </c>
      <c r="M1322" s="54" t="s">
        <v>116</v>
      </c>
      <c r="N1322" s="54">
        <v>3.05</v>
      </c>
      <c r="P1322" s="54">
        <v>0.12</v>
      </c>
      <c r="R1322" s="54">
        <v>11127.76</v>
      </c>
      <c r="S1322" s="54">
        <v>2331</v>
      </c>
      <c r="T1322" s="54">
        <v>145</v>
      </c>
      <c r="U1322" s="54">
        <v>225000</v>
      </c>
    </row>
    <row r="1323" spans="5:21">
      <c r="E1323" s="55">
        <v>185</v>
      </c>
      <c r="F1323" s="55">
        <v>12.02</v>
      </c>
      <c r="H1323" s="54" t="s">
        <v>3173</v>
      </c>
      <c r="I1323" s="55">
        <v>2</v>
      </c>
      <c r="J1323" s="54" t="s">
        <v>3174</v>
      </c>
      <c r="K1323" s="54" t="s">
        <v>3175</v>
      </c>
      <c r="L1323" s="54" t="s">
        <v>3176</v>
      </c>
      <c r="M1323" s="54" t="s">
        <v>116</v>
      </c>
      <c r="N1323" s="54">
        <v>3.05</v>
      </c>
      <c r="P1323" s="54">
        <v>0.11</v>
      </c>
      <c r="R1323" s="54">
        <v>8525.73</v>
      </c>
      <c r="S1323" s="54">
        <v>3169</v>
      </c>
      <c r="T1323" s="54">
        <v>236</v>
      </c>
      <c r="U1323" s="54">
        <v>1</v>
      </c>
    </row>
    <row r="1324" spans="5:21">
      <c r="E1324" s="55">
        <v>185</v>
      </c>
      <c r="F1324" s="55">
        <v>14</v>
      </c>
      <c r="H1324" s="54" t="s">
        <v>3177</v>
      </c>
      <c r="I1324" s="55">
        <v>2</v>
      </c>
      <c r="J1324" s="54" t="s">
        <v>3170</v>
      </c>
      <c r="K1324" s="54" t="s">
        <v>3169</v>
      </c>
      <c r="L1324" s="54" t="s">
        <v>363</v>
      </c>
      <c r="M1324" s="54" t="s">
        <v>116</v>
      </c>
      <c r="N1324" s="54">
        <v>3.05</v>
      </c>
      <c r="P1324" s="54">
        <v>0.06</v>
      </c>
      <c r="R1324" s="54">
        <v>230.43</v>
      </c>
      <c r="S1324" s="54">
        <v>3200</v>
      </c>
      <c r="T1324" s="54">
        <v>339</v>
      </c>
      <c r="U1324" s="54">
        <v>0</v>
      </c>
    </row>
    <row r="1325" spans="5:21">
      <c r="E1325" s="55">
        <v>185</v>
      </c>
      <c r="F1325" s="55">
        <v>15</v>
      </c>
      <c r="H1325" s="54" t="s">
        <v>3178</v>
      </c>
      <c r="I1325" s="55">
        <v>2</v>
      </c>
      <c r="J1325" s="54" t="s">
        <v>3179</v>
      </c>
      <c r="K1325" s="54" t="s">
        <v>3178</v>
      </c>
      <c r="L1325" s="54" t="s">
        <v>363</v>
      </c>
      <c r="M1325" s="54" t="s">
        <v>116</v>
      </c>
      <c r="N1325" s="54">
        <v>3.05</v>
      </c>
      <c r="P1325" s="54">
        <v>0.13</v>
      </c>
      <c r="R1325" s="54">
        <v>7923.08</v>
      </c>
      <c r="S1325" s="54">
        <v>3253</v>
      </c>
      <c r="T1325" s="54">
        <v>836</v>
      </c>
      <c r="U1325" s="54">
        <v>0</v>
      </c>
    </row>
    <row r="1326" spans="5:21">
      <c r="E1326" s="55">
        <v>185</v>
      </c>
      <c r="F1326" s="55">
        <v>17</v>
      </c>
      <c r="H1326" s="54" t="s">
        <v>3180</v>
      </c>
      <c r="I1326" s="55">
        <v>2</v>
      </c>
      <c r="J1326" s="54" t="s">
        <v>3181</v>
      </c>
      <c r="K1326" s="54" t="s">
        <v>3180</v>
      </c>
      <c r="L1326" s="54" t="s">
        <v>2159</v>
      </c>
      <c r="M1326" s="54" t="s">
        <v>116</v>
      </c>
      <c r="N1326" s="54">
        <v>3.05</v>
      </c>
      <c r="P1326" s="54">
        <v>0.06</v>
      </c>
      <c r="R1326" s="54">
        <v>7504.77</v>
      </c>
      <c r="S1326" s="54">
        <v>3425</v>
      </c>
      <c r="T1326" s="54">
        <v>411</v>
      </c>
      <c r="U1326" s="54">
        <v>43000</v>
      </c>
    </row>
    <row r="1327" spans="5:21">
      <c r="E1327" s="55">
        <v>185</v>
      </c>
      <c r="F1327" s="55">
        <v>18</v>
      </c>
      <c r="H1327" s="54" t="s">
        <v>3183</v>
      </c>
      <c r="I1327" s="55">
        <v>2</v>
      </c>
      <c r="J1327" s="54" t="s">
        <v>3184</v>
      </c>
      <c r="K1327" s="54" t="s">
        <v>3183</v>
      </c>
      <c r="L1327" s="54" t="s">
        <v>363</v>
      </c>
      <c r="M1327" s="54" t="s">
        <v>116</v>
      </c>
      <c r="N1327" s="54">
        <v>3.05</v>
      </c>
      <c r="P1327" s="54">
        <v>0.13</v>
      </c>
      <c r="R1327" s="54">
        <v>7965.62</v>
      </c>
      <c r="U1327" s="54">
        <v>0</v>
      </c>
    </row>
    <row r="1328" spans="5:21">
      <c r="E1328" s="55">
        <v>185</v>
      </c>
      <c r="F1328" s="55">
        <v>20</v>
      </c>
      <c r="H1328" s="54" t="s">
        <v>3185</v>
      </c>
      <c r="I1328" s="55">
        <v>2</v>
      </c>
      <c r="J1328" s="54" t="s">
        <v>3186</v>
      </c>
      <c r="K1328" s="54" t="s">
        <v>3185</v>
      </c>
      <c r="L1328" s="54" t="s">
        <v>363</v>
      </c>
      <c r="M1328" s="54" t="s">
        <v>116</v>
      </c>
      <c r="N1328" s="54">
        <v>3.05</v>
      </c>
      <c r="P1328" s="54">
        <v>0.06</v>
      </c>
      <c r="R1328" s="54">
        <v>6795.77</v>
      </c>
      <c r="S1328" s="54">
        <v>2518</v>
      </c>
      <c r="T1328" s="54">
        <v>4</v>
      </c>
      <c r="U1328" s="54">
        <v>45000</v>
      </c>
    </row>
    <row r="1329" spans="3:21">
      <c r="E1329" s="55">
        <v>185</v>
      </c>
      <c r="F1329" s="55">
        <v>21</v>
      </c>
      <c r="H1329" s="54" t="s">
        <v>3187</v>
      </c>
      <c r="I1329" s="55">
        <v>2</v>
      </c>
      <c r="J1329" s="54" t="s">
        <v>3188</v>
      </c>
      <c r="K1329" s="54" t="s">
        <v>3187</v>
      </c>
      <c r="L1329" s="54" t="s">
        <v>363</v>
      </c>
      <c r="M1329" s="54" t="s">
        <v>116</v>
      </c>
      <c r="N1329" s="54">
        <v>3.05</v>
      </c>
      <c r="P1329" s="54">
        <v>0.11</v>
      </c>
      <c r="R1329" s="54">
        <v>9007.85</v>
      </c>
      <c r="S1329" s="54">
        <v>3365</v>
      </c>
      <c r="T1329" s="54">
        <v>497</v>
      </c>
      <c r="U1329" s="54">
        <v>10</v>
      </c>
    </row>
    <row r="1330" spans="3:21">
      <c r="E1330" s="55">
        <v>185</v>
      </c>
      <c r="F1330" s="55">
        <v>24</v>
      </c>
      <c r="H1330" s="54" t="s">
        <v>156</v>
      </c>
      <c r="I1330" s="55">
        <v>2</v>
      </c>
      <c r="J1330" s="54" t="s">
        <v>3179</v>
      </c>
      <c r="K1330" s="54" t="s">
        <v>3178</v>
      </c>
      <c r="L1330" s="54" t="s">
        <v>363</v>
      </c>
      <c r="M1330" s="54" t="s">
        <v>116</v>
      </c>
      <c r="N1330" s="54">
        <v>3.05</v>
      </c>
      <c r="P1330" s="54">
        <v>0.03</v>
      </c>
      <c r="R1330" s="54">
        <v>148.88999999999999</v>
      </c>
      <c r="S1330" s="54">
        <v>3386</v>
      </c>
      <c r="T1330" s="54">
        <v>627</v>
      </c>
      <c r="U1330" s="54">
        <v>4000</v>
      </c>
    </row>
    <row r="1331" spans="3:21">
      <c r="E1331" s="55">
        <v>185</v>
      </c>
      <c r="F1331" s="55">
        <v>25</v>
      </c>
      <c r="H1331" s="54" t="s">
        <v>3189</v>
      </c>
      <c r="I1331" s="55">
        <v>2</v>
      </c>
      <c r="J1331" s="54" t="s">
        <v>3166</v>
      </c>
      <c r="K1331" s="54" t="s">
        <v>3167</v>
      </c>
      <c r="L1331" s="54" t="s">
        <v>3168</v>
      </c>
      <c r="M1331" s="54" t="s">
        <v>116</v>
      </c>
      <c r="N1331" s="54">
        <v>3.05</v>
      </c>
      <c r="P1331" s="54">
        <v>0.06</v>
      </c>
      <c r="R1331" s="54">
        <v>244.61</v>
      </c>
      <c r="S1331" s="54">
        <v>2839</v>
      </c>
      <c r="T1331" s="54">
        <v>289</v>
      </c>
      <c r="U1331" s="54">
        <v>1</v>
      </c>
    </row>
    <row r="1332" spans="3:21">
      <c r="C1332" s="55" t="s">
        <v>8830</v>
      </c>
      <c r="E1332" s="55">
        <v>186</v>
      </c>
      <c r="F1332" s="55">
        <v>1</v>
      </c>
      <c r="H1332" s="54" t="s">
        <v>2287</v>
      </c>
      <c r="I1332" s="55">
        <v>1</v>
      </c>
      <c r="J1332" s="54" t="s">
        <v>3190</v>
      </c>
      <c r="K1332" s="54" t="s">
        <v>3191</v>
      </c>
      <c r="L1332" s="54" t="s">
        <v>3192</v>
      </c>
      <c r="M1332" s="54" t="s">
        <v>104</v>
      </c>
      <c r="N1332" s="54">
        <v>3.05</v>
      </c>
      <c r="P1332" s="54">
        <v>2.6</v>
      </c>
      <c r="R1332" s="54">
        <v>6912.75</v>
      </c>
      <c r="S1332" s="54">
        <v>3279</v>
      </c>
      <c r="T1332" s="54">
        <v>81</v>
      </c>
      <c r="U1332" s="54">
        <v>175000</v>
      </c>
    </row>
    <row r="1333" spans="3:21">
      <c r="E1333" s="55">
        <v>186</v>
      </c>
      <c r="F1333" s="55">
        <v>2</v>
      </c>
      <c r="H1333" s="54" t="s">
        <v>156</v>
      </c>
      <c r="I1333" s="55">
        <v>1</v>
      </c>
      <c r="J1333" s="54" t="s">
        <v>2642</v>
      </c>
      <c r="K1333" s="54" t="s">
        <v>2643</v>
      </c>
      <c r="L1333" s="54" t="s">
        <v>3193</v>
      </c>
      <c r="M1333" s="54" t="s">
        <v>116</v>
      </c>
      <c r="N1333" s="54">
        <v>3.05</v>
      </c>
      <c r="P1333" s="54">
        <v>0.09</v>
      </c>
      <c r="R1333" s="54">
        <v>319.05</v>
      </c>
      <c r="S1333" s="54">
        <v>3051</v>
      </c>
      <c r="T1333" s="54">
        <v>326</v>
      </c>
      <c r="U1333" s="54">
        <v>10</v>
      </c>
    </row>
    <row r="1334" spans="3:21">
      <c r="E1334" s="55">
        <v>186</v>
      </c>
      <c r="F1334" s="55">
        <v>7</v>
      </c>
      <c r="H1334" s="54" t="s">
        <v>156</v>
      </c>
      <c r="I1334" s="55">
        <v>1</v>
      </c>
      <c r="J1334" s="54" t="s">
        <v>3172</v>
      </c>
      <c r="K1334" s="54" t="s">
        <v>3171</v>
      </c>
      <c r="L1334" s="54" t="s">
        <v>363</v>
      </c>
      <c r="M1334" s="54" t="s">
        <v>116</v>
      </c>
      <c r="N1334" s="54">
        <v>3.05</v>
      </c>
      <c r="P1334" s="54">
        <v>0.09</v>
      </c>
      <c r="R1334" s="54">
        <v>319.05</v>
      </c>
      <c r="U1334" s="54">
        <v>0</v>
      </c>
    </row>
    <row r="1335" spans="3:21">
      <c r="E1335" s="55">
        <v>187</v>
      </c>
      <c r="F1335" s="55">
        <v>1</v>
      </c>
      <c r="H1335" s="54" t="s">
        <v>3194</v>
      </c>
      <c r="I1335" s="55">
        <v>2</v>
      </c>
      <c r="J1335" s="54" t="s">
        <v>3195</v>
      </c>
      <c r="K1335" s="54" t="s">
        <v>3194</v>
      </c>
      <c r="L1335" s="54" t="s">
        <v>363</v>
      </c>
      <c r="M1335" s="54" t="s">
        <v>116</v>
      </c>
      <c r="N1335" s="54">
        <v>3.04</v>
      </c>
      <c r="P1335" s="54">
        <v>7.0000000000000007E-2</v>
      </c>
      <c r="R1335" s="54">
        <v>11195.13</v>
      </c>
      <c r="S1335" s="54">
        <v>3306</v>
      </c>
      <c r="T1335" s="54">
        <v>39</v>
      </c>
      <c r="U1335" s="54">
        <v>302550</v>
      </c>
    </row>
    <row r="1336" spans="3:21">
      <c r="E1336" s="55">
        <v>187</v>
      </c>
      <c r="F1336" s="55">
        <v>2</v>
      </c>
      <c r="H1336" s="54" t="s">
        <v>3196</v>
      </c>
      <c r="I1336" s="55">
        <v>2</v>
      </c>
      <c r="J1336" s="54" t="s">
        <v>3197</v>
      </c>
      <c r="K1336" s="54" t="s">
        <v>3196</v>
      </c>
      <c r="L1336" s="54" t="s">
        <v>363</v>
      </c>
      <c r="M1336" s="54" t="s">
        <v>116</v>
      </c>
      <c r="N1336" s="54">
        <v>3.04</v>
      </c>
      <c r="P1336" s="54">
        <v>0.11</v>
      </c>
      <c r="R1336" s="54">
        <v>10773.26</v>
      </c>
      <c r="S1336" s="54">
        <v>3042</v>
      </c>
      <c r="T1336" s="54">
        <v>232</v>
      </c>
      <c r="U1336" s="54">
        <v>10</v>
      </c>
    </row>
    <row r="1337" spans="3:21">
      <c r="E1337" s="55">
        <v>187</v>
      </c>
      <c r="F1337" s="55">
        <v>3</v>
      </c>
      <c r="H1337" s="54" t="s">
        <v>3198</v>
      </c>
      <c r="I1337" s="55">
        <v>2</v>
      </c>
      <c r="J1337" s="54" t="s">
        <v>3199</v>
      </c>
      <c r="K1337" s="54" t="s">
        <v>3200</v>
      </c>
      <c r="L1337" s="54" t="s">
        <v>3201</v>
      </c>
      <c r="M1337" s="54" t="s">
        <v>116</v>
      </c>
      <c r="N1337" s="54">
        <v>3.04</v>
      </c>
      <c r="P1337" s="54">
        <v>0.08</v>
      </c>
      <c r="R1337" s="54">
        <v>13219.31</v>
      </c>
      <c r="S1337" s="54">
        <v>3379</v>
      </c>
      <c r="T1337" s="54">
        <v>77</v>
      </c>
      <c r="U1337" s="54">
        <v>1</v>
      </c>
    </row>
    <row r="1338" spans="3:21">
      <c r="E1338" s="55">
        <v>188</v>
      </c>
      <c r="F1338" s="55">
        <v>1</v>
      </c>
      <c r="H1338" s="54" t="s">
        <v>3202</v>
      </c>
      <c r="I1338" s="55">
        <v>2</v>
      </c>
      <c r="J1338" s="54" t="s">
        <v>3203</v>
      </c>
      <c r="K1338" s="54" t="s">
        <v>3202</v>
      </c>
      <c r="L1338" s="54" t="s">
        <v>363</v>
      </c>
      <c r="M1338" s="54" t="s">
        <v>116</v>
      </c>
      <c r="N1338" s="54">
        <v>3.04</v>
      </c>
      <c r="P1338" s="54">
        <v>0.31</v>
      </c>
      <c r="R1338" s="54">
        <v>11861.57</v>
      </c>
      <c r="S1338" s="54">
        <v>3377</v>
      </c>
      <c r="T1338" s="54">
        <v>416</v>
      </c>
      <c r="U1338" s="54">
        <v>425000</v>
      </c>
    </row>
    <row r="1339" spans="3:21">
      <c r="E1339" s="55">
        <v>188</v>
      </c>
      <c r="F1339" s="55">
        <v>3</v>
      </c>
      <c r="H1339" s="54" t="s">
        <v>3204</v>
      </c>
      <c r="I1339" s="55">
        <v>2</v>
      </c>
      <c r="J1339" s="54" t="s">
        <v>3205</v>
      </c>
      <c r="K1339" s="54" t="s">
        <v>3206</v>
      </c>
      <c r="L1339" s="54" t="s">
        <v>3207</v>
      </c>
      <c r="M1339" s="54" t="s">
        <v>116</v>
      </c>
      <c r="N1339" s="54">
        <v>3.04</v>
      </c>
      <c r="P1339" s="54">
        <v>0.26</v>
      </c>
      <c r="R1339" s="54">
        <v>12524.49</v>
      </c>
      <c r="S1339" s="54">
        <v>3065</v>
      </c>
      <c r="T1339" s="54">
        <v>49</v>
      </c>
      <c r="U1339" s="54">
        <v>439910</v>
      </c>
    </row>
    <row r="1340" spans="3:21">
      <c r="E1340" s="55">
        <v>188</v>
      </c>
      <c r="F1340" s="55">
        <v>4</v>
      </c>
      <c r="H1340" s="54" t="s">
        <v>3208</v>
      </c>
      <c r="I1340" s="55">
        <v>2</v>
      </c>
      <c r="J1340" s="54" t="s">
        <v>3209</v>
      </c>
      <c r="K1340" s="54" t="s">
        <v>3210</v>
      </c>
      <c r="L1340" s="54" t="s">
        <v>3211</v>
      </c>
      <c r="M1340" s="54" t="s">
        <v>116</v>
      </c>
      <c r="N1340" s="54">
        <v>3.04</v>
      </c>
      <c r="P1340" s="54">
        <v>0.24</v>
      </c>
      <c r="R1340" s="54">
        <v>9358.7999999999993</v>
      </c>
      <c r="S1340" s="54">
        <v>3320</v>
      </c>
      <c r="T1340" s="54">
        <v>443</v>
      </c>
      <c r="U1340" s="54">
        <v>1</v>
      </c>
    </row>
    <row r="1341" spans="3:21">
      <c r="E1341" s="55">
        <v>188</v>
      </c>
      <c r="F1341" s="55">
        <v>5</v>
      </c>
      <c r="H1341" s="54" t="s">
        <v>3212</v>
      </c>
      <c r="I1341" s="55">
        <v>2</v>
      </c>
      <c r="J1341" s="54" t="s">
        <v>3213</v>
      </c>
      <c r="K1341" s="54" t="s">
        <v>3212</v>
      </c>
      <c r="L1341" s="54" t="s">
        <v>363</v>
      </c>
      <c r="M1341" s="54" t="s">
        <v>116</v>
      </c>
      <c r="N1341" s="54">
        <v>3.04</v>
      </c>
      <c r="P1341" s="54">
        <v>0.19</v>
      </c>
      <c r="R1341" s="54">
        <v>10314.1</v>
      </c>
      <c r="U1341" s="54">
        <v>0</v>
      </c>
    </row>
    <row r="1342" spans="3:21">
      <c r="E1342" s="55">
        <v>188</v>
      </c>
      <c r="F1342" s="55">
        <v>6</v>
      </c>
      <c r="H1342" s="54" t="s">
        <v>3214</v>
      </c>
      <c r="I1342" s="55">
        <v>2</v>
      </c>
      <c r="J1342" s="54" t="s">
        <v>3215</v>
      </c>
      <c r="K1342" s="54" t="s">
        <v>3216</v>
      </c>
      <c r="L1342" s="54" t="s">
        <v>363</v>
      </c>
      <c r="M1342" s="54" t="s">
        <v>116</v>
      </c>
      <c r="N1342" s="54">
        <v>3.04</v>
      </c>
      <c r="P1342" s="54">
        <v>0.18</v>
      </c>
      <c r="R1342" s="54">
        <v>8437.1</v>
      </c>
      <c r="S1342" s="54">
        <v>3489</v>
      </c>
      <c r="T1342" s="54">
        <v>235</v>
      </c>
      <c r="U1342" s="54">
        <v>1</v>
      </c>
    </row>
    <row r="1343" spans="3:21">
      <c r="E1343" s="55">
        <v>188</v>
      </c>
      <c r="F1343" s="55">
        <v>7</v>
      </c>
      <c r="H1343" s="54" t="s">
        <v>3217</v>
      </c>
      <c r="I1343" s="55">
        <v>2</v>
      </c>
      <c r="J1343" s="54" t="s">
        <v>3218</v>
      </c>
      <c r="K1343" s="54" t="s">
        <v>3217</v>
      </c>
      <c r="L1343" s="54" t="s">
        <v>363</v>
      </c>
      <c r="M1343" s="54" t="s">
        <v>116</v>
      </c>
      <c r="N1343" s="54">
        <v>3.04</v>
      </c>
      <c r="P1343" s="54">
        <v>0.18</v>
      </c>
      <c r="R1343" s="54">
        <v>6806.4</v>
      </c>
      <c r="S1343" s="54">
        <v>2840</v>
      </c>
      <c r="T1343" s="54">
        <v>187</v>
      </c>
      <c r="U1343" s="54">
        <v>155000</v>
      </c>
    </row>
    <row r="1344" spans="3:21">
      <c r="E1344" s="55">
        <v>188</v>
      </c>
      <c r="F1344" s="55">
        <v>8</v>
      </c>
      <c r="H1344" s="54" t="s">
        <v>3219</v>
      </c>
      <c r="I1344" s="55">
        <v>2</v>
      </c>
      <c r="J1344" s="54" t="s">
        <v>3220</v>
      </c>
      <c r="K1344" s="54" t="s">
        <v>3219</v>
      </c>
      <c r="L1344" s="54" t="s">
        <v>363</v>
      </c>
      <c r="M1344" s="54" t="s">
        <v>116</v>
      </c>
      <c r="N1344" s="54">
        <v>3.04</v>
      </c>
      <c r="P1344" s="54">
        <v>0.16</v>
      </c>
      <c r="R1344" s="54">
        <v>11471.62</v>
      </c>
      <c r="S1344" s="54">
        <v>2337</v>
      </c>
      <c r="T1344" s="54">
        <v>64</v>
      </c>
      <c r="U1344" s="54">
        <v>173000</v>
      </c>
    </row>
    <row r="1345" spans="5:21">
      <c r="E1345" s="55">
        <v>188</v>
      </c>
      <c r="F1345" s="55">
        <v>9</v>
      </c>
      <c r="H1345" s="54" t="s">
        <v>3221</v>
      </c>
      <c r="I1345" s="55">
        <v>2</v>
      </c>
      <c r="J1345" s="54" t="s">
        <v>3222</v>
      </c>
      <c r="K1345" s="54" t="s">
        <v>3221</v>
      </c>
      <c r="L1345" s="54" t="s">
        <v>363</v>
      </c>
      <c r="M1345" s="54" t="s">
        <v>116</v>
      </c>
      <c r="N1345" s="54">
        <v>3.04</v>
      </c>
      <c r="P1345" s="54">
        <v>0.14000000000000001</v>
      </c>
      <c r="R1345" s="54">
        <v>7848.63</v>
      </c>
      <c r="S1345" s="54">
        <v>3506</v>
      </c>
      <c r="T1345" s="54">
        <v>139</v>
      </c>
      <c r="U1345" s="54">
        <v>240000</v>
      </c>
    </row>
    <row r="1346" spans="5:21">
      <c r="E1346" s="55">
        <v>188</v>
      </c>
      <c r="F1346" s="55">
        <v>10</v>
      </c>
      <c r="H1346" s="54" t="s">
        <v>3223</v>
      </c>
      <c r="I1346" s="55">
        <v>2</v>
      </c>
      <c r="J1346" s="54" t="s">
        <v>3224</v>
      </c>
      <c r="K1346" s="54" t="s">
        <v>3225</v>
      </c>
      <c r="L1346" s="54" t="s">
        <v>2292</v>
      </c>
      <c r="M1346" s="54" t="s">
        <v>116</v>
      </c>
      <c r="N1346" s="54">
        <v>3.04</v>
      </c>
      <c r="P1346" s="54">
        <v>0.12</v>
      </c>
      <c r="R1346" s="54">
        <v>6875.45</v>
      </c>
      <c r="S1346" s="54">
        <v>2714</v>
      </c>
      <c r="T1346" s="54">
        <v>132</v>
      </c>
      <c r="U1346" s="54">
        <v>1</v>
      </c>
    </row>
    <row r="1347" spans="5:21">
      <c r="E1347" s="55">
        <v>188</v>
      </c>
      <c r="F1347" s="55">
        <v>11</v>
      </c>
      <c r="H1347" s="54" t="s">
        <v>3226</v>
      </c>
      <c r="I1347" s="55">
        <v>2</v>
      </c>
      <c r="J1347" s="54" t="s">
        <v>3227</v>
      </c>
      <c r="K1347" s="54" t="s">
        <v>3226</v>
      </c>
      <c r="L1347" s="54" t="s">
        <v>363</v>
      </c>
      <c r="M1347" s="54" t="s">
        <v>116</v>
      </c>
      <c r="N1347" s="54">
        <v>3.04</v>
      </c>
      <c r="P1347" s="54">
        <v>0.12</v>
      </c>
      <c r="R1347" s="54">
        <v>8919.2199999999993</v>
      </c>
      <c r="S1347" s="54">
        <v>2313</v>
      </c>
      <c r="T1347" s="54">
        <v>126</v>
      </c>
      <c r="U1347" s="54">
        <v>99000</v>
      </c>
    </row>
    <row r="1348" spans="5:21">
      <c r="E1348" s="55">
        <v>188</v>
      </c>
      <c r="F1348" s="55">
        <v>12</v>
      </c>
      <c r="H1348" s="54" t="s">
        <v>3228</v>
      </c>
      <c r="I1348" s="55">
        <v>2</v>
      </c>
      <c r="J1348" s="54" t="s">
        <v>3229</v>
      </c>
      <c r="K1348" s="54" t="s">
        <v>3230</v>
      </c>
      <c r="L1348" s="54" t="s">
        <v>3043</v>
      </c>
      <c r="M1348" s="54" t="s">
        <v>116</v>
      </c>
      <c r="N1348" s="54">
        <v>3.04</v>
      </c>
      <c r="P1348" s="54">
        <v>0.12</v>
      </c>
      <c r="R1348" s="54">
        <v>8181.86</v>
      </c>
      <c r="S1348" s="54">
        <v>3283</v>
      </c>
      <c r="T1348" s="54">
        <v>318</v>
      </c>
      <c r="U1348" s="54">
        <v>133000</v>
      </c>
    </row>
    <row r="1349" spans="5:21">
      <c r="E1349" s="55">
        <v>189</v>
      </c>
      <c r="F1349" s="55">
        <v>1</v>
      </c>
      <c r="H1349" s="54" t="s">
        <v>3231</v>
      </c>
      <c r="I1349" s="55">
        <v>2</v>
      </c>
      <c r="J1349" s="54" t="s">
        <v>3232</v>
      </c>
      <c r="K1349" s="54" t="s">
        <v>3233</v>
      </c>
      <c r="L1349" s="54" t="s">
        <v>3234</v>
      </c>
      <c r="M1349" s="54" t="s">
        <v>116</v>
      </c>
      <c r="N1349" s="54">
        <v>3.04</v>
      </c>
      <c r="P1349" s="54">
        <v>0.25</v>
      </c>
      <c r="R1349" s="54">
        <v>10064.26</v>
      </c>
      <c r="U1349" s="54">
        <v>0</v>
      </c>
    </row>
    <row r="1350" spans="5:21">
      <c r="E1350" s="55">
        <v>189</v>
      </c>
      <c r="F1350" s="55">
        <v>2</v>
      </c>
      <c r="H1350" s="54" t="s">
        <v>3235</v>
      </c>
      <c r="I1350" s="55">
        <v>2</v>
      </c>
      <c r="J1350" s="54" t="s">
        <v>3236</v>
      </c>
      <c r="K1350" s="54" t="s">
        <v>3235</v>
      </c>
      <c r="L1350" s="54" t="s">
        <v>363</v>
      </c>
      <c r="M1350" s="54" t="s">
        <v>116</v>
      </c>
      <c r="N1350" s="54">
        <v>3.04</v>
      </c>
      <c r="P1350" s="54">
        <v>0.21</v>
      </c>
      <c r="R1350" s="54">
        <v>14839.37</v>
      </c>
      <c r="S1350" s="54">
        <v>1889</v>
      </c>
      <c r="T1350" s="54">
        <v>320</v>
      </c>
      <c r="U1350" s="54">
        <v>96000</v>
      </c>
    </row>
    <row r="1351" spans="5:21">
      <c r="E1351" s="55">
        <v>190</v>
      </c>
      <c r="F1351" s="55">
        <v>1.01</v>
      </c>
      <c r="H1351" s="54" t="s">
        <v>3237</v>
      </c>
      <c r="I1351" s="55">
        <v>2</v>
      </c>
      <c r="J1351" s="54" t="s">
        <v>3238</v>
      </c>
      <c r="K1351" s="54" t="s">
        <v>3237</v>
      </c>
      <c r="L1351" s="54" t="s">
        <v>363</v>
      </c>
      <c r="M1351" s="54" t="s">
        <v>116</v>
      </c>
      <c r="N1351" s="54">
        <v>3.04</v>
      </c>
      <c r="P1351" s="54">
        <v>0.27</v>
      </c>
      <c r="R1351" s="54">
        <v>8227.7900000000009</v>
      </c>
      <c r="S1351" s="54">
        <v>2020</v>
      </c>
      <c r="T1351" s="54">
        <v>254</v>
      </c>
      <c r="U1351" s="54">
        <v>86600</v>
      </c>
    </row>
    <row r="1352" spans="5:21">
      <c r="E1352" s="55">
        <v>190</v>
      </c>
      <c r="F1352" s="55">
        <v>2.0099999999999998</v>
      </c>
      <c r="H1352" s="54" t="s">
        <v>3239</v>
      </c>
      <c r="I1352" s="55">
        <v>2</v>
      </c>
      <c r="J1352" s="54" t="s">
        <v>3240</v>
      </c>
      <c r="K1352" s="54" t="s">
        <v>3241</v>
      </c>
      <c r="L1352" s="54" t="s">
        <v>3242</v>
      </c>
      <c r="M1352" s="54" t="s">
        <v>116</v>
      </c>
      <c r="N1352" s="54">
        <v>3.04</v>
      </c>
      <c r="P1352" s="54">
        <v>0.19</v>
      </c>
      <c r="R1352" s="54">
        <v>9117.74</v>
      </c>
      <c r="S1352" s="54">
        <v>3234</v>
      </c>
      <c r="T1352" s="54">
        <v>852</v>
      </c>
      <c r="U1352" s="54">
        <v>90</v>
      </c>
    </row>
    <row r="1353" spans="5:21">
      <c r="E1353" s="55">
        <v>190</v>
      </c>
      <c r="F1353" s="55">
        <v>3.01</v>
      </c>
      <c r="H1353" s="54" t="s">
        <v>3243</v>
      </c>
      <c r="I1353" s="55">
        <v>2</v>
      </c>
      <c r="J1353" s="54" t="s">
        <v>3244</v>
      </c>
      <c r="K1353" s="54" t="s">
        <v>3245</v>
      </c>
      <c r="L1353" s="54" t="s">
        <v>3246</v>
      </c>
      <c r="M1353" s="54" t="s">
        <v>116</v>
      </c>
      <c r="N1353" s="54">
        <v>3.04</v>
      </c>
      <c r="P1353" s="54">
        <v>0.21</v>
      </c>
      <c r="R1353" s="54">
        <v>10145.790000000001</v>
      </c>
      <c r="S1353" s="54">
        <v>3301</v>
      </c>
      <c r="T1353" s="54">
        <v>796</v>
      </c>
      <c r="U1353" s="54">
        <v>350000</v>
      </c>
    </row>
    <row r="1354" spans="5:21">
      <c r="E1354" s="55">
        <v>190</v>
      </c>
      <c r="F1354" s="55">
        <v>16.02</v>
      </c>
      <c r="H1354" s="54" t="s">
        <v>3247</v>
      </c>
      <c r="I1354" s="55">
        <v>1</v>
      </c>
      <c r="J1354" s="54" t="s">
        <v>3248</v>
      </c>
      <c r="K1354" s="54" t="s">
        <v>3249</v>
      </c>
      <c r="L1354" s="54" t="s">
        <v>2292</v>
      </c>
      <c r="M1354" s="54" t="s">
        <v>116</v>
      </c>
      <c r="N1354" s="54">
        <v>3.04</v>
      </c>
      <c r="P1354" s="54">
        <v>0.01</v>
      </c>
      <c r="R1354" s="54">
        <v>35.450000000000003</v>
      </c>
      <c r="U1354" s="54">
        <v>0</v>
      </c>
    </row>
    <row r="1355" spans="5:21">
      <c r="E1355" s="55">
        <v>191</v>
      </c>
      <c r="F1355" s="55">
        <v>17</v>
      </c>
      <c r="H1355" s="54" t="s">
        <v>3250</v>
      </c>
      <c r="I1355" s="55">
        <v>2</v>
      </c>
      <c r="J1355" s="54" t="s">
        <v>3251</v>
      </c>
      <c r="K1355" s="54" t="s">
        <v>3252</v>
      </c>
      <c r="L1355" s="54" t="s">
        <v>3253</v>
      </c>
      <c r="M1355" s="54" t="s">
        <v>116</v>
      </c>
      <c r="N1355" s="54">
        <v>3.04</v>
      </c>
      <c r="P1355" s="54">
        <v>0.2</v>
      </c>
      <c r="R1355" s="54">
        <v>3708.07</v>
      </c>
      <c r="S1355" s="54">
        <v>3353</v>
      </c>
      <c r="T1355" s="54">
        <v>58</v>
      </c>
      <c r="U1355" s="54">
        <v>10000</v>
      </c>
    </row>
    <row r="1356" spans="5:21">
      <c r="E1356" s="55">
        <v>191</v>
      </c>
      <c r="F1356" s="55">
        <v>18</v>
      </c>
      <c r="H1356" s="54" t="s">
        <v>3254</v>
      </c>
      <c r="I1356" s="55">
        <v>2</v>
      </c>
      <c r="J1356" s="54" t="s">
        <v>3255</v>
      </c>
      <c r="K1356" s="54" t="s">
        <v>3254</v>
      </c>
      <c r="L1356" s="54" t="s">
        <v>363</v>
      </c>
      <c r="M1356" s="54" t="s">
        <v>116</v>
      </c>
      <c r="N1356" s="54">
        <v>3.04</v>
      </c>
      <c r="P1356" s="54">
        <v>0.36</v>
      </c>
      <c r="R1356" s="54">
        <v>6108.04</v>
      </c>
      <c r="S1356" s="54">
        <v>3219</v>
      </c>
      <c r="T1356" s="54">
        <v>263</v>
      </c>
      <c r="U1356" s="54">
        <v>1</v>
      </c>
    </row>
    <row r="1357" spans="5:21">
      <c r="E1357" s="55">
        <v>191</v>
      </c>
      <c r="F1357" s="55">
        <v>21.02</v>
      </c>
      <c r="H1357" s="54" t="s">
        <v>3256</v>
      </c>
      <c r="I1357" s="55">
        <v>2</v>
      </c>
      <c r="J1357" s="54" t="s">
        <v>3257</v>
      </c>
      <c r="K1357" s="54" t="s">
        <v>3256</v>
      </c>
      <c r="L1357" s="54" t="s">
        <v>363</v>
      </c>
      <c r="M1357" s="54" t="s">
        <v>116</v>
      </c>
      <c r="N1357" s="54">
        <v>3.04</v>
      </c>
      <c r="P1357" s="54">
        <v>0.379</v>
      </c>
      <c r="R1357" s="54">
        <v>5246.6</v>
      </c>
      <c r="U1357" s="54">
        <v>0</v>
      </c>
    </row>
    <row r="1358" spans="5:21">
      <c r="E1358" s="55">
        <v>191</v>
      </c>
      <c r="F1358" s="55">
        <v>23</v>
      </c>
      <c r="H1358" s="54" t="s">
        <v>3258</v>
      </c>
      <c r="I1358" s="55">
        <v>1</v>
      </c>
      <c r="J1358" s="54" t="s">
        <v>3229</v>
      </c>
      <c r="K1358" s="54" t="s">
        <v>3230</v>
      </c>
      <c r="L1358" s="54" t="s">
        <v>3043</v>
      </c>
      <c r="M1358" s="54" t="s">
        <v>116</v>
      </c>
      <c r="N1358" s="54">
        <v>3.04</v>
      </c>
      <c r="P1358" s="54">
        <v>0.08</v>
      </c>
      <c r="R1358" s="54">
        <v>269.42</v>
      </c>
      <c r="S1358" s="54">
        <v>3283</v>
      </c>
      <c r="T1358" s="54">
        <v>318</v>
      </c>
      <c r="U1358" s="54">
        <v>133000</v>
      </c>
    </row>
    <row r="1359" spans="5:21">
      <c r="E1359" s="55">
        <v>191</v>
      </c>
      <c r="F1359" s="55">
        <v>25</v>
      </c>
      <c r="H1359" s="54" t="s">
        <v>3258</v>
      </c>
      <c r="I1359" s="55">
        <v>2</v>
      </c>
      <c r="J1359" s="54" t="s">
        <v>3224</v>
      </c>
      <c r="K1359" s="54" t="s">
        <v>3225</v>
      </c>
      <c r="L1359" s="54" t="s">
        <v>2292</v>
      </c>
      <c r="M1359" s="54" t="s">
        <v>116</v>
      </c>
      <c r="N1359" s="54">
        <v>3.04</v>
      </c>
      <c r="P1359" s="54">
        <v>0.08</v>
      </c>
      <c r="R1359" s="54">
        <v>953.61</v>
      </c>
      <c r="U1359" s="54">
        <v>0</v>
      </c>
    </row>
    <row r="1360" spans="5:21">
      <c r="E1360" s="55">
        <v>191</v>
      </c>
      <c r="F1360" s="55">
        <v>27</v>
      </c>
      <c r="H1360" s="54" t="s">
        <v>3259</v>
      </c>
      <c r="I1360" s="55">
        <v>2</v>
      </c>
      <c r="J1360" s="54" t="s">
        <v>3260</v>
      </c>
      <c r="K1360" s="54" t="s">
        <v>3259</v>
      </c>
      <c r="L1360" s="54" t="s">
        <v>363</v>
      </c>
      <c r="M1360" s="54" t="s">
        <v>116</v>
      </c>
      <c r="N1360" s="54">
        <v>3.04</v>
      </c>
      <c r="P1360" s="54">
        <v>0.1</v>
      </c>
      <c r="R1360" s="54">
        <v>4778.66</v>
      </c>
      <c r="U1360" s="54">
        <v>0</v>
      </c>
    </row>
    <row r="1361" spans="5:21">
      <c r="E1361" s="55">
        <v>191</v>
      </c>
      <c r="F1361" s="55">
        <v>29</v>
      </c>
      <c r="H1361" s="54" t="s">
        <v>3261</v>
      </c>
      <c r="I1361" s="55">
        <v>1</v>
      </c>
      <c r="J1361" s="54" t="s">
        <v>3260</v>
      </c>
      <c r="K1361" s="54" t="s">
        <v>3259</v>
      </c>
      <c r="L1361" s="54" t="s">
        <v>363</v>
      </c>
      <c r="M1361" s="54" t="s">
        <v>116</v>
      </c>
      <c r="N1361" s="54">
        <v>3.04</v>
      </c>
      <c r="P1361" s="54">
        <v>0.09</v>
      </c>
      <c r="R1361" s="54">
        <v>304.87</v>
      </c>
      <c r="U1361" s="54">
        <v>0</v>
      </c>
    </row>
    <row r="1362" spans="5:21">
      <c r="E1362" s="55">
        <v>191</v>
      </c>
      <c r="F1362" s="55">
        <v>30</v>
      </c>
      <c r="H1362" s="54" t="s">
        <v>3262</v>
      </c>
      <c r="I1362" s="55">
        <v>2</v>
      </c>
      <c r="J1362" s="54" t="s">
        <v>3263</v>
      </c>
      <c r="K1362" s="54" t="s">
        <v>3262</v>
      </c>
      <c r="L1362" s="54" t="s">
        <v>363</v>
      </c>
      <c r="M1362" s="54" t="s">
        <v>116</v>
      </c>
      <c r="N1362" s="54">
        <v>3.04</v>
      </c>
      <c r="P1362" s="54">
        <v>0.06</v>
      </c>
      <c r="R1362" s="54">
        <v>3293.31</v>
      </c>
      <c r="S1362" s="54">
        <v>3508</v>
      </c>
      <c r="T1362" s="54">
        <v>514</v>
      </c>
      <c r="U1362" s="54">
        <v>36000</v>
      </c>
    </row>
    <row r="1363" spans="5:21">
      <c r="E1363" s="55">
        <v>192</v>
      </c>
      <c r="F1363" s="55">
        <v>31</v>
      </c>
      <c r="H1363" s="54" t="s">
        <v>3264</v>
      </c>
      <c r="I1363" s="55">
        <v>2</v>
      </c>
      <c r="J1363" s="54" t="s">
        <v>3265</v>
      </c>
      <c r="K1363" s="54" t="s">
        <v>3266</v>
      </c>
      <c r="L1363" s="54" t="s">
        <v>363</v>
      </c>
      <c r="M1363" s="54" t="s">
        <v>116</v>
      </c>
      <c r="N1363" s="54">
        <v>3.04</v>
      </c>
      <c r="P1363" s="54">
        <v>0.38</v>
      </c>
      <c r="R1363" s="54">
        <v>5792.53</v>
      </c>
      <c r="S1363" s="54">
        <v>3239</v>
      </c>
      <c r="T1363" s="54">
        <v>842</v>
      </c>
      <c r="U1363" s="54">
        <v>177000</v>
      </c>
    </row>
    <row r="1364" spans="5:21">
      <c r="E1364" s="55">
        <v>192</v>
      </c>
      <c r="F1364" s="55">
        <v>34</v>
      </c>
      <c r="H1364" s="54" t="s">
        <v>3267</v>
      </c>
      <c r="I1364" s="55">
        <v>2</v>
      </c>
      <c r="J1364" s="54" t="s">
        <v>3268</v>
      </c>
      <c r="K1364" s="54" t="s">
        <v>3267</v>
      </c>
      <c r="L1364" s="54" t="s">
        <v>363</v>
      </c>
      <c r="M1364" s="54" t="s">
        <v>116</v>
      </c>
      <c r="N1364" s="54">
        <v>3.04</v>
      </c>
      <c r="P1364" s="54">
        <v>0.4</v>
      </c>
      <c r="R1364" s="54">
        <v>6703.6</v>
      </c>
      <c r="S1364" s="54">
        <v>3261</v>
      </c>
      <c r="T1364" s="54">
        <v>917</v>
      </c>
      <c r="U1364" s="54">
        <v>1</v>
      </c>
    </row>
    <row r="1365" spans="5:21">
      <c r="E1365" s="55">
        <v>192</v>
      </c>
      <c r="F1365" s="55">
        <v>35</v>
      </c>
      <c r="H1365" s="54" t="s">
        <v>195</v>
      </c>
      <c r="I1365" s="55" t="s">
        <v>77</v>
      </c>
      <c r="J1365" s="54" t="s">
        <v>85</v>
      </c>
      <c r="K1365" s="54" t="s">
        <v>322</v>
      </c>
      <c r="L1365" s="54" t="s">
        <v>309</v>
      </c>
      <c r="M1365" s="54" t="s">
        <v>116</v>
      </c>
      <c r="N1365" s="54">
        <v>3.04</v>
      </c>
      <c r="P1365" s="54">
        <v>0.1</v>
      </c>
      <c r="Q1365" s="54" t="s">
        <v>118</v>
      </c>
      <c r="R1365" s="54">
        <v>0</v>
      </c>
      <c r="U1365" s="54">
        <v>0</v>
      </c>
    </row>
    <row r="1366" spans="5:21">
      <c r="E1366" s="55">
        <v>192</v>
      </c>
      <c r="F1366" s="55">
        <v>38</v>
      </c>
      <c r="H1366" s="54" t="s">
        <v>3269</v>
      </c>
      <c r="I1366" s="55">
        <v>2</v>
      </c>
      <c r="J1366" s="54" t="s">
        <v>3270</v>
      </c>
      <c r="K1366" s="54" t="s">
        <v>3269</v>
      </c>
      <c r="L1366" s="54" t="s">
        <v>363</v>
      </c>
      <c r="M1366" s="54" t="s">
        <v>116</v>
      </c>
      <c r="N1366" s="54">
        <v>3.04</v>
      </c>
      <c r="P1366" s="54">
        <v>0.28999999999999998</v>
      </c>
      <c r="R1366" s="54">
        <v>5246.6</v>
      </c>
      <c r="S1366" s="54">
        <v>3284</v>
      </c>
      <c r="T1366" s="54">
        <v>739</v>
      </c>
      <c r="U1366" s="54">
        <v>139000</v>
      </c>
    </row>
    <row r="1367" spans="5:21">
      <c r="E1367" s="55">
        <v>192</v>
      </c>
      <c r="F1367" s="55">
        <v>40</v>
      </c>
      <c r="H1367" s="54" t="s">
        <v>3271</v>
      </c>
      <c r="I1367" s="55">
        <v>1</v>
      </c>
      <c r="J1367" s="54" t="s">
        <v>3255</v>
      </c>
      <c r="K1367" s="54" t="s">
        <v>3254</v>
      </c>
      <c r="L1367" s="54" t="s">
        <v>363</v>
      </c>
      <c r="M1367" s="54" t="s">
        <v>116</v>
      </c>
      <c r="N1367" s="54">
        <v>3.04</v>
      </c>
      <c r="P1367" s="54">
        <v>0.28000000000000003</v>
      </c>
      <c r="R1367" s="54">
        <v>574.29</v>
      </c>
      <c r="S1367" s="54">
        <v>2142</v>
      </c>
      <c r="T1367" s="54">
        <v>199</v>
      </c>
      <c r="U1367" s="54">
        <v>1000</v>
      </c>
    </row>
    <row r="1368" spans="5:21">
      <c r="E1368" s="55">
        <v>193</v>
      </c>
      <c r="F1368" s="55">
        <v>1</v>
      </c>
      <c r="H1368" s="54" t="s">
        <v>3258</v>
      </c>
      <c r="I1368" s="55">
        <v>2</v>
      </c>
      <c r="J1368" s="54" t="s">
        <v>2603</v>
      </c>
      <c r="K1368" s="54" t="s">
        <v>2604</v>
      </c>
      <c r="L1368" s="54" t="s">
        <v>363</v>
      </c>
      <c r="M1368" s="54" t="s">
        <v>116</v>
      </c>
      <c r="N1368" s="54">
        <v>3.04</v>
      </c>
      <c r="P1368" s="54">
        <v>0.1</v>
      </c>
      <c r="R1368" s="54">
        <v>223.34</v>
      </c>
      <c r="U1368" s="54">
        <v>0</v>
      </c>
    </row>
    <row r="1369" spans="5:21">
      <c r="E1369" s="55">
        <v>194</v>
      </c>
      <c r="F1369" s="55">
        <v>5.0199999999999996</v>
      </c>
      <c r="H1369" s="54" t="s">
        <v>3272</v>
      </c>
      <c r="I1369" s="55">
        <v>2</v>
      </c>
      <c r="J1369" s="54" t="s">
        <v>3273</v>
      </c>
      <c r="K1369" s="54" t="s">
        <v>3274</v>
      </c>
      <c r="L1369" s="54" t="s">
        <v>3275</v>
      </c>
      <c r="M1369" s="54" t="s">
        <v>116</v>
      </c>
      <c r="N1369" s="54">
        <v>3.04</v>
      </c>
      <c r="P1369" s="54">
        <v>0.12</v>
      </c>
      <c r="R1369" s="54">
        <v>1379.01</v>
      </c>
      <c r="U1369" s="54">
        <v>0</v>
      </c>
    </row>
    <row r="1370" spans="5:21">
      <c r="E1370" s="55">
        <v>194</v>
      </c>
      <c r="F1370" s="55">
        <v>6.02</v>
      </c>
      <c r="H1370" s="54" t="s">
        <v>3276</v>
      </c>
      <c r="I1370" s="55">
        <v>2</v>
      </c>
      <c r="J1370" s="54" t="s">
        <v>3277</v>
      </c>
      <c r="K1370" s="54" t="s">
        <v>3278</v>
      </c>
      <c r="L1370" s="54" t="s">
        <v>3279</v>
      </c>
      <c r="M1370" s="54" t="s">
        <v>116</v>
      </c>
      <c r="N1370" s="54">
        <v>3.04</v>
      </c>
      <c r="P1370" s="54">
        <v>0.08</v>
      </c>
      <c r="R1370" s="54">
        <v>7774.19</v>
      </c>
      <c r="S1370" s="54">
        <v>3087</v>
      </c>
      <c r="T1370" s="54">
        <v>185</v>
      </c>
      <c r="U1370" s="54">
        <v>1</v>
      </c>
    </row>
    <row r="1371" spans="5:21">
      <c r="E1371" s="55">
        <v>194</v>
      </c>
      <c r="F1371" s="55">
        <v>7.02</v>
      </c>
      <c r="H1371" s="54" t="s">
        <v>3280</v>
      </c>
      <c r="I1371" s="55">
        <v>2</v>
      </c>
      <c r="J1371" s="54" t="s">
        <v>3281</v>
      </c>
      <c r="K1371" s="54" t="s">
        <v>3280</v>
      </c>
      <c r="L1371" s="54" t="s">
        <v>363</v>
      </c>
      <c r="M1371" s="54" t="s">
        <v>116</v>
      </c>
      <c r="N1371" s="54">
        <v>3.04</v>
      </c>
      <c r="P1371" s="54">
        <v>0.15</v>
      </c>
      <c r="R1371" s="54">
        <v>8841.23</v>
      </c>
      <c r="S1371" s="54">
        <v>3228</v>
      </c>
      <c r="T1371" s="54">
        <v>56</v>
      </c>
      <c r="U1371" s="54">
        <v>139520</v>
      </c>
    </row>
    <row r="1372" spans="5:21">
      <c r="E1372" s="55">
        <v>194</v>
      </c>
      <c r="F1372" s="55">
        <v>8.01</v>
      </c>
      <c r="H1372" s="54" t="s">
        <v>3258</v>
      </c>
      <c r="I1372" s="55">
        <v>2</v>
      </c>
      <c r="J1372" s="54" t="s">
        <v>3282</v>
      </c>
      <c r="K1372" s="54" t="s">
        <v>3283</v>
      </c>
      <c r="L1372" s="54" t="s">
        <v>363</v>
      </c>
      <c r="M1372" s="54" t="s">
        <v>116</v>
      </c>
      <c r="N1372" s="54">
        <v>3.04</v>
      </c>
      <c r="P1372" s="54">
        <v>0.01</v>
      </c>
      <c r="R1372" s="54">
        <v>42.54</v>
      </c>
      <c r="S1372" s="54">
        <v>3224</v>
      </c>
      <c r="T1372" s="54">
        <v>782</v>
      </c>
      <c r="U1372" s="54">
        <v>110000</v>
      </c>
    </row>
    <row r="1373" spans="5:21">
      <c r="E1373" s="55">
        <v>194</v>
      </c>
      <c r="F1373" s="55">
        <v>8.02</v>
      </c>
      <c r="H1373" s="54" t="s">
        <v>3284</v>
      </c>
      <c r="I1373" s="55">
        <v>2</v>
      </c>
      <c r="J1373" s="54" t="s">
        <v>3285</v>
      </c>
      <c r="K1373" s="54" t="s">
        <v>3286</v>
      </c>
      <c r="L1373" s="54" t="s">
        <v>3287</v>
      </c>
      <c r="M1373" s="54" t="s">
        <v>116</v>
      </c>
      <c r="N1373" s="54">
        <v>3.04</v>
      </c>
      <c r="P1373" s="54">
        <v>0.02</v>
      </c>
      <c r="R1373" s="54">
        <v>155.97999999999999</v>
      </c>
      <c r="S1373" s="54">
        <v>2497</v>
      </c>
      <c r="T1373" s="54">
        <v>197</v>
      </c>
      <c r="U1373" s="54">
        <v>118000</v>
      </c>
    </row>
    <row r="1374" spans="5:21">
      <c r="E1374" s="55">
        <v>195</v>
      </c>
      <c r="F1374" s="55">
        <v>10</v>
      </c>
      <c r="H1374" s="54" t="s">
        <v>3283</v>
      </c>
      <c r="I1374" s="55">
        <v>2</v>
      </c>
      <c r="J1374" s="54" t="s">
        <v>3282</v>
      </c>
      <c r="K1374" s="54" t="s">
        <v>3283</v>
      </c>
      <c r="L1374" s="54" t="s">
        <v>363</v>
      </c>
      <c r="M1374" s="54" t="s">
        <v>116</v>
      </c>
      <c r="N1374" s="54">
        <v>3.04</v>
      </c>
      <c r="P1374" s="54">
        <v>0.24</v>
      </c>
      <c r="R1374" s="54">
        <v>5647.19</v>
      </c>
      <c r="S1374" s="54">
        <v>3224</v>
      </c>
      <c r="T1374" s="54">
        <v>782</v>
      </c>
      <c r="U1374" s="54">
        <v>110000</v>
      </c>
    </row>
    <row r="1375" spans="5:21">
      <c r="E1375" s="55">
        <v>195</v>
      </c>
      <c r="F1375" s="55">
        <v>11</v>
      </c>
      <c r="H1375" s="54" t="s">
        <v>3288</v>
      </c>
      <c r="I1375" s="55">
        <v>2</v>
      </c>
      <c r="J1375" s="54" t="s">
        <v>3289</v>
      </c>
      <c r="K1375" s="54" t="s">
        <v>3286</v>
      </c>
      <c r="L1375" s="54" t="s">
        <v>3287</v>
      </c>
      <c r="M1375" s="54" t="s">
        <v>116</v>
      </c>
      <c r="N1375" s="54">
        <v>3.04</v>
      </c>
      <c r="P1375" s="54">
        <v>0.32</v>
      </c>
      <c r="R1375" s="54">
        <v>6005.23</v>
      </c>
      <c r="S1375" s="54">
        <v>2011</v>
      </c>
      <c r="T1375" s="54">
        <v>288</v>
      </c>
      <c r="U1375" s="54">
        <v>75000</v>
      </c>
    </row>
    <row r="1376" spans="5:21">
      <c r="E1376" s="55">
        <v>195</v>
      </c>
      <c r="F1376" s="55">
        <v>15</v>
      </c>
      <c r="H1376" s="54" t="s">
        <v>3290</v>
      </c>
      <c r="I1376" s="55">
        <v>2</v>
      </c>
      <c r="J1376" s="54" t="s">
        <v>3291</v>
      </c>
      <c r="K1376" s="54" t="s">
        <v>3290</v>
      </c>
      <c r="L1376" s="54" t="s">
        <v>363</v>
      </c>
      <c r="M1376" s="54" t="s">
        <v>116</v>
      </c>
      <c r="N1376" s="54">
        <v>3.04</v>
      </c>
      <c r="P1376" s="54">
        <v>0.27</v>
      </c>
      <c r="R1376" s="54">
        <v>7653.66</v>
      </c>
      <c r="U1376" s="54">
        <v>0</v>
      </c>
    </row>
    <row r="1377" spans="5:21">
      <c r="E1377" s="55">
        <v>196</v>
      </c>
      <c r="F1377" s="55">
        <v>16</v>
      </c>
      <c r="H1377" s="54" t="s">
        <v>3292</v>
      </c>
      <c r="I1377" s="55">
        <v>1</v>
      </c>
      <c r="J1377" s="54" t="s">
        <v>3277</v>
      </c>
      <c r="K1377" s="54" t="s">
        <v>3278</v>
      </c>
      <c r="L1377" s="54" t="s">
        <v>3279</v>
      </c>
      <c r="M1377" s="54" t="s">
        <v>116</v>
      </c>
      <c r="N1377" s="54">
        <v>3.04</v>
      </c>
      <c r="P1377" s="54">
        <v>0.14000000000000001</v>
      </c>
      <c r="R1377" s="54">
        <v>471.49</v>
      </c>
      <c r="S1377" s="54">
        <v>3087</v>
      </c>
      <c r="T1377" s="54">
        <v>185</v>
      </c>
      <c r="U1377" s="54">
        <v>1</v>
      </c>
    </row>
    <row r="1378" spans="5:21">
      <c r="E1378" s="55">
        <v>196</v>
      </c>
      <c r="F1378" s="55">
        <v>17</v>
      </c>
      <c r="H1378" s="54" t="s">
        <v>3293</v>
      </c>
      <c r="I1378" s="55">
        <v>2</v>
      </c>
      <c r="J1378" s="54" t="s">
        <v>3294</v>
      </c>
      <c r="K1378" s="54" t="s">
        <v>3274</v>
      </c>
      <c r="L1378" s="54" t="s">
        <v>3275</v>
      </c>
      <c r="M1378" s="54" t="s">
        <v>116</v>
      </c>
      <c r="N1378" s="54">
        <v>3.04</v>
      </c>
      <c r="P1378" s="54">
        <v>0.55000000000000004</v>
      </c>
      <c r="R1378" s="54">
        <v>5920.15</v>
      </c>
      <c r="U1378" s="54">
        <v>0</v>
      </c>
    </row>
    <row r="1379" spans="5:21">
      <c r="E1379" s="55">
        <v>196</v>
      </c>
      <c r="F1379" s="55">
        <v>19</v>
      </c>
      <c r="H1379" s="54" t="s">
        <v>195</v>
      </c>
      <c r="I1379" s="55">
        <v>1</v>
      </c>
      <c r="J1379" s="54" t="s">
        <v>3295</v>
      </c>
      <c r="K1379" s="54" t="s">
        <v>3290</v>
      </c>
      <c r="L1379" s="54" t="s">
        <v>363</v>
      </c>
      <c r="M1379" s="54" t="s">
        <v>116</v>
      </c>
      <c r="N1379" s="54">
        <v>3.04</v>
      </c>
      <c r="P1379" s="54">
        <v>0.09</v>
      </c>
      <c r="R1379" s="54">
        <v>304.87</v>
      </c>
      <c r="U1379" s="54">
        <v>0</v>
      </c>
    </row>
    <row r="1380" spans="5:21">
      <c r="E1380" s="55">
        <v>197</v>
      </c>
      <c r="F1380" s="55">
        <v>23</v>
      </c>
      <c r="H1380" s="54" t="s">
        <v>3296</v>
      </c>
      <c r="I1380" s="55">
        <v>2</v>
      </c>
      <c r="J1380" s="54" t="s">
        <v>3297</v>
      </c>
      <c r="K1380" s="54" t="s">
        <v>3296</v>
      </c>
      <c r="L1380" s="54" t="s">
        <v>363</v>
      </c>
      <c r="M1380" s="54" t="s">
        <v>116</v>
      </c>
      <c r="N1380" s="54">
        <v>3.04</v>
      </c>
      <c r="P1380" s="54">
        <v>0.09</v>
      </c>
      <c r="R1380" s="54">
        <v>4459.6099999999997</v>
      </c>
      <c r="S1380" s="54">
        <v>3166</v>
      </c>
      <c r="T1380" s="54">
        <v>207</v>
      </c>
      <c r="U1380" s="54">
        <v>250000</v>
      </c>
    </row>
    <row r="1381" spans="5:21">
      <c r="E1381" s="55">
        <v>197</v>
      </c>
      <c r="F1381" s="55">
        <v>24</v>
      </c>
      <c r="H1381" s="54" t="s">
        <v>3298</v>
      </c>
      <c r="I1381" s="55">
        <v>2</v>
      </c>
      <c r="J1381" s="54" t="s">
        <v>3299</v>
      </c>
      <c r="K1381" s="54" t="s">
        <v>3300</v>
      </c>
      <c r="L1381" s="54" t="s">
        <v>309</v>
      </c>
      <c r="M1381" s="54" t="s">
        <v>116</v>
      </c>
      <c r="N1381" s="54">
        <v>3.04</v>
      </c>
      <c r="P1381" s="54">
        <v>0.22</v>
      </c>
      <c r="R1381" s="54">
        <v>4152.8900000000003</v>
      </c>
      <c r="U1381" s="54">
        <v>0</v>
      </c>
    </row>
    <row r="1382" spans="5:21">
      <c r="E1382" s="55">
        <v>197</v>
      </c>
      <c r="F1382" s="55">
        <v>25</v>
      </c>
      <c r="H1382" s="54" t="s">
        <v>3258</v>
      </c>
      <c r="I1382" s="55">
        <v>1</v>
      </c>
      <c r="J1382" s="54" t="s">
        <v>3244</v>
      </c>
      <c r="K1382" s="54" t="s">
        <v>3245</v>
      </c>
      <c r="L1382" s="54" t="s">
        <v>3246</v>
      </c>
      <c r="M1382" s="54" t="s">
        <v>116</v>
      </c>
      <c r="N1382" s="54">
        <v>3.04</v>
      </c>
      <c r="P1382" s="54">
        <v>0.18</v>
      </c>
      <c r="R1382" s="54">
        <v>574.29</v>
      </c>
      <c r="S1382" s="54">
        <v>3301</v>
      </c>
      <c r="T1382" s="54">
        <v>796</v>
      </c>
      <c r="U1382" s="54">
        <v>350000</v>
      </c>
    </row>
    <row r="1383" spans="5:21">
      <c r="E1383" s="55">
        <v>197</v>
      </c>
      <c r="F1383" s="55">
        <v>26</v>
      </c>
      <c r="H1383" s="54" t="s">
        <v>3301</v>
      </c>
      <c r="I1383" s="55">
        <v>2</v>
      </c>
      <c r="J1383" s="54" t="s">
        <v>3302</v>
      </c>
      <c r="K1383" s="54" t="s">
        <v>3303</v>
      </c>
      <c r="L1383" s="54" t="s">
        <v>3304</v>
      </c>
      <c r="M1383" s="54" t="s">
        <v>116</v>
      </c>
      <c r="N1383" s="54">
        <v>3.04</v>
      </c>
      <c r="P1383" s="54">
        <v>0.2</v>
      </c>
      <c r="R1383" s="54">
        <v>4672.3100000000004</v>
      </c>
      <c r="S1383" s="54">
        <v>2623</v>
      </c>
      <c r="T1383" s="54">
        <v>116</v>
      </c>
      <c r="U1383" s="54">
        <v>60500</v>
      </c>
    </row>
    <row r="1384" spans="5:21">
      <c r="E1384" s="55">
        <v>198</v>
      </c>
      <c r="F1384" s="55">
        <v>30</v>
      </c>
      <c r="H1384" s="54" t="s">
        <v>3258</v>
      </c>
      <c r="I1384" s="55">
        <v>1</v>
      </c>
      <c r="J1384" s="54" t="s">
        <v>3244</v>
      </c>
      <c r="K1384" s="54" t="s">
        <v>3245</v>
      </c>
      <c r="L1384" s="54" t="s">
        <v>3246</v>
      </c>
      <c r="M1384" s="54" t="s">
        <v>116</v>
      </c>
      <c r="N1384" s="54">
        <v>3.04</v>
      </c>
      <c r="P1384" s="54">
        <v>0.19</v>
      </c>
      <c r="R1384" s="54">
        <v>606.20000000000005</v>
      </c>
      <c r="S1384" s="54">
        <v>3301</v>
      </c>
      <c r="T1384" s="54">
        <v>796</v>
      </c>
      <c r="U1384" s="54">
        <v>350000</v>
      </c>
    </row>
    <row r="1385" spans="5:21">
      <c r="E1385" s="55">
        <v>198</v>
      </c>
      <c r="F1385" s="55">
        <v>32</v>
      </c>
      <c r="H1385" s="54" t="s">
        <v>3305</v>
      </c>
      <c r="I1385" s="55">
        <v>2</v>
      </c>
      <c r="J1385" s="54" t="s">
        <v>3306</v>
      </c>
      <c r="K1385" s="54" t="s">
        <v>3305</v>
      </c>
      <c r="L1385" s="54" t="s">
        <v>363</v>
      </c>
      <c r="M1385" s="54" t="s">
        <v>116</v>
      </c>
      <c r="N1385" s="54">
        <v>3.04</v>
      </c>
      <c r="P1385" s="54">
        <v>0.3</v>
      </c>
      <c r="R1385" s="54">
        <v>5484.12</v>
      </c>
      <c r="S1385" s="54">
        <v>1914</v>
      </c>
      <c r="T1385" s="54">
        <v>1</v>
      </c>
      <c r="U1385" s="54">
        <v>1</v>
      </c>
    </row>
    <row r="1386" spans="5:21">
      <c r="E1386" s="55">
        <v>199</v>
      </c>
      <c r="F1386" s="55">
        <v>35</v>
      </c>
      <c r="H1386" s="54" t="s">
        <v>3307</v>
      </c>
      <c r="I1386" s="55">
        <v>2</v>
      </c>
      <c r="J1386" s="54" t="s">
        <v>3291</v>
      </c>
      <c r="K1386" s="54" t="s">
        <v>3290</v>
      </c>
      <c r="L1386" s="54" t="s">
        <v>363</v>
      </c>
      <c r="M1386" s="54" t="s">
        <v>116</v>
      </c>
      <c r="N1386" s="54">
        <v>3.04</v>
      </c>
      <c r="P1386" s="54">
        <v>0.08</v>
      </c>
      <c r="R1386" s="54">
        <v>3584</v>
      </c>
      <c r="U1386" s="54">
        <v>0</v>
      </c>
    </row>
    <row r="1387" spans="5:21">
      <c r="E1387" s="55">
        <v>199</v>
      </c>
      <c r="F1387" s="55">
        <v>36</v>
      </c>
      <c r="H1387" s="54" t="s">
        <v>3308</v>
      </c>
      <c r="I1387" s="55">
        <v>2</v>
      </c>
      <c r="J1387" s="54" t="s">
        <v>3309</v>
      </c>
      <c r="K1387" s="54" t="s">
        <v>3308</v>
      </c>
      <c r="L1387" s="54" t="s">
        <v>363</v>
      </c>
      <c r="M1387" s="54" t="s">
        <v>116</v>
      </c>
      <c r="N1387" s="54">
        <v>3.04</v>
      </c>
      <c r="P1387" s="54">
        <v>0.09</v>
      </c>
      <c r="R1387" s="54">
        <v>3933.1</v>
      </c>
      <c r="S1387" s="54">
        <v>3253</v>
      </c>
      <c r="T1387" s="54">
        <v>422</v>
      </c>
      <c r="U1387" s="54">
        <v>1</v>
      </c>
    </row>
    <row r="1388" spans="5:21">
      <c r="E1388" s="55">
        <v>199</v>
      </c>
      <c r="F1388" s="55">
        <v>37</v>
      </c>
      <c r="H1388" s="54" t="s">
        <v>3310</v>
      </c>
      <c r="I1388" s="55">
        <v>2</v>
      </c>
      <c r="J1388" s="54" t="s">
        <v>3311</v>
      </c>
      <c r="K1388" s="54" t="s">
        <v>3312</v>
      </c>
      <c r="L1388" s="54" t="s">
        <v>363</v>
      </c>
      <c r="M1388" s="54" t="s">
        <v>116</v>
      </c>
      <c r="N1388" s="54">
        <v>3.04</v>
      </c>
      <c r="P1388" s="54">
        <v>0.1</v>
      </c>
      <c r="R1388" s="54">
        <v>4445.43</v>
      </c>
      <c r="S1388" s="54">
        <v>1970</v>
      </c>
      <c r="T1388" s="54">
        <v>11</v>
      </c>
      <c r="U1388" s="54">
        <v>90000</v>
      </c>
    </row>
    <row r="1389" spans="5:21">
      <c r="E1389" s="55">
        <v>199</v>
      </c>
      <c r="F1389" s="55">
        <v>38</v>
      </c>
      <c r="H1389" s="54" t="s">
        <v>195</v>
      </c>
      <c r="I1389" s="55">
        <v>1</v>
      </c>
      <c r="J1389" s="54" t="s">
        <v>3311</v>
      </c>
      <c r="K1389" s="54" t="s">
        <v>3310</v>
      </c>
      <c r="L1389" s="54" t="s">
        <v>363</v>
      </c>
      <c r="M1389" s="54" t="s">
        <v>116</v>
      </c>
      <c r="N1389" s="54">
        <v>3.04</v>
      </c>
      <c r="P1389" s="54">
        <v>0.43</v>
      </c>
      <c r="R1389" s="54">
        <v>1077.68</v>
      </c>
      <c r="U1389" s="54">
        <v>0</v>
      </c>
    </row>
    <row r="1390" spans="5:21">
      <c r="E1390" s="55">
        <v>200</v>
      </c>
      <c r="F1390" s="55">
        <v>41</v>
      </c>
      <c r="H1390" s="54" t="s">
        <v>195</v>
      </c>
      <c r="I1390" s="55">
        <v>1</v>
      </c>
      <c r="J1390" s="54" t="s">
        <v>3291</v>
      </c>
      <c r="K1390" s="54" t="s">
        <v>3290</v>
      </c>
      <c r="L1390" s="54" t="s">
        <v>363</v>
      </c>
      <c r="M1390" s="54" t="s">
        <v>116</v>
      </c>
      <c r="N1390" s="54">
        <v>3.04</v>
      </c>
      <c r="P1390" s="54">
        <v>0.18</v>
      </c>
      <c r="R1390" s="54">
        <v>638.1</v>
      </c>
      <c r="S1390" s="54">
        <v>3167</v>
      </c>
      <c r="T1390" s="54">
        <v>217</v>
      </c>
      <c r="U1390" s="54">
        <v>5000</v>
      </c>
    </row>
    <row r="1391" spans="5:21">
      <c r="E1391" s="55">
        <v>200</v>
      </c>
      <c r="F1391" s="55">
        <v>42</v>
      </c>
      <c r="H1391" s="54" t="s">
        <v>195</v>
      </c>
      <c r="I1391" s="55">
        <v>2</v>
      </c>
      <c r="J1391" s="54" t="s">
        <v>3248</v>
      </c>
      <c r="K1391" s="54" t="s">
        <v>3313</v>
      </c>
      <c r="L1391" s="54" t="s">
        <v>2292</v>
      </c>
      <c r="M1391" s="54" t="s">
        <v>116</v>
      </c>
      <c r="N1391" s="54">
        <v>3.04</v>
      </c>
      <c r="P1391" s="54">
        <v>0.12</v>
      </c>
      <c r="R1391" s="54">
        <v>155.97999999999999</v>
      </c>
      <c r="U1391" s="54">
        <v>0</v>
      </c>
    </row>
    <row r="1392" spans="5:21">
      <c r="E1392" s="55">
        <v>200</v>
      </c>
      <c r="F1392" s="55">
        <v>43</v>
      </c>
      <c r="H1392" s="54" t="s">
        <v>195</v>
      </c>
      <c r="I1392" s="55">
        <v>1</v>
      </c>
      <c r="J1392" s="54" t="s">
        <v>2642</v>
      </c>
      <c r="K1392" s="54" t="s">
        <v>2643</v>
      </c>
      <c r="L1392" s="54" t="s">
        <v>2644</v>
      </c>
      <c r="M1392" s="54" t="s">
        <v>116</v>
      </c>
      <c r="N1392" s="54">
        <v>3.04</v>
      </c>
      <c r="P1392" s="54">
        <v>0.42</v>
      </c>
      <c r="R1392" s="54">
        <v>425.4</v>
      </c>
      <c r="S1392" s="54">
        <v>3051</v>
      </c>
      <c r="T1392" s="54">
        <v>326</v>
      </c>
      <c r="U1392" s="54">
        <v>10</v>
      </c>
    </row>
    <row r="1393" spans="5:21">
      <c r="E1393" s="55">
        <v>200</v>
      </c>
      <c r="F1393" s="55">
        <v>45</v>
      </c>
      <c r="H1393" s="54" t="s">
        <v>195</v>
      </c>
      <c r="I1393" s="55">
        <v>1</v>
      </c>
      <c r="J1393" s="54" t="s">
        <v>3302</v>
      </c>
      <c r="K1393" s="54" t="s">
        <v>3303</v>
      </c>
      <c r="L1393" s="54" t="s">
        <v>3304</v>
      </c>
      <c r="M1393" s="54" t="s">
        <v>116</v>
      </c>
      <c r="N1393" s="54">
        <v>3.04</v>
      </c>
      <c r="P1393" s="54">
        <v>0.13</v>
      </c>
      <c r="R1393" s="54">
        <v>460.85</v>
      </c>
      <c r="S1393" s="54">
        <v>1987</v>
      </c>
      <c r="T1393" s="54">
        <v>81</v>
      </c>
      <c r="U1393" s="54">
        <v>32000</v>
      </c>
    </row>
    <row r="1394" spans="5:21">
      <c r="E1394" s="55">
        <v>200</v>
      </c>
      <c r="F1394" s="55">
        <v>46</v>
      </c>
      <c r="H1394" s="54" t="s">
        <v>3298</v>
      </c>
      <c r="I1394" s="55">
        <v>1</v>
      </c>
      <c r="J1394" s="54" t="s">
        <v>3299</v>
      </c>
      <c r="K1394" s="54" t="s">
        <v>3300</v>
      </c>
      <c r="L1394" s="54" t="s">
        <v>309</v>
      </c>
      <c r="M1394" s="54" t="s">
        <v>116</v>
      </c>
      <c r="N1394" s="54">
        <v>3.04</v>
      </c>
      <c r="P1394" s="54">
        <v>0.28999999999999998</v>
      </c>
      <c r="R1394" s="54">
        <v>928.79</v>
      </c>
      <c r="U1394" s="54">
        <v>0</v>
      </c>
    </row>
    <row r="1395" spans="5:21">
      <c r="E1395" s="55">
        <v>201</v>
      </c>
      <c r="F1395" s="55">
        <v>149</v>
      </c>
      <c r="H1395" s="54" t="s">
        <v>3314</v>
      </c>
      <c r="I1395" s="55">
        <v>2</v>
      </c>
      <c r="J1395" s="54" t="s">
        <v>3315</v>
      </c>
      <c r="K1395" s="54" t="s">
        <v>3314</v>
      </c>
      <c r="L1395" s="54" t="s">
        <v>363</v>
      </c>
      <c r="M1395" s="54" t="s">
        <v>116</v>
      </c>
      <c r="N1395" s="54">
        <v>3.04</v>
      </c>
      <c r="P1395" s="54">
        <v>0.31</v>
      </c>
      <c r="R1395" s="54">
        <v>7036.83</v>
      </c>
      <c r="U1395" s="54">
        <v>0</v>
      </c>
    </row>
    <row r="1396" spans="5:21">
      <c r="E1396" s="55">
        <v>201</v>
      </c>
      <c r="F1396" s="55">
        <v>151</v>
      </c>
      <c r="H1396" s="54" t="s">
        <v>3316</v>
      </c>
      <c r="I1396" s="55">
        <v>2</v>
      </c>
      <c r="J1396" s="54" t="s">
        <v>3317</v>
      </c>
      <c r="K1396" s="54" t="s">
        <v>3316</v>
      </c>
      <c r="L1396" s="54" t="s">
        <v>363</v>
      </c>
      <c r="M1396" s="54" t="s">
        <v>116</v>
      </c>
      <c r="N1396" s="54">
        <v>3.04</v>
      </c>
      <c r="P1396" s="54">
        <v>0.55000000000000004</v>
      </c>
      <c r="R1396" s="54">
        <v>8692.34</v>
      </c>
      <c r="S1396" s="54">
        <v>2728</v>
      </c>
      <c r="T1396" s="54">
        <v>341</v>
      </c>
      <c r="U1396" s="54">
        <v>259900</v>
      </c>
    </row>
    <row r="1397" spans="5:21">
      <c r="E1397" s="55">
        <v>202</v>
      </c>
      <c r="F1397" s="55">
        <v>10</v>
      </c>
      <c r="H1397" s="54" t="s">
        <v>2402</v>
      </c>
      <c r="I1397" s="55">
        <v>2</v>
      </c>
      <c r="J1397" s="54" t="s">
        <v>2642</v>
      </c>
      <c r="K1397" s="54" t="s">
        <v>2643</v>
      </c>
      <c r="L1397" s="54" t="s">
        <v>2644</v>
      </c>
      <c r="M1397" s="54" t="s">
        <v>116</v>
      </c>
      <c r="N1397" s="54">
        <v>3.04</v>
      </c>
      <c r="P1397" s="54">
        <v>0.73</v>
      </c>
      <c r="R1397" s="54">
        <v>7866.36</v>
      </c>
      <c r="S1397" s="54">
        <v>3051</v>
      </c>
      <c r="T1397" s="54">
        <v>320</v>
      </c>
      <c r="U1397" s="54">
        <v>10</v>
      </c>
    </row>
    <row r="1398" spans="5:21">
      <c r="E1398" s="55">
        <v>203</v>
      </c>
      <c r="F1398" s="55">
        <v>15</v>
      </c>
      <c r="H1398" s="54" t="s">
        <v>3318</v>
      </c>
      <c r="I1398" s="55">
        <v>1</v>
      </c>
      <c r="J1398" s="54" t="s">
        <v>3291</v>
      </c>
      <c r="K1398" s="54" t="s">
        <v>3290</v>
      </c>
      <c r="L1398" s="54" t="s">
        <v>363</v>
      </c>
      <c r="M1398" s="54" t="s">
        <v>116</v>
      </c>
      <c r="N1398" s="54">
        <v>3.04</v>
      </c>
      <c r="P1398" s="54">
        <v>0.15</v>
      </c>
      <c r="R1398" s="54">
        <v>531.75</v>
      </c>
      <c r="U1398" s="54">
        <v>0</v>
      </c>
    </row>
    <row r="1399" spans="5:21">
      <c r="E1399" s="55">
        <v>204</v>
      </c>
      <c r="F1399" s="55">
        <v>1</v>
      </c>
      <c r="H1399" s="54" t="s">
        <v>3319</v>
      </c>
      <c r="I1399" s="55">
        <v>2</v>
      </c>
      <c r="J1399" s="54" t="s">
        <v>3320</v>
      </c>
      <c r="K1399" s="54" t="s">
        <v>3319</v>
      </c>
      <c r="L1399" s="54" t="s">
        <v>363</v>
      </c>
      <c r="M1399" s="54" t="s">
        <v>116</v>
      </c>
      <c r="N1399" s="54">
        <v>3.04</v>
      </c>
      <c r="P1399" s="54">
        <v>0.55000000000000004</v>
      </c>
      <c r="R1399" s="54">
        <v>15289.59</v>
      </c>
      <c r="S1399" s="54">
        <v>2182</v>
      </c>
      <c r="T1399" s="54">
        <v>113</v>
      </c>
      <c r="U1399" s="54">
        <v>145000</v>
      </c>
    </row>
    <row r="1400" spans="5:21">
      <c r="E1400" s="55">
        <v>204</v>
      </c>
      <c r="F1400" s="55">
        <v>2</v>
      </c>
      <c r="H1400" s="54" t="s">
        <v>3321</v>
      </c>
      <c r="I1400" s="55">
        <v>2</v>
      </c>
      <c r="J1400" s="54" t="s">
        <v>3322</v>
      </c>
      <c r="K1400" s="54" t="s">
        <v>3323</v>
      </c>
      <c r="L1400" s="54" t="s">
        <v>3324</v>
      </c>
      <c r="M1400" s="54" t="s">
        <v>116</v>
      </c>
      <c r="N1400" s="54">
        <v>3.04</v>
      </c>
      <c r="P1400" s="54">
        <v>0.3</v>
      </c>
      <c r="R1400" s="54">
        <v>8632.08</v>
      </c>
      <c r="U1400" s="54">
        <v>0</v>
      </c>
    </row>
    <row r="1401" spans="5:21">
      <c r="E1401" s="55">
        <v>205</v>
      </c>
      <c r="F1401" s="55">
        <v>3</v>
      </c>
      <c r="H1401" s="54" t="s">
        <v>3325</v>
      </c>
      <c r="I1401" s="55">
        <v>2</v>
      </c>
      <c r="J1401" s="54" t="s">
        <v>3326</v>
      </c>
      <c r="K1401" s="54" t="s">
        <v>3325</v>
      </c>
      <c r="L1401" s="54" t="s">
        <v>363</v>
      </c>
      <c r="M1401" s="54" t="s">
        <v>116</v>
      </c>
      <c r="N1401" s="54">
        <v>3.04</v>
      </c>
      <c r="P1401" s="54">
        <v>0.11</v>
      </c>
      <c r="R1401" s="54">
        <v>8079.06</v>
      </c>
      <c r="S1401" s="54">
        <v>2197</v>
      </c>
      <c r="T1401" s="54">
        <v>43</v>
      </c>
      <c r="U1401" s="54">
        <v>139000</v>
      </c>
    </row>
    <row r="1402" spans="5:21">
      <c r="E1402" s="55">
        <v>205</v>
      </c>
      <c r="F1402" s="55">
        <v>4</v>
      </c>
      <c r="H1402" s="54" t="s">
        <v>3327</v>
      </c>
      <c r="I1402" s="55">
        <v>2</v>
      </c>
      <c r="J1402" s="54" t="s">
        <v>3328</v>
      </c>
      <c r="K1402" s="54" t="s">
        <v>3327</v>
      </c>
      <c r="L1402" s="54" t="s">
        <v>363</v>
      </c>
      <c r="M1402" s="54" t="s">
        <v>116</v>
      </c>
      <c r="N1402" s="54">
        <v>3.04</v>
      </c>
      <c r="P1402" s="54">
        <v>0.21</v>
      </c>
      <c r="R1402" s="54">
        <v>11060.4</v>
      </c>
      <c r="S1402" s="54">
        <v>2399</v>
      </c>
      <c r="T1402" s="54">
        <v>228</v>
      </c>
      <c r="U1402" s="54">
        <v>250000</v>
      </c>
    </row>
    <row r="1403" spans="5:21">
      <c r="E1403" s="55">
        <v>205</v>
      </c>
      <c r="F1403" s="55">
        <v>5.01</v>
      </c>
      <c r="H1403" s="54" t="s">
        <v>3329</v>
      </c>
      <c r="I1403" s="55">
        <v>2</v>
      </c>
      <c r="J1403" s="54" t="s">
        <v>3330</v>
      </c>
      <c r="K1403" s="54" t="s">
        <v>3331</v>
      </c>
      <c r="L1403" s="54" t="s">
        <v>363</v>
      </c>
      <c r="M1403" s="54" t="s">
        <v>116</v>
      </c>
      <c r="N1403" s="54">
        <v>3.04</v>
      </c>
      <c r="P1403" s="54">
        <v>0.04</v>
      </c>
      <c r="R1403" s="54">
        <v>209.16</v>
      </c>
      <c r="S1403" s="54">
        <v>3256</v>
      </c>
      <c r="T1403" s="54">
        <v>829</v>
      </c>
      <c r="U1403" s="54">
        <v>1</v>
      </c>
    </row>
    <row r="1404" spans="5:21">
      <c r="E1404" s="55">
        <v>205</v>
      </c>
      <c r="F1404" s="55">
        <v>6</v>
      </c>
      <c r="H1404" s="54" t="s">
        <v>3332</v>
      </c>
      <c r="I1404" s="55">
        <v>2</v>
      </c>
      <c r="J1404" s="54" t="s">
        <v>3333</v>
      </c>
      <c r="K1404" s="54" t="s">
        <v>3332</v>
      </c>
      <c r="L1404" s="54" t="s">
        <v>363</v>
      </c>
      <c r="M1404" s="54" t="s">
        <v>116</v>
      </c>
      <c r="N1404" s="54">
        <v>3.04</v>
      </c>
      <c r="P1404" s="54">
        <v>0.08</v>
      </c>
      <c r="R1404" s="54">
        <v>411.22</v>
      </c>
      <c r="S1404" s="54">
        <v>3240</v>
      </c>
      <c r="T1404" s="54">
        <v>408</v>
      </c>
      <c r="U1404" s="54">
        <v>260000</v>
      </c>
    </row>
    <row r="1405" spans="5:21">
      <c r="E1405" s="55">
        <v>205</v>
      </c>
      <c r="F1405" s="55">
        <v>7</v>
      </c>
      <c r="H1405" s="54" t="s">
        <v>3334</v>
      </c>
      <c r="I1405" s="55">
        <v>2</v>
      </c>
      <c r="J1405" s="54" t="s">
        <v>3335</v>
      </c>
      <c r="K1405" s="54" t="s">
        <v>3334</v>
      </c>
      <c r="L1405" s="54" t="s">
        <v>363</v>
      </c>
      <c r="M1405" s="54" t="s">
        <v>116</v>
      </c>
      <c r="N1405" s="54">
        <v>3.04</v>
      </c>
      <c r="P1405" s="54">
        <v>0.11</v>
      </c>
      <c r="R1405" s="54">
        <v>478.58</v>
      </c>
      <c r="U1405" s="54">
        <v>0</v>
      </c>
    </row>
    <row r="1406" spans="5:21">
      <c r="E1406" s="55">
        <v>206</v>
      </c>
      <c r="F1406" s="55">
        <v>8</v>
      </c>
      <c r="H1406" s="54" t="s">
        <v>3336</v>
      </c>
      <c r="I1406" s="55">
        <v>2</v>
      </c>
      <c r="J1406" s="54" t="s">
        <v>3337</v>
      </c>
      <c r="K1406" s="54" t="s">
        <v>3338</v>
      </c>
      <c r="L1406" s="54" t="s">
        <v>3339</v>
      </c>
      <c r="M1406" s="54" t="s">
        <v>116</v>
      </c>
      <c r="N1406" s="54">
        <v>3.04</v>
      </c>
      <c r="P1406" s="54">
        <v>0.16</v>
      </c>
      <c r="R1406" s="54">
        <v>7962.07</v>
      </c>
      <c r="S1406" s="54">
        <v>2150</v>
      </c>
      <c r="T1406" s="54">
        <v>345</v>
      </c>
      <c r="U1406" s="54">
        <v>10</v>
      </c>
    </row>
    <row r="1407" spans="5:21">
      <c r="E1407" s="55">
        <v>206</v>
      </c>
      <c r="F1407" s="55">
        <v>9</v>
      </c>
      <c r="H1407" s="54" t="s">
        <v>3340</v>
      </c>
      <c r="I1407" s="55">
        <v>2</v>
      </c>
      <c r="J1407" s="54" t="s">
        <v>3341</v>
      </c>
      <c r="K1407" s="54" t="s">
        <v>3340</v>
      </c>
      <c r="L1407" s="54" t="s">
        <v>363</v>
      </c>
      <c r="M1407" s="54" t="s">
        <v>116</v>
      </c>
      <c r="N1407" s="54">
        <v>3.04</v>
      </c>
      <c r="P1407" s="54">
        <v>0.28999999999999998</v>
      </c>
      <c r="R1407" s="54">
        <v>13690.79</v>
      </c>
      <c r="S1407" s="54">
        <v>2209</v>
      </c>
      <c r="T1407" s="54">
        <v>82</v>
      </c>
      <c r="U1407" s="54">
        <v>160000</v>
      </c>
    </row>
    <row r="1408" spans="5:21">
      <c r="E1408" s="55">
        <v>207</v>
      </c>
      <c r="F1408" s="55">
        <v>10</v>
      </c>
      <c r="H1408" s="54" t="s">
        <v>3332</v>
      </c>
      <c r="I1408" s="55">
        <v>2</v>
      </c>
      <c r="J1408" s="54" t="s">
        <v>3333</v>
      </c>
      <c r="K1408" s="54" t="s">
        <v>3332</v>
      </c>
      <c r="L1408" s="54" t="s">
        <v>363</v>
      </c>
      <c r="M1408" s="54" t="s">
        <v>116</v>
      </c>
      <c r="N1408" s="54">
        <v>3.04</v>
      </c>
      <c r="P1408" s="54">
        <v>0.1</v>
      </c>
      <c r="R1408" s="54">
        <v>6008.78</v>
      </c>
      <c r="S1408" s="54">
        <v>3240</v>
      </c>
      <c r="T1408" s="54">
        <v>408</v>
      </c>
      <c r="U1408" s="54">
        <v>260000</v>
      </c>
    </row>
    <row r="1409" spans="5:21">
      <c r="E1409" s="55">
        <v>207</v>
      </c>
      <c r="F1409" s="55">
        <v>11</v>
      </c>
      <c r="H1409" s="54" t="s">
        <v>3334</v>
      </c>
      <c r="I1409" s="55">
        <v>2</v>
      </c>
      <c r="J1409" s="54" t="s">
        <v>3335</v>
      </c>
      <c r="K1409" s="54" t="s">
        <v>3334</v>
      </c>
      <c r="L1409" s="54" t="s">
        <v>363</v>
      </c>
      <c r="M1409" s="54" t="s">
        <v>116</v>
      </c>
      <c r="N1409" s="54">
        <v>3.04</v>
      </c>
      <c r="P1409" s="54">
        <v>0.12</v>
      </c>
      <c r="R1409" s="54">
        <v>5679.09</v>
      </c>
      <c r="S1409" s="54">
        <v>1830</v>
      </c>
      <c r="T1409" s="54">
        <v>214</v>
      </c>
      <c r="U1409" s="54">
        <v>111500</v>
      </c>
    </row>
    <row r="1410" spans="5:21">
      <c r="E1410" s="55">
        <v>208</v>
      </c>
      <c r="F1410" s="55">
        <v>9.02</v>
      </c>
      <c r="H1410" s="54" t="s">
        <v>3342</v>
      </c>
      <c r="I1410" s="55">
        <v>2</v>
      </c>
      <c r="J1410" s="54" t="s">
        <v>3343</v>
      </c>
      <c r="K1410" s="54" t="s">
        <v>3342</v>
      </c>
      <c r="L1410" s="54" t="s">
        <v>2159</v>
      </c>
      <c r="M1410" s="54" t="s">
        <v>116</v>
      </c>
      <c r="N1410" s="54">
        <v>3.04</v>
      </c>
      <c r="P1410" s="54">
        <v>0.36</v>
      </c>
      <c r="R1410" s="54">
        <v>8320.1200000000008</v>
      </c>
      <c r="S1410" s="54">
        <v>3275</v>
      </c>
      <c r="T1410" s="54">
        <v>889</v>
      </c>
      <c r="U1410" s="54">
        <v>0</v>
      </c>
    </row>
    <row r="1411" spans="5:21">
      <c r="E1411" s="55">
        <v>208</v>
      </c>
      <c r="F1411" s="55">
        <v>13</v>
      </c>
      <c r="H1411" s="54" t="s">
        <v>3344</v>
      </c>
      <c r="I1411" s="55">
        <v>2</v>
      </c>
      <c r="J1411" s="54" t="s">
        <v>3345</v>
      </c>
      <c r="K1411" s="54" t="s">
        <v>3344</v>
      </c>
      <c r="L1411" s="54" t="s">
        <v>363</v>
      </c>
      <c r="M1411" s="54" t="s">
        <v>116</v>
      </c>
      <c r="N1411" s="54">
        <v>3.04</v>
      </c>
      <c r="P1411" s="54">
        <v>0.62</v>
      </c>
      <c r="R1411" s="54">
        <v>11503.53</v>
      </c>
      <c r="S1411" s="54">
        <v>3466</v>
      </c>
      <c r="T1411" s="54">
        <v>360</v>
      </c>
      <c r="U1411" s="54">
        <v>219900</v>
      </c>
    </row>
    <row r="1412" spans="5:21">
      <c r="E1412" s="55">
        <v>208</v>
      </c>
      <c r="F1412" s="55">
        <v>16</v>
      </c>
      <c r="H1412" s="54" t="s">
        <v>3325</v>
      </c>
      <c r="I1412" s="55">
        <v>1</v>
      </c>
      <c r="J1412" s="54" t="s">
        <v>3346</v>
      </c>
      <c r="K1412" s="54" t="s">
        <v>3325</v>
      </c>
      <c r="L1412" s="54" t="s">
        <v>363</v>
      </c>
      <c r="M1412" s="54" t="s">
        <v>116</v>
      </c>
      <c r="N1412" s="54">
        <v>3.04</v>
      </c>
      <c r="P1412" s="54">
        <v>0.11</v>
      </c>
      <c r="R1412" s="54">
        <v>389.95</v>
      </c>
      <c r="U1412" s="54">
        <v>0</v>
      </c>
    </row>
    <row r="1413" spans="5:21">
      <c r="E1413" s="55">
        <v>208</v>
      </c>
      <c r="F1413" s="55">
        <v>16.010000000000002</v>
      </c>
      <c r="H1413" s="54" t="s">
        <v>3284</v>
      </c>
      <c r="I1413" s="55" t="s">
        <v>77</v>
      </c>
      <c r="J1413" s="54" t="s">
        <v>2191</v>
      </c>
      <c r="K1413" s="54" t="s">
        <v>3347</v>
      </c>
      <c r="L1413" s="54" t="s">
        <v>658</v>
      </c>
      <c r="M1413" s="54" t="s">
        <v>116</v>
      </c>
      <c r="N1413" s="54">
        <v>3.04</v>
      </c>
      <c r="P1413" s="54">
        <v>0.11</v>
      </c>
      <c r="Q1413" s="54" t="s">
        <v>118</v>
      </c>
      <c r="R1413" s="54">
        <v>0</v>
      </c>
      <c r="U1413" s="54">
        <v>0</v>
      </c>
    </row>
    <row r="1414" spans="5:21">
      <c r="E1414" s="55">
        <v>208</v>
      </c>
      <c r="F1414" s="55">
        <v>17</v>
      </c>
      <c r="H1414" s="54" t="s">
        <v>3331</v>
      </c>
      <c r="I1414" s="55">
        <v>2</v>
      </c>
      <c r="J1414" s="54" t="s">
        <v>3330</v>
      </c>
      <c r="K1414" s="54" t="s">
        <v>3331</v>
      </c>
      <c r="L1414" s="54" t="s">
        <v>363</v>
      </c>
      <c r="M1414" s="54" t="s">
        <v>116</v>
      </c>
      <c r="N1414" s="54">
        <v>3.04</v>
      </c>
      <c r="P1414" s="54">
        <v>1.1100000000000001</v>
      </c>
      <c r="R1414" s="54">
        <v>6742.59</v>
      </c>
      <c r="S1414" s="54">
        <v>3256</v>
      </c>
      <c r="T1414" s="54">
        <v>829</v>
      </c>
      <c r="U1414" s="54">
        <v>1</v>
      </c>
    </row>
    <row r="1415" spans="5:21">
      <c r="E1415" s="55">
        <v>209</v>
      </c>
      <c r="F1415" s="55">
        <v>22</v>
      </c>
      <c r="H1415" s="54" t="s">
        <v>3348</v>
      </c>
      <c r="I1415" s="55">
        <v>2</v>
      </c>
      <c r="J1415" s="54" t="s">
        <v>3349</v>
      </c>
      <c r="K1415" s="54" t="s">
        <v>3348</v>
      </c>
      <c r="L1415" s="54" t="s">
        <v>2159</v>
      </c>
      <c r="M1415" s="54" t="s">
        <v>116</v>
      </c>
      <c r="N1415" s="54">
        <v>3.04</v>
      </c>
      <c r="P1415" s="54">
        <v>0.13</v>
      </c>
      <c r="R1415" s="54">
        <v>7550.85</v>
      </c>
      <c r="S1415" s="54">
        <v>3363</v>
      </c>
      <c r="T1415" s="54">
        <v>609</v>
      </c>
      <c r="U1415" s="54">
        <v>1</v>
      </c>
    </row>
    <row r="1416" spans="5:21">
      <c r="E1416" s="55">
        <v>209</v>
      </c>
      <c r="F1416" s="55">
        <v>23.02</v>
      </c>
      <c r="H1416" s="54" t="s">
        <v>3350</v>
      </c>
      <c r="I1416" s="55">
        <v>2</v>
      </c>
      <c r="J1416" s="54" t="s">
        <v>3351</v>
      </c>
      <c r="K1416" s="54" t="s">
        <v>3352</v>
      </c>
      <c r="L1416" s="54" t="s">
        <v>363</v>
      </c>
      <c r="M1416" s="54" t="s">
        <v>116</v>
      </c>
      <c r="N1416" s="54">
        <v>3.04</v>
      </c>
      <c r="P1416" s="54">
        <v>0.15</v>
      </c>
      <c r="R1416" s="54">
        <v>8334.2999999999993</v>
      </c>
      <c r="S1416" s="54">
        <v>3193</v>
      </c>
      <c r="T1416" s="54">
        <v>861</v>
      </c>
      <c r="U1416" s="54">
        <v>260000</v>
      </c>
    </row>
    <row r="1417" spans="5:21">
      <c r="E1417" s="55">
        <v>209</v>
      </c>
      <c r="F1417" s="55">
        <v>25</v>
      </c>
      <c r="H1417" s="54" t="s">
        <v>3353</v>
      </c>
      <c r="I1417" s="55">
        <v>2</v>
      </c>
      <c r="J1417" s="54" t="s">
        <v>3354</v>
      </c>
      <c r="K1417" s="54" t="s">
        <v>3355</v>
      </c>
      <c r="L1417" s="54" t="s">
        <v>2912</v>
      </c>
      <c r="M1417" s="54" t="s">
        <v>116</v>
      </c>
      <c r="N1417" s="54">
        <v>3.04</v>
      </c>
      <c r="P1417" s="54">
        <v>0.09</v>
      </c>
      <c r="R1417" s="54">
        <v>10546.38</v>
      </c>
      <c r="S1417" s="54">
        <v>1900</v>
      </c>
      <c r="T1417" s="54">
        <v>192</v>
      </c>
      <c r="U1417" s="54">
        <v>112000</v>
      </c>
    </row>
    <row r="1418" spans="5:21">
      <c r="E1418" s="55">
        <v>209</v>
      </c>
      <c r="F1418" s="55">
        <v>26</v>
      </c>
      <c r="H1418" s="54" t="s">
        <v>2200</v>
      </c>
      <c r="I1418" s="55">
        <v>2</v>
      </c>
      <c r="J1418" s="54" t="s">
        <v>3356</v>
      </c>
      <c r="K1418" s="54" t="s">
        <v>2200</v>
      </c>
      <c r="L1418" s="54" t="s">
        <v>363</v>
      </c>
      <c r="M1418" s="54" t="s">
        <v>116</v>
      </c>
      <c r="N1418" s="54">
        <v>3.04</v>
      </c>
      <c r="P1418" s="54">
        <v>0.14000000000000001</v>
      </c>
      <c r="R1418" s="54">
        <v>9615.74</v>
      </c>
      <c r="U1418" s="54">
        <v>0</v>
      </c>
    </row>
    <row r="1419" spans="5:21">
      <c r="E1419" s="55">
        <v>209</v>
      </c>
      <c r="F1419" s="55">
        <v>27.02</v>
      </c>
      <c r="H1419" s="54" t="s">
        <v>3357</v>
      </c>
      <c r="I1419" s="55">
        <v>2</v>
      </c>
      <c r="J1419" s="54" t="s">
        <v>3358</v>
      </c>
      <c r="K1419" s="54" t="s">
        <v>3357</v>
      </c>
      <c r="L1419" s="54" t="s">
        <v>363</v>
      </c>
      <c r="M1419" s="54" t="s">
        <v>116</v>
      </c>
      <c r="N1419" s="54">
        <v>3.04</v>
      </c>
      <c r="P1419" s="54">
        <v>0.17</v>
      </c>
      <c r="R1419" s="54">
        <v>10493.2</v>
      </c>
      <c r="U1419" s="54">
        <v>0</v>
      </c>
    </row>
    <row r="1420" spans="5:21">
      <c r="E1420" s="55">
        <v>209</v>
      </c>
      <c r="F1420" s="55">
        <v>28.02</v>
      </c>
      <c r="H1420" s="54" t="s">
        <v>3359</v>
      </c>
      <c r="I1420" s="55">
        <v>2</v>
      </c>
      <c r="J1420" s="54" t="s">
        <v>3360</v>
      </c>
      <c r="K1420" s="54" t="s">
        <v>3359</v>
      </c>
      <c r="L1420" s="54" t="s">
        <v>363</v>
      </c>
      <c r="M1420" s="54" t="s">
        <v>116</v>
      </c>
      <c r="N1420" s="54">
        <v>3.04</v>
      </c>
      <c r="P1420" s="54">
        <v>0.23</v>
      </c>
      <c r="R1420" s="54">
        <v>9677.85</v>
      </c>
      <c r="S1420" s="54">
        <v>3295</v>
      </c>
      <c r="T1420" s="54">
        <v>983</v>
      </c>
      <c r="U1420" s="54">
        <v>275000</v>
      </c>
    </row>
    <row r="1421" spans="5:21">
      <c r="E1421" s="55">
        <v>209</v>
      </c>
      <c r="F1421" s="55">
        <v>30</v>
      </c>
      <c r="H1421" s="54" t="s">
        <v>3361</v>
      </c>
      <c r="I1421" s="55">
        <v>2</v>
      </c>
      <c r="J1421" s="54" t="s">
        <v>3362</v>
      </c>
      <c r="K1421" s="54" t="s">
        <v>3363</v>
      </c>
      <c r="L1421" s="54" t="s">
        <v>363</v>
      </c>
      <c r="M1421" s="54" t="s">
        <v>116</v>
      </c>
      <c r="N1421" s="54">
        <v>3.04</v>
      </c>
      <c r="P1421" s="54">
        <v>0.33</v>
      </c>
      <c r="R1421" s="54">
        <v>12823.96</v>
      </c>
      <c r="S1421" s="54">
        <v>3499</v>
      </c>
      <c r="T1421" s="54">
        <v>413</v>
      </c>
      <c r="U1421" s="54">
        <v>380000</v>
      </c>
    </row>
    <row r="1422" spans="5:21">
      <c r="E1422" s="55">
        <v>210</v>
      </c>
      <c r="F1422" s="55">
        <v>31</v>
      </c>
      <c r="H1422" s="54" t="s">
        <v>3364</v>
      </c>
      <c r="I1422" s="55">
        <v>2</v>
      </c>
      <c r="J1422" s="54" t="s">
        <v>3365</v>
      </c>
      <c r="K1422" s="54" t="s">
        <v>3364</v>
      </c>
      <c r="L1422" s="54" t="s">
        <v>2159</v>
      </c>
      <c r="M1422" s="54" t="s">
        <v>116</v>
      </c>
      <c r="N1422" s="54">
        <v>3.04</v>
      </c>
      <c r="P1422" s="54">
        <v>0.314</v>
      </c>
      <c r="R1422" s="54">
        <v>12627.29</v>
      </c>
      <c r="S1422" s="54">
        <v>3194</v>
      </c>
      <c r="T1422" s="54">
        <v>712</v>
      </c>
      <c r="U1422" s="54">
        <v>10</v>
      </c>
    </row>
    <row r="1423" spans="5:21">
      <c r="E1423" s="55">
        <v>210</v>
      </c>
      <c r="F1423" s="55">
        <v>33</v>
      </c>
      <c r="H1423" s="54" t="s">
        <v>3366</v>
      </c>
      <c r="I1423" s="55">
        <v>2</v>
      </c>
      <c r="J1423" s="54" t="s">
        <v>3367</v>
      </c>
      <c r="K1423" s="54" t="s">
        <v>3366</v>
      </c>
      <c r="L1423" s="54" t="s">
        <v>363</v>
      </c>
      <c r="M1423" s="54" t="s">
        <v>116</v>
      </c>
      <c r="N1423" s="54">
        <v>3.04</v>
      </c>
      <c r="P1423" s="54">
        <v>0.48</v>
      </c>
      <c r="R1423" s="54">
        <v>10985.96</v>
      </c>
      <c r="S1423" s="54">
        <v>1901</v>
      </c>
      <c r="T1423" s="54">
        <v>91</v>
      </c>
      <c r="U1423" s="54">
        <v>185000</v>
      </c>
    </row>
    <row r="1424" spans="5:21">
      <c r="E1424" s="55">
        <v>210</v>
      </c>
      <c r="F1424" s="55">
        <v>37</v>
      </c>
      <c r="H1424" s="54" t="s">
        <v>3368</v>
      </c>
      <c r="I1424" s="55">
        <v>1</v>
      </c>
      <c r="J1424" s="54" t="s">
        <v>3358</v>
      </c>
      <c r="K1424" s="54" t="s">
        <v>3357</v>
      </c>
      <c r="L1424" s="54" t="s">
        <v>363</v>
      </c>
      <c r="M1424" s="54" t="s">
        <v>116</v>
      </c>
      <c r="N1424" s="54">
        <v>3.04</v>
      </c>
      <c r="P1424" s="54">
        <v>0.13</v>
      </c>
      <c r="R1424" s="54">
        <v>460.85</v>
      </c>
      <c r="S1424" s="54">
        <v>2857</v>
      </c>
      <c r="T1424" s="54">
        <v>77</v>
      </c>
      <c r="U1424" s="54">
        <v>8000</v>
      </c>
    </row>
    <row r="1425" spans="5:21">
      <c r="E1425" s="55">
        <v>210</v>
      </c>
      <c r="F1425" s="55">
        <v>38</v>
      </c>
      <c r="H1425" s="54" t="s">
        <v>3369</v>
      </c>
      <c r="I1425" s="55">
        <v>2</v>
      </c>
      <c r="J1425" s="54" t="s">
        <v>3370</v>
      </c>
      <c r="K1425" s="54" t="s">
        <v>3371</v>
      </c>
      <c r="L1425" s="54" t="s">
        <v>3372</v>
      </c>
      <c r="M1425" s="54" t="s">
        <v>116</v>
      </c>
      <c r="N1425" s="54">
        <v>3.04</v>
      </c>
      <c r="P1425" s="54">
        <v>0.11</v>
      </c>
      <c r="R1425" s="54">
        <v>4489.67</v>
      </c>
      <c r="S1425" s="54">
        <v>3490</v>
      </c>
      <c r="T1425" s="54">
        <v>412</v>
      </c>
      <c r="U1425" s="54">
        <v>1</v>
      </c>
    </row>
    <row r="1426" spans="5:21">
      <c r="E1426" s="55">
        <v>210</v>
      </c>
      <c r="F1426" s="55">
        <v>39</v>
      </c>
      <c r="H1426" s="54" t="s">
        <v>3373</v>
      </c>
      <c r="I1426" s="55">
        <v>2</v>
      </c>
      <c r="J1426" s="54" t="s">
        <v>3374</v>
      </c>
      <c r="K1426" s="54" t="s">
        <v>3375</v>
      </c>
      <c r="L1426" s="54" t="s">
        <v>363</v>
      </c>
      <c r="M1426" s="54" t="s">
        <v>116</v>
      </c>
      <c r="N1426" s="54">
        <v>3.04</v>
      </c>
      <c r="P1426" s="54">
        <v>0.1</v>
      </c>
      <c r="R1426" s="54">
        <v>4074.9</v>
      </c>
      <c r="S1426" s="54">
        <v>2168</v>
      </c>
      <c r="T1426" s="54">
        <v>101</v>
      </c>
      <c r="U1426" s="54">
        <v>45000</v>
      </c>
    </row>
    <row r="1427" spans="5:21">
      <c r="E1427" s="55">
        <v>211</v>
      </c>
      <c r="F1427" s="55">
        <v>40</v>
      </c>
      <c r="H1427" s="54" t="s">
        <v>3376</v>
      </c>
      <c r="I1427" s="55">
        <v>2</v>
      </c>
      <c r="J1427" s="54" t="s">
        <v>3377</v>
      </c>
      <c r="K1427" s="54" t="s">
        <v>3378</v>
      </c>
      <c r="L1427" s="54" t="s">
        <v>363</v>
      </c>
      <c r="M1427" s="54" t="s">
        <v>116</v>
      </c>
      <c r="N1427" s="54">
        <v>3.04</v>
      </c>
      <c r="P1427" s="54">
        <v>0.56999999999999995</v>
      </c>
      <c r="R1427" s="54">
        <v>12364.96</v>
      </c>
      <c r="S1427" s="54">
        <v>2926</v>
      </c>
      <c r="T1427" s="54">
        <v>122</v>
      </c>
      <c r="U1427" s="54">
        <v>65000</v>
      </c>
    </row>
    <row r="1428" spans="5:21">
      <c r="E1428" s="55">
        <v>211</v>
      </c>
      <c r="F1428" s="55">
        <v>45</v>
      </c>
      <c r="H1428" s="54" t="s">
        <v>3379</v>
      </c>
      <c r="I1428" s="55">
        <v>2</v>
      </c>
      <c r="J1428" s="54" t="s">
        <v>3380</v>
      </c>
      <c r="K1428" s="54" t="s">
        <v>3381</v>
      </c>
      <c r="L1428" s="54" t="s">
        <v>1718</v>
      </c>
      <c r="M1428" s="54" t="s">
        <v>116</v>
      </c>
      <c r="N1428" s="54">
        <v>3.04</v>
      </c>
      <c r="P1428" s="54">
        <v>0.45</v>
      </c>
      <c r="R1428" s="54">
        <v>10284.049999999999</v>
      </c>
      <c r="S1428" s="54">
        <v>3466</v>
      </c>
      <c r="T1428" s="54">
        <v>953</v>
      </c>
      <c r="U1428" s="54">
        <v>275000</v>
      </c>
    </row>
    <row r="1429" spans="5:21">
      <c r="E1429" s="55">
        <v>212</v>
      </c>
      <c r="F1429" s="55">
        <v>1</v>
      </c>
      <c r="H1429" s="54" t="s">
        <v>3382</v>
      </c>
      <c r="I1429" s="55" t="s">
        <v>321</v>
      </c>
      <c r="J1429" s="54" t="s">
        <v>3383</v>
      </c>
      <c r="K1429" s="54" t="s">
        <v>3384</v>
      </c>
      <c r="L1429" s="54" t="s">
        <v>363</v>
      </c>
      <c r="M1429" s="54" t="s">
        <v>3385</v>
      </c>
      <c r="N1429" s="54">
        <v>3</v>
      </c>
      <c r="P1429" s="54">
        <v>13.24</v>
      </c>
      <c r="R1429" s="54">
        <v>14382.07</v>
      </c>
      <c r="U1429" s="54">
        <v>0</v>
      </c>
    </row>
    <row r="1430" spans="5:21">
      <c r="E1430" s="55">
        <v>212</v>
      </c>
      <c r="F1430" s="55">
        <v>1.01</v>
      </c>
      <c r="H1430" s="54" t="s">
        <v>3386</v>
      </c>
      <c r="I1430" s="55" t="s">
        <v>77</v>
      </c>
      <c r="J1430" s="54" t="s">
        <v>1070</v>
      </c>
      <c r="K1430" s="54" t="s">
        <v>3347</v>
      </c>
      <c r="L1430" s="54" t="s">
        <v>3387</v>
      </c>
      <c r="M1430" s="54" t="s">
        <v>88</v>
      </c>
      <c r="N1430" s="54">
        <v>3</v>
      </c>
      <c r="P1430" s="54">
        <v>15.37</v>
      </c>
      <c r="Q1430" s="54" t="s">
        <v>113</v>
      </c>
      <c r="R1430" s="54">
        <v>0</v>
      </c>
      <c r="S1430" s="54">
        <v>2820</v>
      </c>
      <c r="T1430" s="54">
        <v>178</v>
      </c>
      <c r="U1430" s="54">
        <v>759040</v>
      </c>
    </row>
    <row r="1431" spans="5:21">
      <c r="E1431" s="55">
        <v>212</v>
      </c>
      <c r="F1431" s="55">
        <v>1.02</v>
      </c>
      <c r="H1431" s="54" t="s">
        <v>98</v>
      </c>
      <c r="I1431" s="55" t="s">
        <v>77</v>
      </c>
      <c r="J1431" s="54" t="s">
        <v>3388</v>
      </c>
      <c r="K1431" s="54" t="s">
        <v>3347</v>
      </c>
      <c r="L1431" s="54" t="s">
        <v>658</v>
      </c>
      <c r="M1431" s="54" t="s">
        <v>88</v>
      </c>
      <c r="N1431" s="54">
        <v>3</v>
      </c>
      <c r="P1431" s="54">
        <v>23.19</v>
      </c>
      <c r="Q1431" s="54" t="s">
        <v>113</v>
      </c>
      <c r="R1431" s="54">
        <v>0</v>
      </c>
      <c r="U1431" s="54">
        <v>0</v>
      </c>
    </row>
    <row r="1432" spans="5:21">
      <c r="E1432" s="55">
        <v>212</v>
      </c>
      <c r="F1432" s="55">
        <v>1.02</v>
      </c>
      <c r="G1432" s="54" t="s">
        <v>1619</v>
      </c>
      <c r="H1432" s="54" t="s">
        <v>98</v>
      </c>
      <c r="I1432" s="55" t="s">
        <v>77</v>
      </c>
      <c r="J1432" s="54" t="s">
        <v>3388</v>
      </c>
      <c r="K1432" s="54" t="s">
        <v>3347</v>
      </c>
      <c r="L1432" s="54" t="s">
        <v>658</v>
      </c>
      <c r="P1432" s="54">
        <v>0</v>
      </c>
      <c r="Q1432" s="54" t="s">
        <v>3389</v>
      </c>
      <c r="R1432" s="54">
        <v>0</v>
      </c>
      <c r="U1432" s="54">
        <v>0</v>
      </c>
    </row>
    <row r="1433" spans="5:21">
      <c r="E1433" s="55">
        <v>212</v>
      </c>
      <c r="F1433" s="55">
        <v>2</v>
      </c>
      <c r="H1433" s="54" t="s">
        <v>3390</v>
      </c>
      <c r="I1433" s="55">
        <v>2</v>
      </c>
      <c r="J1433" s="54" t="s">
        <v>3391</v>
      </c>
      <c r="K1433" s="54" t="s">
        <v>3392</v>
      </c>
      <c r="L1433" s="54" t="s">
        <v>363</v>
      </c>
      <c r="M1433" s="54" t="s">
        <v>3393</v>
      </c>
      <c r="N1433" s="54">
        <v>3.08</v>
      </c>
      <c r="P1433" s="54">
        <v>0.23</v>
      </c>
      <c r="R1433" s="54">
        <v>4948.82</v>
      </c>
      <c r="S1433" s="54">
        <v>3236</v>
      </c>
      <c r="T1433" s="54">
        <v>728</v>
      </c>
      <c r="U1433" s="54">
        <v>80000</v>
      </c>
    </row>
    <row r="1434" spans="5:21">
      <c r="E1434" s="55">
        <v>212</v>
      </c>
      <c r="F1434" s="55">
        <v>3</v>
      </c>
      <c r="H1434" s="54" t="s">
        <v>3394</v>
      </c>
      <c r="I1434" s="55">
        <v>2</v>
      </c>
      <c r="J1434" s="54" t="s">
        <v>3395</v>
      </c>
      <c r="K1434" s="54" t="s">
        <v>3394</v>
      </c>
      <c r="L1434" s="54" t="s">
        <v>363</v>
      </c>
      <c r="M1434" s="54" t="s">
        <v>3393</v>
      </c>
      <c r="N1434" s="54">
        <v>3.08</v>
      </c>
      <c r="P1434" s="54">
        <v>0.52</v>
      </c>
      <c r="R1434" s="54">
        <v>6306.56</v>
      </c>
      <c r="S1434" s="54">
        <v>3499</v>
      </c>
      <c r="T1434" s="54">
        <v>964</v>
      </c>
      <c r="U1434" s="54">
        <v>240000</v>
      </c>
    </row>
    <row r="1435" spans="5:21">
      <c r="E1435" s="55">
        <v>212</v>
      </c>
      <c r="F1435" s="55">
        <v>4</v>
      </c>
      <c r="H1435" s="54" t="s">
        <v>3396</v>
      </c>
      <c r="I1435" s="55" t="s">
        <v>321</v>
      </c>
      <c r="J1435" s="54" t="s">
        <v>3397</v>
      </c>
      <c r="K1435" s="54" t="s">
        <v>3398</v>
      </c>
      <c r="L1435" s="54" t="s">
        <v>2226</v>
      </c>
      <c r="M1435" s="54" t="s">
        <v>3393</v>
      </c>
      <c r="N1435" s="54">
        <v>3.08</v>
      </c>
      <c r="P1435" s="54">
        <v>0.34</v>
      </c>
      <c r="R1435" s="54">
        <v>8972.4</v>
      </c>
      <c r="S1435" s="54">
        <v>3328</v>
      </c>
      <c r="T1435" s="54">
        <v>186</v>
      </c>
      <c r="U1435" s="54">
        <v>100</v>
      </c>
    </row>
    <row r="1436" spans="5:21">
      <c r="E1436" s="55">
        <v>212</v>
      </c>
      <c r="F1436" s="55">
        <v>5</v>
      </c>
      <c r="H1436" s="54" t="s">
        <v>3399</v>
      </c>
      <c r="I1436" s="55" t="s">
        <v>321</v>
      </c>
      <c r="J1436" s="54" t="s">
        <v>3400</v>
      </c>
      <c r="K1436" s="54" t="s">
        <v>3399</v>
      </c>
      <c r="L1436" s="54" t="s">
        <v>363</v>
      </c>
      <c r="M1436" s="54" t="s">
        <v>3393</v>
      </c>
      <c r="N1436" s="54">
        <v>3.08</v>
      </c>
      <c r="P1436" s="54">
        <v>0.78</v>
      </c>
      <c r="R1436" s="54">
        <v>40863.22</v>
      </c>
      <c r="S1436" s="54">
        <v>3458</v>
      </c>
      <c r="T1436" s="54">
        <v>75</v>
      </c>
      <c r="U1436" s="54">
        <v>60000</v>
      </c>
    </row>
    <row r="1437" spans="5:21">
      <c r="E1437" s="55">
        <v>212</v>
      </c>
      <c r="F1437" s="55">
        <v>7</v>
      </c>
      <c r="H1437" s="54" t="s">
        <v>3401</v>
      </c>
      <c r="I1437" s="55" t="s">
        <v>1740</v>
      </c>
      <c r="J1437" s="54" t="s">
        <v>3402</v>
      </c>
      <c r="K1437" s="54" t="s">
        <v>3401</v>
      </c>
      <c r="L1437" s="54" t="s">
        <v>363</v>
      </c>
      <c r="M1437" s="54" t="s">
        <v>3393</v>
      </c>
      <c r="N1437" s="54">
        <v>3.09</v>
      </c>
      <c r="P1437" s="54">
        <v>1.34</v>
      </c>
      <c r="Q1437" s="54" t="s">
        <v>3403</v>
      </c>
      <c r="R1437" s="54">
        <v>0</v>
      </c>
      <c r="U1437" s="54">
        <v>0</v>
      </c>
    </row>
    <row r="1438" spans="5:21">
      <c r="E1438" s="55">
        <v>212</v>
      </c>
      <c r="F1438" s="55">
        <v>9</v>
      </c>
      <c r="H1438" s="54" t="s">
        <v>3404</v>
      </c>
      <c r="I1438" s="55" t="s">
        <v>321</v>
      </c>
      <c r="J1438" s="54" t="s">
        <v>3405</v>
      </c>
      <c r="K1438" s="54" t="s">
        <v>3404</v>
      </c>
      <c r="L1438" s="54" t="s">
        <v>363</v>
      </c>
      <c r="M1438" s="54" t="s">
        <v>3393</v>
      </c>
      <c r="N1438" s="54">
        <v>3.09</v>
      </c>
      <c r="P1438" s="54">
        <v>0.51</v>
      </c>
      <c r="R1438" s="54">
        <v>20100.150000000001</v>
      </c>
      <c r="U1438" s="54">
        <v>0</v>
      </c>
    </row>
    <row r="1439" spans="5:21">
      <c r="E1439" s="55">
        <v>212</v>
      </c>
      <c r="F1439" s="55">
        <v>10</v>
      </c>
      <c r="H1439" s="54" t="s">
        <v>3406</v>
      </c>
      <c r="I1439" s="55" t="s">
        <v>1740</v>
      </c>
      <c r="J1439" s="54" t="s">
        <v>3407</v>
      </c>
      <c r="K1439" s="54" t="s">
        <v>2813</v>
      </c>
      <c r="L1439" s="54" t="s">
        <v>363</v>
      </c>
      <c r="M1439" s="54" t="s">
        <v>3393</v>
      </c>
      <c r="N1439" s="54">
        <v>3.09</v>
      </c>
      <c r="P1439" s="54">
        <v>0.43</v>
      </c>
      <c r="Q1439" s="54" t="s">
        <v>3408</v>
      </c>
      <c r="R1439" s="54">
        <v>0</v>
      </c>
      <c r="U1439" s="54">
        <v>0</v>
      </c>
    </row>
    <row r="1440" spans="5:21">
      <c r="E1440" s="55">
        <v>212</v>
      </c>
      <c r="F1440" s="55">
        <v>12</v>
      </c>
      <c r="H1440" s="54" t="s">
        <v>3409</v>
      </c>
      <c r="I1440" s="55">
        <v>2</v>
      </c>
      <c r="J1440" s="54" t="s">
        <v>3410</v>
      </c>
      <c r="K1440" s="54" t="s">
        <v>2248</v>
      </c>
      <c r="L1440" s="54" t="s">
        <v>2843</v>
      </c>
      <c r="M1440" s="54" t="s">
        <v>3393</v>
      </c>
      <c r="N1440" s="54">
        <v>3.09</v>
      </c>
      <c r="P1440" s="54">
        <v>0.27</v>
      </c>
      <c r="R1440" s="54">
        <v>5586.92</v>
      </c>
      <c r="U1440" s="54">
        <v>0</v>
      </c>
    </row>
    <row r="1441" spans="5:21">
      <c r="E1441" s="55">
        <v>212</v>
      </c>
      <c r="F1441" s="55">
        <v>14</v>
      </c>
      <c r="H1441" s="54" t="s">
        <v>3411</v>
      </c>
      <c r="I1441" s="55">
        <v>2</v>
      </c>
      <c r="J1441" s="54" t="s">
        <v>3412</v>
      </c>
      <c r="K1441" s="54" t="s">
        <v>3411</v>
      </c>
      <c r="L1441" s="54" t="s">
        <v>363</v>
      </c>
      <c r="M1441" s="54" t="s">
        <v>3393</v>
      </c>
      <c r="N1441" s="54">
        <v>3.09</v>
      </c>
      <c r="P1441" s="54">
        <v>0.45</v>
      </c>
      <c r="R1441" s="54">
        <v>7933.71</v>
      </c>
      <c r="S1441" s="54">
        <v>2319</v>
      </c>
      <c r="T1441" s="54">
        <v>172</v>
      </c>
      <c r="U1441" s="54">
        <v>156500</v>
      </c>
    </row>
    <row r="1442" spans="5:21">
      <c r="E1442" s="55">
        <v>212</v>
      </c>
      <c r="F1442" s="55">
        <v>15</v>
      </c>
      <c r="H1442" s="54" t="s">
        <v>3413</v>
      </c>
      <c r="I1442" s="55">
        <v>2</v>
      </c>
      <c r="J1442" s="54" t="s">
        <v>3414</v>
      </c>
      <c r="K1442" s="54" t="s">
        <v>3415</v>
      </c>
      <c r="L1442" s="54" t="s">
        <v>363</v>
      </c>
      <c r="M1442" s="54" t="s">
        <v>3393</v>
      </c>
      <c r="N1442" s="54">
        <v>3.09</v>
      </c>
      <c r="P1442" s="54">
        <v>0.45</v>
      </c>
      <c r="R1442" s="54">
        <v>5253.69</v>
      </c>
      <c r="S1442" s="54">
        <v>3498</v>
      </c>
      <c r="T1442" s="54">
        <v>340</v>
      </c>
      <c r="U1442" s="54">
        <v>88430</v>
      </c>
    </row>
    <row r="1443" spans="5:21">
      <c r="E1443" s="55">
        <v>213</v>
      </c>
      <c r="F1443" s="55">
        <v>1</v>
      </c>
      <c r="H1443" s="54" t="s">
        <v>3416</v>
      </c>
      <c r="I1443" s="55">
        <v>2</v>
      </c>
      <c r="J1443" s="54" t="s">
        <v>3417</v>
      </c>
      <c r="K1443" s="54" t="s">
        <v>3418</v>
      </c>
      <c r="L1443" s="54" t="s">
        <v>363</v>
      </c>
      <c r="M1443" s="54" t="s">
        <v>91</v>
      </c>
      <c r="N1443" s="54">
        <v>3.08</v>
      </c>
      <c r="P1443" s="54">
        <v>0.45</v>
      </c>
      <c r="R1443" s="54">
        <v>7923.08</v>
      </c>
      <c r="S1443" s="54">
        <v>3207</v>
      </c>
      <c r="T1443" s="54">
        <v>6</v>
      </c>
      <c r="U1443" s="54">
        <v>1</v>
      </c>
    </row>
    <row r="1444" spans="5:21">
      <c r="E1444" s="55">
        <v>213</v>
      </c>
      <c r="F1444" s="55">
        <v>2</v>
      </c>
      <c r="H1444" s="54" t="s">
        <v>3418</v>
      </c>
      <c r="I1444" s="55">
        <v>2</v>
      </c>
      <c r="J1444" s="54" t="s">
        <v>3417</v>
      </c>
      <c r="K1444" s="54" t="s">
        <v>3418</v>
      </c>
      <c r="L1444" s="54" t="s">
        <v>363</v>
      </c>
      <c r="M1444" s="54" t="s">
        <v>91</v>
      </c>
      <c r="N1444" s="54">
        <v>3.08</v>
      </c>
      <c r="P1444" s="54">
        <v>0.5</v>
      </c>
      <c r="R1444" s="54">
        <v>6012.32</v>
      </c>
      <c r="S1444" s="54">
        <v>3207</v>
      </c>
      <c r="T1444" s="54">
        <v>11</v>
      </c>
      <c r="U1444" s="54">
        <v>1</v>
      </c>
    </row>
    <row r="1445" spans="5:21">
      <c r="E1445" s="55">
        <v>214</v>
      </c>
      <c r="F1445" s="55">
        <v>1</v>
      </c>
      <c r="H1445" s="54" t="s">
        <v>216</v>
      </c>
      <c r="I1445" s="55" t="s">
        <v>77</v>
      </c>
      <c r="J1445" s="54" t="s">
        <v>1070</v>
      </c>
      <c r="K1445" s="54" t="s">
        <v>3419</v>
      </c>
      <c r="L1445" s="54" t="s">
        <v>3420</v>
      </c>
      <c r="M1445" s="54" t="s">
        <v>88</v>
      </c>
      <c r="N1445" s="54">
        <v>2</v>
      </c>
      <c r="P1445" s="54">
        <v>2</v>
      </c>
      <c r="Q1445" s="54" t="s">
        <v>113</v>
      </c>
      <c r="R1445" s="54">
        <v>0</v>
      </c>
      <c r="U1445" s="54">
        <v>0</v>
      </c>
    </row>
    <row r="1446" spans="5:21">
      <c r="E1446" s="55">
        <v>214.01</v>
      </c>
      <c r="F1446" s="55">
        <v>1</v>
      </c>
      <c r="H1446" s="54" t="s">
        <v>216</v>
      </c>
      <c r="I1446" s="55" t="s">
        <v>77</v>
      </c>
      <c r="J1446" s="54" t="s">
        <v>1070</v>
      </c>
      <c r="K1446" s="54" t="s">
        <v>3419</v>
      </c>
      <c r="L1446" s="54" t="s">
        <v>3420</v>
      </c>
      <c r="M1446" s="54" t="s">
        <v>88</v>
      </c>
      <c r="N1446" s="54">
        <v>2</v>
      </c>
      <c r="P1446" s="54">
        <v>0.32600000000000001</v>
      </c>
      <c r="Q1446" s="54" t="s">
        <v>113</v>
      </c>
      <c r="R1446" s="54">
        <v>0</v>
      </c>
      <c r="U1446" s="54">
        <v>0</v>
      </c>
    </row>
    <row r="1447" spans="5:21">
      <c r="E1447" s="55">
        <v>214.02</v>
      </c>
      <c r="F1447" s="55">
        <v>1</v>
      </c>
      <c r="H1447" s="54" t="s">
        <v>3284</v>
      </c>
      <c r="I1447" s="55" t="s">
        <v>77</v>
      </c>
      <c r="J1447" s="54" t="s">
        <v>1070</v>
      </c>
      <c r="K1447" s="54" t="s">
        <v>3419</v>
      </c>
      <c r="L1447" s="54" t="s">
        <v>658</v>
      </c>
      <c r="M1447" s="54" t="s">
        <v>88</v>
      </c>
      <c r="N1447" s="54" t="s">
        <v>3421</v>
      </c>
      <c r="P1447" s="54">
        <v>19</v>
      </c>
      <c r="Q1447" s="54" t="s">
        <v>113</v>
      </c>
      <c r="R1447" s="54">
        <v>0</v>
      </c>
      <c r="U1447" s="54">
        <v>0</v>
      </c>
    </row>
    <row r="1448" spans="5:21">
      <c r="E1448" s="55">
        <v>214.03</v>
      </c>
      <c r="F1448" s="55">
        <v>1</v>
      </c>
      <c r="H1448" s="54" t="s">
        <v>156</v>
      </c>
      <c r="I1448" s="55" t="s">
        <v>77</v>
      </c>
      <c r="J1448" s="54" t="s">
        <v>1070</v>
      </c>
      <c r="K1448" s="54" t="s">
        <v>3419</v>
      </c>
      <c r="L1448" s="54" t="s">
        <v>3420</v>
      </c>
      <c r="M1448" s="54" t="s">
        <v>88</v>
      </c>
      <c r="N1448" s="54">
        <v>3.08</v>
      </c>
      <c r="P1448" s="54">
        <v>4.53</v>
      </c>
      <c r="Q1448" s="54" t="s">
        <v>113</v>
      </c>
      <c r="R1448" s="54">
        <v>0</v>
      </c>
      <c r="U1448" s="54">
        <v>0</v>
      </c>
    </row>
    <row r="1449" spans="5:21">
      <c r="E1449" s="55">
        <v>214.04</v>
      </c>
      <c r="F1449" s="55">
        <v>1</v>
      </c>
      <c r="H1449" s="54" t="s">
        <v>156</v>
      </c>
      <c r="I1449" s="55" t="s">
        <v>77</v>
      </c>
      <c r="J1449" s="54" t="s">
        <v>656</v>
      </c>
      <c r="K1449" s="54" t="s">
        <v>657</v>
      </c>
      <c r="L1449" s="54" t="s">
        <v>658</v>
      </c>
      <c r="M1449" s="54" t="s">
        <v>88</v>
      </c>
      <c r="N1449" s="54">
        <v>3.08</v>
      </c>
      <c r="P1449" s="54">
        <v>0.45500000000000002</v>
      </c>
      <c r="R1449" s="54">
        <v>0</v>
      </c>
      <c r="U1449" s="54">
        <v>0</v>
      </c>
    </row>
    <row r="1450" spans="5:21">
      <c r="E1450" s="55">
        <v>214.05</v>
      </c>
      <c r="F1450" s="55">
        <v>1</v>
      </c>
      <c r="H1450" s="54" t="s">
        <v>156</v>
      </c>
      <c r="I1450" s="55" t="s">
        <v>77</v>
      </c>
      <c r="J1450" s="54" t="s">
        <v>1070</v>
      </c>
      <c r="K1450" s="54" t="s">
        <v>3419</v>
      </c>
      <c r="L1450" s="54" t="s">
        <v>3420</v>
      </c>
      <c r="M1450" s="54" t="s">
        <v>88</v>
      </c>
      <c r="N1450" s="54">
        <v>3.06</v>
      </c>
      <c r="P1450" s="54">
        <v>3.1</v>
      </c>
      <c r="Q1450" s="54" t="s">
        <v>113</v>
      </c>
      <c r="R1450" s="54">
        <v>0</v>
      </c>
      <c r="U1450" s="54">
        <v>0</v>
      </c>
    </row>
    <row r="1451" spans="5:21">
      <c r="E1451" s="55">
        <v>214.06</v>
      </c>
      <c r="F1451" s="55">
        <v>1</v>
      </c>
      <c r="H1451" s="54" t="s">
        <v>156</v>
      </c>
      <c r="I1451" s="55" t="s">
        <v>77</v>
      </c>
      <c r="J1451" s="54" t="s">
        <v>1070</v>
      </c>
      <c r="K1451" s="54" t="s">
        <v>3419</v>
      </c>
      <c r="L1451" s="54" t="s">
        <v>3420</v>
      </c>
      <c r="M1451" s="54" t="s">
        <v>88</v>
      </c>
      <c r="N1451" s="54">
        <v>3.06</v>
      </c>
      <c r="P1451" s="54">
        <v>4.6500000000000004</v>
      </c>
      <c r="Q1451" s="54" t="s">
        <v>113</v>
      </c>
      <c r="R1451" s="54">
        <v>0</v>
      </c>
      <c r="U1451" s="54">
        <v>0</v>
      </c>
    </row>
    <row r="1452" spans="5:21">
      <c r="E1452" s="55">
        <v>215</v>
      </c>
      <c r="F1452" s="55">
        <v>1</v>
      </c>
      <c r="H1452" s="54" t="s">
        <v>3422</v>
      </c>
      <c r="I1452" s="55" t="s">
        <v>321</v>
      </c>
      <c r="J1452" s="54" t="s">
        <v>3423</v>
      </c>
      <c r="K1452" s="54" t="s">
        <v>3424</v>
      </c>
      <c r="L1452" s="54" t="s">
        <v>342</v>
      </c>
      <c r="M1452" s="54" t="s">
        <v>3393</v>
      </c>
      <c r="N1452" s="54">
        <v>3.08</v>
      </c>
      <c r="P1452" s="54">
        <v>3.91</v>
      </c>
      <c r="R1452" s="54">
        <v>9553.7800000000007</v>
      </c>
      <c r="S1452" s="54">
        <v>3466</v>
      </c>
      <c r="T1452" s="54">
        <v>20</v>
      </c>
      <c r="U1452" s="54">
        <v>225000</v>
      </c>
    </row>
    <row r="1453" spans="5:21">
      <c r="E1453" s="55">
        <v>215</v>
      </c>
      <c r="F1453" s="55">
        <v>4</v>
      </c>
      <c r="H1453" s="54" t="s">
        <v>3425</v>
      </c>
      <c r="I1453" s="55">
        <v>1</v>
      </c>
      <c r="J1453" s="54" t="s">
        <v>2603</v>
      </c>
      <c r="K1453" s="54" t="s">
        <v>2604</v>
      </c>
      <c r="L1453" s="54" t="s">
        <v>363</v>
      </c>
      <c r="M1453" s="54" t="s">
        <v>3393</v>
      </c>
      <c r="N1453" s="54">
        <v>3.08</v>
      </c>
      <c r="P1453" s="54">
        <v>0.16</v>
      </c>
      <c r="R1453" s="54">
        <v>7.09</v>
      </c>
      <c r="U1453" s="54">
        <v>0</v>
      </c>
    </row>
    <row r="1454" spans="5:21">
      <c r="E1454" s="55">
        <v>215</v>
      </c>
      <c r="F1454" s="55">
        <v>5</v>
      </c>
      <c r="H1454" s="54" t="s">
        <v>98</v>
      </c>
      <c r="I1454" s="55">
        <v>1</v>
      </c>
      <c r="J1454" s="54" t="s">
        <v>2603</v>
      </c>
      <c r="K1454" s="54" t="s">
        <v>2604</v>
      </c>
      <c r="L1454" s="54" t="s">
        <v>363</v>
      </c>
      <c r="M1454" s="54" t="s">
        <v>3393</v>
      </c>
      <c r="N1454" s="54">
        <v>3.08</v>
      </c>
      <c r="P1454" s="54">
        <v>0.05</v>
      </c>
      <c r="R1454" s="54">
        <v>3.55</v>
      </c>
      <c r="U1454" s="54">
        <v>0</v>
      </c>
    </row>
    <row r="1455" spans="5:21">
      <c r="E1455" s="55">
        <v>216</v>
      </c>
      <c r="F1455" s="55">
        <v>1</v>
      </c>
      <c r="H1455" s="54" t="s">
        <v>3426</v>
      </c>
      <c r="I1455" s="55">
        <v>1</v>
      </c>
      <c r="J1455" s="54" t="s">
        <v>3427</v>
      </c>
      <c r="K1455" s="54" t="s">
        <v>3428</v>
      </c>
      <c r="L1455" s="54" t="s">
        <v>342</v>
      </c>
      <c r="M1455" s="54" t="s">
        <v>3393</v>
      </c>
      <c r="N1455" s="54">
        <v>3.08</v>
      </c>
      <c r="P1455" s="54">
        <v>2</v>
      </c>
      <c r="R1455" s="54">
        <v>3545</v>
      </c>
      <c r="S1455" s="54">
        <v>2717</v>
      </c>
      <c r="T1455" s="54">
        <v>321</v>
      </c>
      <c r="U1455" s="54">
        <v>1</v>
      </c>
    </row>
    <row r="1456" spans="5:21">
      <c r="E1456" s="55">
        <v>216</v>
      </c>
      <c r="F1456" s="55">
        <v>1.01</v>
      </c>
      <c r="H1456" s="54" t="s">
        <v>3429</v>
      </c>
      <c r="I1456" s="55">
        <v>2</v>
      </c>
      <c r="J1456" s="54" t="s">
        <v>3430</v>
      </c>
      <c r="K1456" s="54" t="s">
        <v>3429</v>
      </c>
      <c r="L1456" s="54" t="s">
        <v>363</v>
      </c>
      <c r="M1456" s="54" t="s">
        <v>215</v>
      </c>
      <c r="N1456" s="54">
        <v>3.08</v>
      </c>
      <c r="P1456" s="54">
        <v>0.49</v>
      </c>
      <c r="R1456" s="54">
        <v>9142.56</v>
      </c>
      <c r="S1456" s="54">
        <v>2419</v>
      </c>
      <c r="T1456" s="54">
        <v>291</v>
      </c>
      <c r="U1456" s="54">
        <v>1</v>
      </c>
    </row>
    <row r="1457" spans="5:21">
      <c r="E1457" s="55">
        <v>216</v>
      </c>
      <c r="F1457" s="55">
        <v>1.02</v>
      </c>
      <c r="H1457" s="54" t="s">
        <v>3431</v>
      </c>
      <c r="I1457" s="55">
        <v>2</v>
      </c>
      <c r="J1457" s="54" t="s">
        <v>3432</v>
      </c>
      <c r="K1457" s="54" t="s">
        <v>3431</v>
      </c>
      <c r="L1457" s="54" t="s">
        <v>363</v>
      </c>
      <c r="M1457" s="54" t="s">
        <v>215</v>
      </c>
      <c r="N1457" s="54">
        <v>3.08</v>
      </c>
      <c r="P1457" s="54">
        <v>0.53</v>
      </c>
      <c r="R1457" s="54">
        <v>8883.77</v>
      </c>
      <c r="U1457" s="54">
        <v>0</v>
      </c>
    </row>
    <row r="1458" spans="5:21">
      <c r="E1458" s="55">
        <v>216</v>
      </c>
      <c r="F1458" s="55">
        <v>1.03</v>
      </c>
      <c r="H1458" s="54" t="s">
        <v>3433</v>
      </c>
      <c r="I1458" s="55">
        <v>2</v>
      </c>
      <c r="J1458" s="54" t="s">
        <v>3434</v>
      </c>
      <c r="K1458" s="54" t="s">
        <v>3433</v>
      </c>
      <c r="L1458" s="54" t="s">
        <v>363</v>
      </c>
      <c r="M1458" s="54" t="s">
        <v>215</v>
      </c>
      <c r="N1458" s="54">
        <v>3.08</v>
      </c>
      <c r="P1458" s="54">
        <v>0.53</v>
      </c>
      <c r="R1458" s="54">
        <v>9103.56</v>
      </c>
      <c r="S1458" s="54">
        <v>2188</v>
      </c>
      <c r="T1458" s="54">
        <v>60</v>
      </c>
      <c r="U1458" s="54">
        <v>1</v>
      </c>
    </row>
    <row r="1459" spans="5:21">
      <c r="E1459" s="55">
        <v>216</v>
      </c>
      <c r="F1459" s="55">
        <v>2</v>
      </c>
      <c r="H1459" s="54" t="s">
        <v>3435</v>
      </c>
      <c r="I1459" s="55" t="s">
        <v>321</v>
      </c>
      <c r="J1459" s="54" t="s">
        <v>3436</v>
      </c>
      <c r="K1459" s="54" t="s">
        <v>3435</v>
      </c>
      <c r="L1459" s="54" t="s">
        <v>363</v>
      </c>
      <c r="M1459" s="54" t="s">
        <v>3393</v>
      </c>
      <c r="N1459" s="54">
        <v>3.08</v>
      </c>
      <c r="P1459" s="54">
        <v>6</v>
      </c>
      <c r="R1459" s="54">
        <v>18703.419999999998</v>
      </c>
      <c r="S1459" s="54">
        <v>3459</v>
      </c>
      <c r="T1459" s="54">
        <v>332</v>
      </c>
      <c r="U1459" s="54">
        <v>600000</v>
      </c>
    </row>
    <row r="1460" spans="5:21">
      <c r="E1460" s="55">
        <v>216</v>
      </c>
      <c r="F1460" s="55">
        <v>2.0099999999999998</v>
      </c>
      <c r="H1460" s="54" t="s">
        <v>98</v>
      </c>
      <c r="I1460" s="55">
        <v>1</v>
      </c>
      <c r="J1460" s="54" t="s">
        <v>3437</v>
      </c>
      <c r="K1460" s="54" t="s">
        <v>3438</v>
      </c>
      <c r="L1460" s="54" t="s">
        <v>363</v>
      </c>
      <c r="M1460" s="54" t="s">
        <v>3393</v>
      </c>
      <c r="N1460" s="54">
        <v>3.08</v>
      </c>
      <c r="P1460" s="54">
        <v>1.72</v>
      </c>
      <c r="R1460" s="54">
        <v>11414.9</v>
      </c>
      <c r="S1460" s="54">
        <v>2928</v>
      </c>
      <c r="T1460" s="54">
        <v>123</v>
      </c>
      <c r="U1460" s="54">
        <v>1</v>
      </c>
    </row>
    <row r="1461" spans="5:21">
      <c r="E1461" s="55">
        <v>216</v>
      </c>
      <c r="F1461" s="55">
        <v>2.02</v>
      </c>
      <c r="H1461" s="54" t="s">
        <v>3439</v>
      </c>
      <c r="I1461" s="55">
        <v>1</v>
      </c>
      <c r="J1461" s="54" t="s">
        <v>3440</v>
      </c>
      <c r="K1461" s="54" t="s">
        <v>3439</v>
      </c>
      <c r="L1461" s="54" t="s">
        <v>363</v>
      </c>
      <c r="M1461" s="54" t="s">
        <v>3393</v>
      </c>
      <c r="N1461" s="54">
        <v>3.08</v>
      </c>
      <c r="P1461" s="54">
        <v>0</v>
      </c>
      <c r="R1461" s="54">
        <v>0</v>
      </c>
      <c r="U1461" s="54">
        <v>0</v>
      </c>
    </row>
    <row r="1462" spans="5:21">
      <c r="E1462" s="55">
        <v>216</v>
      </c>
      <c r="F1462" s="55">
        <v>2.02</v>
      </c>
      <c r="G1462" s="54" t="s">
        <v>3441</v>
      </c>
      <c r="H1462" s="54" t="s">
        <v>3439</v>
      </c>
      <c r="I1462" s="55" t="s">
        <v>321</v>
      </c>
      <c r="J1462" s="54" t="s">
        <v>3442</v>
      </c>
      <c r="K1462" s="54" t="s">
        <v>3439</v>
      </c>
      <c r="L1462" s="54" t="s">
        <v>363</v>
      </c>
      <c r="M1462" s="54" t="s">
        <v>3393</v>
      </c>
      <c r="N1462" s="54">
        <v>3.08</v>
      </c>
      <c r="P1462" s="54">
        <v>0</v>
      </c>
      <c r="R1462" s="54">
        <v>11772.95</v>
      </c>
      <c r="S1462" s="54">
        <v>2140</v>
      </c>
      <c r="T1462" s="54">
        <v>130</v>
      </c>
      <c r="U1462" s="54">
        <v>155000</v>
      </c>
    </row>
    <row r="1463" spans="5:21">
      <c r="E1463" s="55">
        <v>216</v>
      </c>
      <c r="F1463" s="55">
        <v>2.0299999999999998</v>
      </c>
      <c r="H1463" s="54" t="s">
        <v>3443</v>
      </c>
      <c r="I1463" s="55" t="s">
        <v>321</v>
      </c>
      <c r="J1463" s="54" t="s">
        <v>3444</v>
      </c>
      <c r="K1463" s="54" t="s">
        <v>3445</v>
      </c>
      <c r="L1463" s="54" t="s">
        <v>3446</v>
      </c>
      <c r="M1463" s="54" t="s">
        <v>3393</v>
      </c>
      <c r="N1463" s="54">
        <v>3.08</v>
      </c>
      <c r="P1463" s="54">
        <v>0.46</v>
      </c>
      <c r="R1463" s="54">
        <v>16278.64</v>
      </c>
      <c r="S1463" s="54">
        <v>2022</v>
      </c>
      <c r="T1463" s="54">
        <v>315</v>
      </c>
      <c r="U1463" s="54">
        <v>337000</v>
      </c>
    </row>
    <row r="1464" spans="5:21">
      <c r="E1464" s="55">
        <v>216</v>
      </c>
      <c r="F1464" s="55">
        <v>2.04</v>
      </c>
      <c r="G1464" s="54" t="s">
        <v>3447</v>
      </c>
      <c r="H1464" s="54" t="s">
        <v>3439</v>
      </c>
      <c r="I1464" s="55">
        <v>2</v>
      </c>
      <c r="J1464" s="54" t="s">
        <v>3448</v>
      </c>
      <c r="K1464" s="54" t="s">
        <v>3449</v>
      </c>
      <c r="L1464" s="54" t="s">
        <v>363</v>
      </c>
      <c r="M1464" s="54" t="s">
        <v>3393</v>
      </c>
      <c r="N1464" s="54">
        <v>3.08</v>
      </c>
      <c r="P1464" s="54">
        <v>0</v>
      </c>
      <c r="R1464" s="54">
        <v>4232.7299999999996</v>
      </c>
      <c r="S1464" s="54">
        <v>3115</v>
      </c>
      <c r="T1464" s="54">
        <v>162</v>
      </c>
      <c r="U1464" s="54">
        <v>1</v>
      </c>
    </row>
    <row r="1465" spans="5:21">
      <c r="E1465" s="55">
        <v>216</v>
      </c>
      <c r="F1465" s="55">
        <v>2.0499999999999998</v>
      </c>
      <c r="G1465" s="54" t="s">
        <v>3450</v>
      </c>
      <c r="H1465" s="54" t="s">
        <v>3439</v>
      </c>
      <c r="I1465" s="55">
        <v>2</v>
      </c>
      <c r="J1465" s="54" t="s">
        <v>3451</v>
      </c>
      <c r="K1465" s="54" t="s">
        <v>3452</v>
      </c>
      <c r="L1465" s="54" t="s">
        <v>363</v>
      </c>
      <c r="M1465" s="54" t="s">
        <v>3393</v>
      </c>
      <c r="N1465" s="54">
        <v>3.08</v>
      </c>
      <c r="P1465" s="54">
        <v>0</v>
      </c>
      <c r="R1465" s="54">
        <v>3651.35</v>
      </c>
      <c r="S1465" s="54">
        <v>3129</v>
      </c>
      <c r="T1465" s="54">
        <v>260</v>
      </c>
      <c r="U1465" s="54">
        <v>142800</v>
      </c>
    </row>
    <row r="1466" spans="5:21">
      <c r="E1466" s="55">
        <v>216</v>
      </c>
      <c r="F1466" s="55">
        <v>2.06</v>
      </c>
      <c r="G1466" s="54" t="s">
        <v>3453</v>
      </c>
      <c r="H1466" s="54" t="s">
        <v>3439</v>
      </c>
      <c r="I1466" s="55">
        <v>2</v>
      </c>
      <c r="J1466" s="54" t="s">
        <v>3454</v>
      </c>
      <c r="K1466" s="54" t="s">
        <v>3455</v>
      </c>
      <c r="L1466" s="54" t="s">
        <v>363</v>
      </c>
      <c r="M1466" s="54" t="s">
        <v>3393</v>
      </c>
      <c r="N1466" s="54">
        <v>3.08</v>
      </c>
      <c r="P1466" s="54">
        <v>0</v>
      </c>
      <c r="R1466" s="54">
        <v>4027.12</v>
      </c>
      <c r="U1466" s="54">
        <v>0</v>
      </c>
    </row>
    <row r="1467" spans="5:21">
      <c r="E1467" s="55">
        <v>216</v>
      </c>
      <c r="F1467" s="55">
        <v>3</v>
      </c>
      <c r="H1467" s="54" t="s">
        <v>3456</v>
      </c>
      <c r="I1467" s="55" t="s">
        <v>321</v>
      </c>
      <c r="J1467" s="54" t="s">
        <v>3457</v>
      </c>
      <c r="K1467" s="54" t="s">
        <v>3458</v>
      </c>
      <c r="L1467" s="54" t="s">
        <v>696</v>
      </c>
      <c r="M1467" s="54" t="s">
        <v>3393</v>
      </c>
      <c r="N1467" s="54">
        <v>3.08</v>
      </c>
      <c r="P1467" s="54">
        <v>1.07</v>
      </c>
      <c r="R1467" s="54">
        <v>22758.9</v>
      </c>
      <c r="S1467" s="54">
        <v>2838</v>
      </c>
      <c r="T1467" s="54">
        <v>68</v>
      </c>
      <c r="U1467" s="54">
        <v>1</v>
      </c>
    </row>
    <row r="1468" spans="5:21">
      <c r="E1468" s="55">
        <v>216</v>
      </c>
      <c r="F1468" s="55">
        <v>3.02</v>
      </c>
      <c r="H1468" s="54" t="s">
        <v>3459</v>
      </c>
      <c r="I1468" s="55" t="s">
        <v>1126</v>
      </c>
      <c r="J1468" s="54" t="s">
        <v>3460</v>
      </c>
      <c r="K1468" s="54" t="s">
        <v>3461</v>
      </c>
      <c r="L1468" s="54" t="s">
        <v>337</v>
      </c>
      <c r="M1468" s="54" t="s">
        <v>215</v>
      </c>
      <c r="N1468" s="54">
        <v>3.08</v>
      </c>
      <c r="P1468" s="54">
        <v>0.45</v>
      </c>
      <c r="R1468" s="54">
        <v>11510.62</v>
      </c>
      <c r="S1468" s="54">
        <v>3496</v>
      </c>
      <c r="T1468" s="54">
        <v>629</v>
      </c>
      <c r="U1468" s="54">
        <v>325000</v>
      </c>
    </row>
    <row r="1469" spans="5:21">
      <c r="E1469" s="55">
        <v>216</v>
      </c>
      <c r="F1469" s="55">
        <v>3.03</v>
      </c>
      <c r="H1469" s="54" t="s">
        <v>3466</v>
      </c>
      <c r="I1469" s="55" t="s">
        <v>1126</v>
      </c>
      <c r="J1469" s="54" t="s">
        <v>3467</v>
      </c>
      <c r="K1469" s="54" t="s">
        <v>3468</v>
      </c>
      <c r="L1469" s="54" t="s">
        <v>2252</v>
      </c>
      <c r="M1469" s="54" t="s">
        <v>215</v>
      </c>
      <c r="N1469" s="54">
        <v>3.08</v>
      </c>
      <c r="P1469" s="54">
        <v>0.5</v>
      </c>
      <c r="R1469" s="54">
        <v>11861.57</v>
      </c>
      <c r="S1469" s="54">
        <v>2899</v>
      </c>
      <c r="T1469" s="54">
        <v>324</v>
      </c>
      <c r="U1469" s="54">
        <v>280000</v>
      </c>
    </row>
    <row r="1470" spans="5:21">
      <c r="E1470" s="55">
        <v>216</v>
      </c>
      <c r="F1470" s="55">
        <v>3.04</v>
      </c>
      <c r="H1470" s="54" t="s">
        <v>3469</v>
      </c>
      <c r="I1470" s="55" t="s">
        <v>321</v>
      </c>
      <c r="J1470" s="54" t="s">
        <v>3470</v>
      </c>
      <c r="K1470" s="54" t="s">
        <v>3471</v>
      </c>
      <c r="L1470" s="54" t="s">
        <v>1020</v>
      </c>
      <c r="M1470" s="54" t="s">
        <v>3393</v>
      </c>
      <c r="N1470" s="54">
        <v>3.08</v>
      </c>
      <c r="P1470" s="54">
        <v>0.92</v>
      </c>
      <c r="R1470" s="54">
        <v>11156.12</v>
      </c>
      <c r="S1470" s="54">
        <v>2205</v>
      </c>
      <c r="T1470" s="54">
        <v>349</v>
      </c>
      <c r="U1470" s="54">
        <v>150000</v>
      </c>
    </row>
    <row r="1471" spans="5:21">
      <c r="E1471" s="55">
        <v>216</v>
      </c>
      <c r="F1471" s="55">
        <v>3.05</v>
      </c>
      <c r="H1471" s="54" t="s">
        <v>3472</v>
      </c>
      <c r="I1471" s="55">
        <v>2</v>
      </c>
      <c r="J1471" s="54" t="s">
        <v>3473</v>
      </c>
      <c r="K1471" s="54" t="s">
        <v>3472</v>
      </c>
      <c r="L1471" s="54" t="s">
        <v>3474</v>
      </c>
      <c r="M1471" s="54" t="s">
        <v>215</v>
      </c>
      <c r="N1471" s="54">
        <v>3.08</v>
      </c>
      <c r="P1471" s="54">
        <v>0.47</v>
      </c>
      <c r="R1471" s="54">
        <v>7754.61</v>
      </c>
      <c r="S1471" s="54">
        <v>3488</v>
      </c>
      <c r="T1471" s="54">
        <v>682</v>
      </c>
      <c r="U1471" s="54">
        <v>295700</v>
      </c>
    </row>
    <row r="1472" spans="5:21">
      <c r="E1472" s="55">
        <v>216</v>
      </c>
      <c r="F1472" s="55">
        <v>3.06</v>
      </c>
      <c r="H1472" s="54" t="s">
        <v>3475</v>
      </c>
      <c r="I1472" s="55">
        <v>2</v>
      </c>
      <c r="J1472" s="54" t="s">
        <v>3476</v>
      </c>
      <c r="K1472" s="54" t="s">
        <v>3475</v>
      </c>
      <c r="L1472" s="54" t="s">
        <v>363</v>
      </c>
      <c r="M1472" s="54" t="s">
        <v>215</v>
      </c>
      <c r="N1472" s="54">
        <v>3.08</v>
      </c>
      <c r="P1472" s="54">
        <v>1.24</v>
      </c>
      <c r="R1472" s="54">
        <v>6898.57</v>
      </c>
      <c r="S1472" s="54">
        <v>3509</v>
      </c>
      <c r="T1472" s="54">
        <v>210</v>
      </c>
      <c r="U1472" s="54">
        <v>225000</v>
      </c>
    </row>
    <row r="1473" spans="5:21">
      <c r="E1473" s="55">
        <v>216</v>
      </c>
      <c r="F1473" s="55">
        <v>3.07</v>
      </c>
      <c r="H1473" s="54" t="s">
        <v>3477</v>
      </c>
      <c r="I1473" s="55" t="s">
        <v>321</v>
      </c>
      <c r="J1473" s="54" t="s">
        <v>3478</v>
      </c>
      <c r="K1473" s="54" t="s">
        <v>3458</v>
      </c>
      <c r="L1473" s="54" t="s">
        <v>696</v>
      </c>
      <c r="M1473" s="54" t="s">
        <v>3393</v>
      </c>
      <c r="N1473" s="54">
        <v>3.08</v>
      </c>
      <c r="P1473" s="54">
        <v>0.6</v>
      </c>
      <c r="R1473" s="54">
        <v>15952.5</v>
      </c>
      <c r="S1473" s="54">
        <v>2837</v>
      </c>
      <c r="T1473" s="54">
        <v>91</v>
      </c>
      <c r="U1473" s="54">
        <v>99</v>
      </c>
    </row>
    <row r="1474" spans="5:21">
      <c r="E1474" s="55">
        <v>216</v>
      </c>
      <c r="F1474" s="55">
        <v>3.08</v>
      </c>
      <c r="H1474" s="54" t="s">
        <v>3479</v>
      </c>
      <c r="I1474" s="55">
        <v>2</v>
      </c>
      <c r="J1474" s="54" t="s">
        <v>3480</v>
      </c>
      <c r="K1474" s="54" t="s">
        <v>3479</v>
      </c>
      <c r="L1474" s="54" t="s">
        <v>363</v>
      </c>
      <c r="M1474" s="54" t="s">
        <v>215</v>
      </c>
      <c r="N1474" s="54">
        <v>3.08</v>
      </c>
      <c r="P1474" s="54">
        <v>0.87</v>
      </c>
      <c r="R1474" s="54">
        <v>11822.58</v>
      </c>
      <c r="S1474" s="54">
        <v>3415</v>
      </c>
      <c r="T1474" s="54">
        <v>60</v>
      </c>
      <c r="U1474" s="54">
        <v>318000</v>
      </c>
    </row>
    <row r="1475" spans="5:21">
      <c r="E1475" s="55">
        <v>216</v>
      </c>
      <c r="F1475" s="55">
        <v>4</v>
      </c>
      <c r="H1475" s="54" t="s">
        <v>3481</v>
      </c>
      <c r="I1475" s="55">
        <v>2</v>
      </c>
      <c r="J1475" s="54" t="s">
        <v>3482</v>
      </c>
      <c r="K1475" s="54" t="s">
        <v>3481</v>
      </c>
      <c r="L1475" s="54" t="s">
        <v>363</v>
      </c>
      <c r="M1475" s="54" t="s">
        <v>215</v>
      </c>
      <c r="N1475" s="54">
        <v>3.08</v>
      </c>
      <c r="P1475" s="54">
        <v>0.26</v>
      </c>
      <c r="R1475" s="54">
        <v>8702.98</v>
      </c>
      <c r="S1475" s="54">
        <v>3377</v>
      </c>
      <c r="T1475" s="54">
        <v>301</v>
      </c>
      <c r="U1475" s="54">
        <v>236900</v>
      </c>
    </row>
    <row r="1476" spans="5:21">
      <c r="E1476" s="55">
        <v>216</v>
      </c>
      <c r="F1476" s="55">
        <v>5</v>
      </c>
      <c r="H1476" s="54" t="s">
        <v>3483</v>
      </c>
      <c r="I1476" s="55">
        <v>2</v>
      </c>
      <c r="J1476" s="54" t="s">
        <v>3484</v>
      </c>
      <c r="K1476" s="54" t="s">
        <v>3483</v>
      </c>
      <c r="L1476" s="54" t="s">
        <v>363</v>
      </c>
      <c r="M1476" s="54" t="s">
        <v>215</v>
      </c>
      <c r="N1476" s="54">
        <v>3.08</v>
      </c>
      <c r="P1476" s="54">
        <v>0.56100000000000005</v>
      </c>
      <c r="R1476" s="54">
        <v>7986.89</v>
      </c>
      <c r="S1476" s="54">
        <v>3465</v>
      </c>
      <c r="T1476" s="54">
        <v>627</v>
      </c>
      <c r="U1476" s="54">
        <v>188500</v>
      </c>
    </row>
    <row r="1477" spans="5:21">
      <c r="E1477" s="55">
        <v>216</v>
      </c>
      <c r="F1477" s="55">
        <v>7</v>
      </c>
      <c r="H1477" s="54" t="s">
        <v>3485</v>
      </c>
      <c r="I1477" s="55">
        <v>2</v>
      </c>
      <c r="J1477" s="54" t="s">
        <v>3486</v>
      </c>
      <c r="K1477" s="54" t="s">
        <v>3485</v>
      </c>
      <c r="L1477" s="54" t="s">
        <v>2159</v>
      </c>
      <c r="M1477" s="54" t="s">
        <v>215</v>
      </c>
      <c r="N1477" s="54">
        <v>3.08</v>
      </c>
      <c r="P1477" s="54">
        <v>0.55000000000000004</v>
      </c>
      <c r="R1477" s="54">
        <v>11106.49</v>
      </c>
      <c r="S1477" s="54">
        <v>3493</v>
      </c>
      <c r="T1477" s="54">
        <v>550</v>
      </c>
      <c r="U1477" s="54">
        <v>225000</v>
      </c>
    </row>
    <row r="1478" spans="5:21">
      <c r="E1478" s="55">
        <v>216</v>
      </c>
      <c r="F1478" s="55">
        <v>8</v>
      </c>
      <c r="H1478" s="54" t="s">
        <v>3487</v>
      </c>
      <c r="I1478" s="55">
        <v>2</v>
      </c>
      <c r="J1478" s="54" t="s">
        <v>3488</v>
      </c>
      <c r="K1478" s="54" t="s">
        <v>3487</v>
      </c>
      <c r="L1478" s="54" t="s">
        <v>363</v>
      </c>
      <c r="M1478" s="54" t="s">
        <v>215</v>
      </c>
      <c r="N1478" s="54">
        <v>3.08</v>
      </c>
      <c r="P1478" s="54">
        <v>0.39</v>
      </c>
      <c r="R1478" s="54">
        <v>8316.57</v>
      </c>
      <c r="S1478" s="54">
        <v>3300</v>
      </c>
      <c r="T1478" s="54">
        <v>613</v>
      </c>
      <c r="U1478" s="54">
        <v>175000</v>
      </c>
    </row>
    <row r="1479" spans="5:21">
      <c r="E1479" s="55">
        <v>216</v>
      </c>
      <c r="F1479" s="55">
        <v>8.01</v>
      </c>
      <c r="H1479" s="54" t="s">
        <v>3489</v>
      </c>
      <c r="I1479" s="55">
        <v>2</v>
      </c>
      <c r="J1479" s="54" t="s">
        <v>3490</v>
      </c>
      <c r="K1479" s="54" t="s">
        <v>3491</v>
      </c>
      <c r="L1479" s="54" t="s">
        <v>363</v>
      </c>
      <c r="M1479" s="54" t="s">
        <v>215</v>
      </c>
      <c r="N1479" s="54">
        <v>3.08</v>
      </c>
      <c r="P1479" s="54">
        <v>0.26</v>
      </c>
      <c r="R1479" s="54">
        <v>8642.7099999999991</v>
      </c>
      <c r="S1479" s="54">
        <v>2658</v>
      </c>
      <c r="T1479" s="54">
        <v>327</v>
      </c>
      <c r="U1479" s="54">
        <v>209000</v>
      </c>
    </row>
    <row r="1480" spans="5:21">
      <c r="E1480" s="55">
        <v>216</v>
      </c>
      <c r="F1480" s="55">
        <v>9</v>
      </c>
      <c r="H1480" s="54" t="s">
        <v>3492</v>
      </c>
      <c r="I1480" s="55">
        <v>2</v>
      </c>
      <c r="J1480" s="54" t="s">
        <v>3493</v>
      </c>
      <c r="K1480" s="54" t="s">
        <v>3492</v>
      </c>
      <c r="L1480" s="54" t="s">
        <v>363</v>
      </c>
      <c r="M1480" s="54" t="s">
        <v>215</v>
      </c>
      <c r="N1480" s="54">
        <v>3.08</v>
      </c>
      <c r="P1480" s="54">
        <v>0.36</v>
      </c>
      <c r="R1480" s="54">
        <v>8858.9599999999991</v>
      </c>
      <c r="S1480" s="54">
        <v>3424</v>
      </c>
      <c r="T1480" s="54">
        <v>453</v>
      </c>
      <c r="U1480" s="54">
        <v>230000</v>
      </c>
    </row>
    <row r="1481" spans="5:21">
      <c r="E1481" s="55">
        <v>216</v>
      </c>
      <c r="F1481" s="55">
        <v>10</v>
      </c>
      <c r="H1481" s="54" t="s">
        <v>3494</v>
      </c>
      <c r="I1481" s="55">
        <v>2</v>
      </c>
      <c r="J1481" s="54" t="s">
        <v>3495</v>
      </c>
      <c r="K1481" s="54" t="s">
        <v>3494</v>
      </c>
      <c r="L1481" s="54" t="s">
        <v>363</v>
      </c>
      <c r="M1481" s="54" t="s">
        <v>215</v>
      </c>
      <c r="N1481" s="54">
        <v>3.09</v>
      </c>
      <c r="P1481" s="54">
        <v>0.48</v>
      </c>
      <c r="R1481" s="54">
        <v>8830.6</v>
      </c>
      <c r="S1481" s="54">
        <v>3409</v>
      </c>
      <c r="T1481" s="54">
        <v>411</v>
      </c>
      <c r="U1481" s="54">
        <v>255000</v>
      </c>
    </row>
    <row r="1482" spans="5:21">
      <c r="E1482" s="55">
        <v>216</v>
      </c>
      <c r="F1482" s="55">
        <v>10.01</v>
      </c>
      <c r="H1482" s="54" t="s">
        <v>3496</v>
      </c>
      <c r="I1482" s="55">
        <v>2</v>
      </c>
      <c r="J1482" s="54" t="s">
        <v>3497</v>
      </c>
      <c r="K1482" s="54" t="s">
        <v>3496</v>
      </c>
      <c r="L1482" s="54" t="s">
        <v>363</v>
      </c>
      <c r="M1482" s="54" t="s">
        <v>215</v>
      </c>
      <c r="N1482" s="54">
        <v>3.09</v>
      </c>
      <c r="P1482" s="54">
        <v>0.26</v>
      </c>
      <c r="R1482" s="54">
        <v>9160.2800000000007</v>
      </c>
      <c r="S1482" s="54">
        <v>2515</v>
      </c>
      <c r="T1482" s="54">
        <v>18</v>
      </c>
      <c r="U1482" s="54">
        <v>220000</v>
      </c>
    </row>
    <row r="1483" spans="5:21">
      <c r="E1483" s="55">
        <v>216</v>
      </c>
      <c r="F1483" s="55">
        <v>11</v>
      </c>
      <c r="H1483" s="54" t="s">
        <v>3498</v>
      </c>
      <c r="I1483" s="55">
        <v>2</v>
      </c>
      <c r="J1483" s="54" t="s">
        <v>3499</v>
      </c>
      <c r="K1483" s="54" t="s">
        <v>3498</v>
      </c>
      <c r="L1483" s="54" t="s">
        <v>363</v>
      </c>
      <c r="M1483" s="54" t="s">
        <v>215</v>
      </c>
      <c r="N1483" s="54">
        <v>3.09</v>
      </c>
      <c r="P1483" s="54">
        <v>0.39</v>
      </c>
      <c r="R1483" s="54">
        <v>9294.99</v>
      </c>
      <c r="U1483" s="54">
        <v>0</v>
      </c>
    </row>
    <row r="1484" spans="5:21">
      <c r="E1484" s="55">
        <v>216</v>
      </c>
      <c r="F1484" s="55">
        <v>13.02</v>
      </c>
      <c r="H1484" s="54" t="s">
        <v>3500</v>
      </c>
      <c r="I1484" s="55">
        <v>2</v>
      </c>
      <c r="J1484" s="54" t="s">
        <v>3501</v>
      </c>
      <c r="K1484" s="54" t="s">
        <v>3500</v>
      </c>
      <c r="L1484" s="54" t="s">
        <v>363</v>
      </c>
      <c r="M1484" s="54" t="s">
        <v>215</v>
      </c>
      <c r="N1484" s="54">
        <v>3.09</v>
      </c>
      <c r="P1484" s="54">
        <v>0.36</v>
      </c>
      <c r="R1484" s="54">
        <v>8738.43</v>
      </c>
      <c r="S1484" s="54">
        <v>3449</v>
      </c>
      <c r="T1484" s="54">
        <v>382</v>
      </c>
      <c r="U1484" s="54">
        <v>1</v>
      </c>
    </row>
    <row r="1485" spans="5:21">
      <c r="E1485" s="55">
        <v>216</v>
      </c>
      <c r="F1485" s="55">
        <v>13.03</v>
      </c>
      <c r="H1485" s="54" t="s">
        <v>3502</v>
      </c>
      <c r="I1485" s="55">
        <v>2</v>
      </c>
      <c r="J1485" s="54" t="s">
        <v>3503</v>
      </c>
      <c r="K1485" s="54" t="s">
        <v>3502</v>
      </c>
      <c r="L1485" s="54" t="s">
        <v>363</v>
      </c>
      <c r="M1485" s="54" t="s">
        <v>215</v>
      </c>
      <c r="N1485" s="54">
        <v>3.09</v>
      </c>
      <c r="P1485" s="54">
        <v>0.35</v>
      </c>
      <c r="R1485" s="54">
        <v>10790.98</v>
      </c>
      <c r="S1485" s="54">
        <v>3026</v>
      </c>
      <c r="T1485" s="54">
        <v>161</v>
      </c>
      <c r="U1485" s="54">
        <v>410000</v>
      </c>
    </row>
    <row r="1486" spans="5:21">
      <c r="E1486" s="55">
        <v>216</v>
      </c>
      <c r="F1486" s="55">
        <v>13.04</v>
      </c>
      <c r="H1486" s="54" t="s">
        <v>3504</v>
      </c>
      <c r="I1486" s="55">
        <v>2</v>
      </c>
      <c r="J1486" s="54" t="s">
        <v>3505</v>
      </c>
      <c r="K1486" s="54" t="s">
        <v>3504</v>
      </c>
      <c r="L1486" s="54" t="s">
        <v>363</v>
      </c>
      <c r="M1486" s="54" t="s">
        <v>215</v>
      </c>
      <c r="N1486" s="54">
        <v>3.09</v>
      </c>
      <c r="P1486" s="54">
        <v>0.47</v>
      </c>
      <c r="R1486" s="54">
        <v>9755.84</v>
      </c>
      <c r="S1486" s="54">
        <v>3446</v>
      </c>
      <c r="T1486" s="54">
        <v>911</v>
      </c>
      <c r="U1486" s="54">
        <v>1</v>
      </c>
    </row>
    <row r="1487" spans="5:21">
      <c r="E1487" s="55">
        <v>216</v>
      </c>
      <c r="F1487" s="55">
        <v>13.05</v>
      </c>
      <c r="H1487" s="54" t="s">
        <v>3506</v>
      </c>
      <c r="I1487" s="55">
        <v>2</v>
      </c>
      <c r="J1487" s="54" t="s">
        <v>3507</v>
      </c>
      <c r="K1487" s="54" t="s">
        <v>3506</v>
      </c>
      <c r="L1487" s="54" t="s">
        <v>363</v>
      </c>
      <c r="M1487" s="54" t="s">
        <v>215</v>
      </c>
      <c r="N1487" s="54">
        <v>3.09</v>
      </c>
      <c r="P1487" s="54">
        <v>0.47</v>
      </c>
      <c r="R1487" s="54">
        <v>10503.84</v>
      </c>
      <c r="S1487" s="54">
        <v>2945</v>
      </c>
      <c r="T1487" s="54">
        <v>22</v>
      </c>
      <c r="U1487" s="54">
        <v>374500</v>
      </c>
    </row>
    <row r="1488" spans="5:21">
      <c r="E1488" s="55">
        <v>216</v>
      </c>
      <c r="F1488" s="55">
        <v>13.06</v>
      </c>
      <c r="H1488" s="54" t="s">
        <v>3508</v>
      </c>
      <c r="I1488" s="55">
        <v>2</v>
      </c>
      <c r="J1488" s="54" t="s">
        <v>3509</v>
      </c>
      <c r="K1488" s="54" t="s">
        <v>3508</v>
      </c>
      <c r="L1488" s="54" t="s">
        <v>363</v>
      </c>
      <c r="M1488" s="54" t="s">
        <v>215</v>
      </c>
      <c r="N1488" s="54">
        <v>3.09</v>
      </c>
      <c r="P1488" s="54">
        <v>0.45</v>
      </c>
      <c r="R1488" s="54">
        <v>8249.2199999999993</v>
      </c>
      <c r="S1488" s="54">
        <v>2572</v>
      </c>
      <c r="T1488" s="54">
        <v>57</v>
      </c>
      <c r="U1488" s="54">
        <v>220000</v>
      </c>
    </row>
    <row r="1489" spans="5:21">
      <c r="E1489" s="55">
        <v>217</v>
      </c>
      <c r="F1489" s="55">
        <v>1</v>
      </c>
      <c r="H1489" s="54" t="s">
        <v>3510</v>
      </c>
      <c r="I1489" s="55">
        <v>2</v>
      </c>
      <c r="J1489" s="54" t="s">
        <v>3511</v>
      </c>
      <c r="K1489" s="54" t="s">
        <v>3510</v>
      </c>
      <c r="L1489" s="54" t="s">
        <v>363</v>
      </c>
      <c r="M1489" s="54" t="s">
        <v>215</v>
      </c>
      <c r="N1489" s="54">
        <v>3.08</v>
      </c>
      <c r="P1489" s="54">
        <v>0.35</v>
      </c>
      <c r="R1489" s="54">
        <v>6210.84</v>
      </c>
      <c r="U1489" s="54">
        <v>0</v>
      </c>
    </row>
    <row r="1490" spans="5:21">
      <c r="E1490" s="55">
        <v>217</v>
      </c>
      <c r="F1490" s="55">
        <v>2.0099999999999998</v>
      </c>
      <c r="H1490" s="54" t="s">
        <v>3512</v>
      </c>
      <c r="I1490" s="55">
        <v>2</v>
      </c>
      <c r="J1490" s="54" t="s">
        <v>3513</v>
      </c>
      <c r="K1490" s="54" t="s">
        <v>3512</v>
      </c>
      <c r="L1490" s="54" t="s">
        <v>363</v>
      </c>
      <c r="M1490" s="54" t="s">
        <v>215</v>
      </c>
      <c r="N1490" s="54">
        <v>3.08</v>
      </c>
      <c r="P1490" s="54">
        <v>0.36</v>
      </c>
      <c r="R1490" s="54">
        <v>9855.1</v>
      </c>
      <c r="U1490" s="54">
        <v>0</v>
      </c>
    </row>
    <row r="1491" spans="5:21">
      <c r="E1491" s="55">
        <v>217</v>
      </c>
      <c r="F1491" s="55">
        <v>2.02</v>
      </c>
      <c r="H1491" s="54" t="s">
        <v>3514</v>
      </c>
      <c r="I1491" s="55">
        <v>2</v>
      </c>
      <c r="J1491" s="54" t="s">
        <v>3515</v>
      </c>
      <c r="K1491" s="54" t="s">
        <v>3514</v>
      </c>
      <c r="L1491" s="54" t="s">
        <v>363</v>
      </c>
      <c r="M1491" s="54" t="s">
        <v>215</v>
      </c>
      <c r="N1491" s="54">
        <v>3.08</v>
      </c>
      <c r="P1491" s="54">
        <v>0.28000000000000003</v>
      </c>
      <c r="R1491" s="54">
        <v>10705.9</v>
      </c>
      <c r="S1491" s="54">
        <v>3505</v>
      </c>
      <c r="T1491" s="54">
        <v>739</v>
      </c>
      <c r="U1491" s="54">
        <v>289000</v>
      </c>
    </row>
    <row r="1492" spans="5:21">
      <c r="E1492" s="55">
        <v>217</v>
      </c>
      <c r="F1492" s="55">
        <v>3</v>
      </c>
      <c r="H1492" s="54" t="s">
        <v>3516</v>
      </c>
      <c r="I1492" s="55">
        <v>2</v>
      </c>
      <c r="J1492" s="54" t="s">
        <v>3517</v>
      </c>
      <c r="K1492" s="54" t="s">
        <v>3516</v>
      </c>
      <c r="L1492" s="54" t="s">
        <v>363</v>
      </c>
      <c r="M1492" s="54" t="s">
        <v>215</v>
      </c>
      <c r="N1492" s="54">
        <v>3.08</v>
      </c>
      <c r="P1492" s="54">
        <v>0.38</v>
      </c>
      <c r="R1492" s="54">
        <v>7876.99</v>
      </c>
      <c r="U1492" s="54">
        <v>0</v>
      </c>
    </row>
    <row r="1493" spans="5:21">
      <c r="E1493" s="55">
        <v>217</v>
      </c>
      <c r="F1493" s="55">
        <v>4</v>
      </c>
      <c r="H1493" s="54" t="s">
        <v>3518</v>
      </c>
      <c r="I1493" s="55">
        <v>2</v>
      </c>
      <c r="J1493" s="54" t="s">
        <v>3519</v>
      </c>
      <c r="K1493" s="54" t="s">
        <v>3518</v>
      </c>
      <c r="L1493" s="54" t="s">
        <v>363</v>
      </c>
      <c r="M1493" s="54" t="s">
        <v>215</v>
      </c>
      <c r="N1493" s="54">
        <v>3.08</v>
      </c>
      <c r="P1493" s="54">
        <v>0.44</v>
      </c>
      <c r="R1493" s="54">
        <v>7623.45</v>
      </c>
      <c r="U1493" s="54">
        <v>0</v>
      </c>
    </row>
    <row r="1494" spans="5:21">
      <c r="E1494" s="55">
        <v>217</v>
      </c>
      <c r="F1494" s="55">
        <v>5</v>
      </c>
      <c r="H1494" s="54" t="s">
        <v>3520</v>
      </c>
      <c r="I1494" s="55">
        <v>2</v>
      </c>
      <c r="J1494" s="54" t="s">
        <v>3521</v>
      </c>
      <c r="K1494" s="54" t="s">
        <v>3520</v>
      </c>
      <c r="L1494" s="54" t="s">
        <v>363</v>
      </c>
      <c r="M1494" s="54" t="s">
        <v>215</v>
      </c>
      <c r="N1494" s="54">
        <v>3.08</v>
      </c>
      <c r="P1494" s="54">
        <v>0.39</v>
      </c>
      <c r="R1494" s="54">
        <v>10518.02</v>
      </c>
      <c r="S1494" s="54">
        <v>2450</v>
      </c>
      <c r="T1494" s="54">
        <v>14</v>
      </c>
      <c r="U1494" s="54">
        <v>180000</v>
      </c>
    </row>
    <row r="1495" spans="5:21">
      <c r="E1495" s="55">
        <v>217</v>
      </c>
      <c r="F1495" s="55">
        <v>6</v>
      </c>
      <c r="H1495" s="54" t="s">
        <v>3522</v>
      </c>
      <c r="I1495" s="55">
        <v>2</v>
      </c>
      <c r="J1495" s="54" t="s">
        <v>3523</v>
      </c>
      <c r="K1495" s="54" t="s">
        <v>3522</v>
      </c>
      <c r="L1495" s="54" t="s">
        <v>363</v>
      </c>
      <c r="M1495" s="54" t="s">
        <v>215</v>
      </c>
      <c r="N1495" s="54">
        <v>3.08</v>
      </c>
      <c r="P1495" s="54">
        <v>0.36</v>
      </c>
      <c r="R1495" s="54">
        <v>10457.75</v>
      </c>
      <c r="S1495" s="54">
        <v>3227</v>
      </c>
      <c r="T1495" s="54">
        <v>98</v>
      </c>
      <c r="U1495" s="54">
        <v>1</v>
      </c>
    </row>
    <row r="1496" spans="5:21">
      <c r="E1496" s="55">
        <v>217</v>
      </c>
      <c r="F1496" s="55">
        <v>7</v>
      </c>
      <c r="H1496" s="54" t="s">
        <v>3524</v>
      </c>
      <c r="I1496" s="55">
        <v>2</v>
      </c>
      <c r="J1496" s="54" t="s">
        <v>3525</v>
      </c>
      <c r="K1496" s="54" t="s">
        <v>3524</v>
      </c>
      <c r="L1496" s="54" t="s">
        <v>363</v>
      </c>
      <c r="M1496" s="54" t="s">
        <v>215</v>
      </c>
      <c r="N1496" s="54">
        <v>3.08</v>
      </c>
      <c r="P1496" s="54">
        <v>0.35</v>
      </c>
      <c r="R1496" s="54">
        <v>7954.98</v>
      </c>
      <c r="S1496" s="54">
        <v>2763</v>
      </c>
      <c r="T1496" s="54">
        <v>138</v>
      </c>
      <c r="U1496" s="54">
        <v>242000</v>
      </c>
    </row>
    <row r="1497" spans="5:21">
      <c r="E1497" s="55">
        <v>218</v>
      </c>
      <c r="F1497" s="55">
        <v>1</v>
      </c>
      <c r="H1497" s="54" t="s">
        <v>3526</v>
      </c>
      <c r="I1497" s="55" t="s">
        <v>77</v>
      </c>
      <c r="J1497" s="54" t="s">
        <v>656</v>
      </c>
      <c r="K1497" s="54" t="s">
        <v>3527</v>
      </c>
      <c r="L1497" s="54" t="s">
        <v>658</v>
      </c>
      <c r="M1497" s="54" t="s">
        <v>3393</v>
      </c>
      <c r="N1497" s="54">
        <v>6</v>
      </c>
      <c r="P1497" s="54">
        <v>6.3</v>
      </c>
      <c r="Q1497" s="54" t="s">
        <v>3528</v>
      </c>
      <c r="R1497" s="54">
        <v>0</v>
      </c>
      <c r="U1497" s="54">
        <v>0</v>
      </c>
    </row>
    <row r="1498" spans="5:21">
      <c r="E1498" s="55">
        <v>218.01</v>
      </c>
      <c r="F1498" s="55">
        <v>1</v>
      </c>
      <c r="H1498" s="54" t="s">
        <v>3528</v>
      </c>
      <c r="I1498" s="55" t="s">
        <v>77</v>
      </c>
      <c r="J1498" s="54" t="s">
        <v>656</v>
      </c>
      <c r="K1498" s="54" t="s">
        <v>3529</v>
      </c>
      <c r="L1498" s="54" t="s">
        <v>658</v>
      </c>
      <c r="M1498" s="54" t="s">
        <v>88</v>
      </c>
      <c r="N1498" s="54">
        <v>6</v>
      </c>
      <c r="P1498" s="54">
        <v>64.92</v>
      </c>
      <c r="Q1498" s="54" t="s">
        <v>3528</v>
      </c>
      <c r="R1498" s="54">
        <v>0</v>
      </c>
      <c r="U1498" s="54">
        <v>0</v>
      </c>
    </row>
    <row r="1499" spans="5:21">
      <c r="E1499" s="55">
        <v>218.02</v>
      </c>
      <c r="F1499" s="55">
        <v>1</v>
      </c>
      <c r="H1499" s="54" t="s">
        <v>3528</v>
      </c>
      <c r="I1499" s="55" t="s">
        <v>77</v>
      </c>
      <c r="J1499" s="54" t="s">
        <v>656</v>
      </c>
      <c r="K1499" s="54" t="s">
        <v>3529</v>
      </c>
      <c r="L1499" s="54" t="s">
        <v>658</v>
      </c>
      <c r="P1499" s="54">
        <v>10.25</v>
      </c>
      <c r="Q1499" s="54" t="s">
        <v>3530</v>
      </c>
      <c r="R1499" s="54">
        <v>0</v>
      </c>
      <c r="U1499" s="54">
        <v>0</v>
      </c>
    </row>
    <row r="1500" spans="5:21">
      <c r="E1500" s="55">
        <v>218.03</v>
      </c>
      <c r="F1500" s="55">
        <v>1</v>
      </c>
      <c r="H1500" s="54" t="s">
        <v>3528</v>
      </c>
      <c r="I1500" s="55" t="s">
        <v>77</v>
      </c>
      <c r="J1500" s="54" t="s">
        <v>656</v>
      </c>
      <c r="K1500" s="54" t="s">
        <v>3529</v>
      </c>
      <c r="L1500" s="54" t="s">
        <v>658</v>
      </c>
      <c r="P1500" s="54">
        <v>5.97</v>
      </c>
      <c r="Q1500" s="54" t="s">
        <v>3530</v>
      </c>
      <c r="R1500" s="54">
        <v>0</v>
      </c>
      <c r="U1500" s="54">
        <v>0</v>
      </c>
    </row>
    <row r="1501" spans="5:21">
      <c r="E1501" s="55">
        <v>218.04</v>
      </c>
      <c r="F1501" s="55">
        <v>1</v>
      </c>
      <c r="H1501" s="54" t="s">
        <v>3528</v>
      </c>
      <c r="I1501" s="55" t="s">
        <v>77</v>
      </c>
      <c r="J1501" s="54" t="s">
        <v>656</v>
      </c>
      <c r="K1501" s="54" t="s">
        <v>3529</v>
      </c>
      <c r="L1501" s="54" t="s">
        <v>658</v>
      </c>
      <c r="P1501" s="54">
        <v>20.62</v>
      </c>
      <c r="Q1501" s="54" t="s">
        <v>3530</v>
      </c>
      <c r="R1501" s="54">
        <v>0</v>
      </c>
      <c r="U1501" s="54">
        <v>0</v>
      </c>
    </row>
    <row r="1502" spans="5:21">
      <c r="E1502" s="55">
        <v>218.05</v>
      </c>
      <c r="F1502" s="55">
        <v>1</v>
      </c>
      <c r="G1502" s="54" t="s">
        <v>1530</v>
      </c>
      <c r="H1502" s="54" t="s">
        <v>107</v>
      </c>
      <c r="I1502" s="55" t="s">
        <v>77</v>
      </c>
      <c r="J1502" s="54" t="s">
        <v>85</v>
      </c>
      <c r="K1502" s="54" t="s">
        <v>322</v>
      </c>
      <c r="L1502" s="54" t="s">
        <v>309</v>
      </c>
      <c r="M1502" s="54" t="s">
        <v>88</v>
      </c>
      <c r="N1502" s="54">
        <v>7</v>
      </c>
      <c r="P1502" s="54">
        <v>1.163</v>
      </c>
      <c r="Q1502" s="54" t="s">
        <v>192</v>
      </c>
      <c r="R1502" s="54">
        <v>0</v>
      </c>
      <c r="S1502" s="54">
        <v>3506</v>
      </c>
      <c r="T1502" s="54">
        <v>473</v>
      </c>
      <c r="U1502" s="54">
        <v>0</v>
      </c>
    </row>
    <row r="1503" spans="5:21">
      <c r="E1503" s="55">
        <v>218.06</v>
      </c>
      <c r="F1503" s="55">
        <v>1</v>
      </c>
      <c r="H1503" s="54" t="s">
        <v>3528</v>
      </c>
      <c r="I1503" s="55" t="s">
        <v>77</v>
      </c>
      <c r="J1503" s="54" t="s">
        <v>656</v>
      </c>
      <c r="K1503" s="54" t="s">
        <v>3529</v>
      </c>
      <c r="L1503" s="54" t="s">
        <v>658</v>
      </c>
      <c r="P1503" s="54">
        <v>9.26</v>
      </c>
      <c r="Q1503" s="54" t="s">
        <v>3530</v>
      </c>
      <c r="R1503" s="54">
        <v>0</v>
      </c>
      <c r="U1503" s="54">
        <v>0</v>
      </c>
    </row>
    <row r="1504" spans="5:21">
      <c r="E1504" s="55">
        <v>219</v>
      </c>
      <c r="F1504" s="55">
        <v>1</v>
      </c>
      <c r="H1504" s="54" t="s">
        <v>3534</v>
      </c>
      <c r="I1504" s="55">
        <v>2</v>
      </c>
      <c r="J1504" s="54" t="s">
        <v>3535</v>
      </c>
      <c r="K1504" s="54" t="s">
        <v>3536</v>
      </c>
      <c r="L1504" s="54" t="s">
        <v>363</v>
      </c>
      <c r="M1504" s="54" t="s">
        <v>215</v>
      </c>
      <c r="N1504" s="54">
        <v>3.09</v>
      </c>
      <c r="P1504" s="54">
        <v>0.45</v>
      </c>
      <c r="R1504" s="54">
        <v>7176.78</v>
      </c>
      <c r="S1504" s="54">
        <v>2578</v>
      </c>
      <c r="T1504" s="54">
        <v>101</v>
      </c>
      <c r="U1504" s="54">
        <v>150000</v>
      </c>
    </row>
    <row r="1505" spans="5:21">
      <c r="E1505" s="55">
        <v>219</v>
      </c>
      <c r="F1505" s="55">
        <v>2</v>
      </c>
      <c r="H1505" s="54" t="s">
        <v>3537</v>
      </c>
      <c r="I1505" s="55">
        <v>2</v>
      </c>
      <c r="J1505" s="54" t="s">
        <v>3538</v>
      </c>
      <c r="K1505" s="54" t="s">
        <v>3539</v>
      </c>
      <c r="L1505" s="54" t="s">
        <v>363</v>
      </c>
      <c r="M1505" s="54" t="s">
        <v>215</v>
      </c>
      <c r="N1505" s="54">
        <v>3.09</v>
      </c>
      <c r="P1505" s="54">
        <v>0.3</v>
      </c>
      <c r="R1505" s="54">
        <v>7905.35</v>
      </c>
      <c r="S1505" s="54">
        <v>2763</v>
      </c>
      <c r="T1505" s="54">
        <v>229</v>
      </c>
      <c r="U1505" s="54">
        <v>1</v>
      </c>
    </row>
    <row r="1506" spans="5:21">
      <c r="E1506" s="55">
        <v>219</v>
      </c>
      <c r="F1506" s="55">
        <v>3.01</v>
      </c>
      <c r="H1506" s="54" t="s">
        <v>3540</v>
      </c>
      <c r="I1506" s="55" t="s">
        <v>536</v>
      </c>
      <c r="J1506" s="54" t="s">
        <v>3541</v>
      </c>
      <c r="K1506" s="54" t="s">
        <v>3542</v>
      </c>
      <c r="L1506" s="54" t="s">
        <v>363</v>
      </c>
      <c r="M1506" s="54" t="s">
        <v>3393</v>
      </c>
      <c r="N1506" s="54">
        <v>3.09</v>
      </c>
      <c r="P1506" s="54">
        <v>0.61</v>
      </c>
      <c r="Q1506" s="54" t="s">
        <v>3543</v>
      </c>
      <c r="R1506" s="54">
        <v>0</v>
      </c>
      <c r="U1506" s="54">
        <v>0</v>
      </c>
    </row>
    <row r="1507" spans="5:21">
      <c r="E1507" s="55">
        <v>219</v>
      </c>
      <c r="F1507" s="55">
        <v>3.02</v>
      </c>
      <c r="H1507" s="54" t="s">
        <v>3544</v>
      </c>
      <c r="I1507" s="55">
        <v>2</v>
      </c>
      <c r="J1507" s="54" t="s">
        <v>3545</v>
      </c>
      <c r="K1507" s="54" t="s">
        <v>3546</v>
      </c>
      <c r="L1507" s="54" t="s">
        <v>2159</v>
      </c>
      <c r="M1507" s="54" t="s">
        <v>215</v>
      </c>
      <c r="N1507" s="54">
        <v>3.09</v>
      </c>
      <c r="P1507" s="54">
        <v>0.33</v>
      </c>
      <c r="R1507" s="54">
        <v>7880.54</v>
      </c>
      <c r="S1507" s="54">
        <v>3476</v>
      </c>
      <c r="T1507" s="54">
        <v>123</v>
      </c>
      <c r="U1507" s="54">
        <v>250000</v>
      </c>
    </row>
    <row r="1508" spans="5:21">
      <c r="E1508" s="55">
        <v>219</v>
      </c>
      <c r="F1508" s="55">
        <v>4</v>
      </c>
      <c r="H1508" s="54" t="s">
        <v>3547</v>
      </c>
      <c r="I1508" s="55" t="s">
        <v>321</v>
      </c>
      <c r="J1508" s="54" t="s">
        <v>3548</v>
      </c>
      <c r="K1508" s="54" t="s">
        <v>3547</v>
      </c>
      <c r="L1508" s="54" t="s">
        <v>363</v>
      </c>
      <c r="M1508" s="54" t="s">
        <v>3385</v>
      </c>
      <c r="N1508" s="54">
        <v>3.09</v>
      </c>
      <c r="P1508" s="54">
        <v>2.35</v>
      </c>
      <c r="R1508" s="54">
        <v>34117.08</v>
      </c>
      <c r="U1508" s="54">
        <v>0</v>
      </c>
    </row>
    <row r="1509" spans="5:21">
      <c r="E1509" s="55">
        <v>219</v>
      </c>
      <c r="F1509" s="55">
        <v>5</v>
      </c>
      <c r="H1509" s="54" t="s">
        <v>3549</v>
      </c>
      <c r="I1509" s="55">
        <v>2</v>
      </c>
      <c r="J1509" s="54" t="s">
        <v>3550</v>
      </c>
      <c r="K1509" s="54" t="s">
        <v>3549</v>
      </c>
      <c r="L1509" s="54" t="s">
        <v>363</v>
      </c>
      <c r="M1509" s="54" t="s">
        <v>3385</v>
      </c>
      <c r="N1509" s="54">
        <v>3.09</v>
      </c>
      <c r="P1509" s="54">
        <v>2.48</v>
      </c>
      <c r="R1509" s="54">
        <v>7533.13</v>
      </c>
      <c r="S1509" s="54">
        <v>2056</v>
      </c>
      <c r="T1509" s="54">
        <v>211</v>
      </c>
      <c r="U1509" s="54">
        <v>147000</v>
      </c>
    </row>
    <row r="1510" spans="5:21">
      <c r="E1510" s="55">
        <v>219</v>
      </c>
      <c r="F1510" s="55">
        <v>6</v>
      </c>
      <c r="H1510" s="54" t="s">
        <v>3551</v>
      </c>
      <c r="I1510" s="55">
        <v>2</v>
      </c>
      <c r="J1510" s="54" t="s">
        <v>3552</v>
      </c>
      <c r="K1510" s="54" t="s">
        <v>3553</v>
      </c>
      <c r="L1510" s="54" t="s">
        <v>363</v>
      </c>
      <c r="M1510" s="54" t="s">
        <v>3393</v>
      </c>
      <c r="N1510" s="54">
        <v>3.09</v>
      </c>
      <c r="P1510" s="54">
        <v>0.72</v>
      </c>
      <c r="R1510" s="54">
        <v>7107.73</v>
      </c>
      <c r="S1510" s="54">
        <v>3282</v>
      </c>
      <c r="T1510" s="54">
        <v>632</v>
      </c>
      <c r="U1510" s="54">
        <v>190000</v>
      </c>
    </row>
    <row r="1511" spans="5:21">
      <c r="E1511" s="55">
        <v>219</v>
      </c>
      <c r="F1511" s="55">
        <v>6.01</v>
      </c>
      <c r="H1511" s="54" t="s">
        <v>3554</v>
      </c>
      <c r="I1511" s="55">
        <v>2</v>
      </c>
      <c r="J1511" s="54" t="s">
        <v>3555</v>
      </c>
      <c r="K1511" s="54" t="s">
        <v>3554</v>
      </c>
      <c r="L1511" s="54" t="s">
        <v>363</v>
      </c>
      <c r="M1511" s="54" t="s">
        <v>3385</v>
      </c>
      <c r="N1511" s="54">
        <v>3.09</v>
      </c>
      <c r="P1511" s="54">
        <v>1.32</v>
      </c>
      <c r="R1511" s="54">
        <v>8408.74</v>
      </c>
      <c r="S1511" s="54">
        <v>2757</v>
      </c>
      <c r="T1511" s="54">
        <v>120</v>
      </c>
      <c r="U1511" s="54">
        <v>272000</v>
      </c>
    </row>
    <row r="1512" spans="5:21">
      <c r="E1512" s="55">
        <v>219</v>
      </c>
      <c r="F1512" s="55">
        <v>7</v>
      </c>
      <c r="H1512" s="54" t="s">
        <v>1097</v>
      </c>
      <c r="I1512" s="55">
        <v>2</v>
      </c>
      <c r="J1512" s="54" t="s">
        <v>3556</v>
      </c>
      <c r="K1512" s="54" t="s">
        <v>1097</v>
      </c>
      <c r="L1512" s="54" t="s">
        <v>2159</v>
      </c>
      <c r="M1512" s="54" t="s">
        <v>3385</v>
      </c>
      <c r="N1512" s="54">
        <v>3.09</v>
      </c>
      <c r="P1512" s="54">
        <v>1.1200000000000001</v>
      </c>
      <c r="R1512" s="54">
        <v>5622.37</v>
      </c>
      <c r="S1512" s="54">
        <v>3388</v>
      </c>
      <c r="T1512" s="54">
        <v>122</v>
      </c>
      <c r="U1512" s="54">
        <v>200000</v>
      </c>
    </row>
    <row r="1513" spans="5:21">
      <c r="E1513" s="55">
        <v>219</v>
      </c>
      <c r="F1513" s="55">
        <v>8</v>
      </c>
      <c r="H1513" s="54" t="s">
        <v>3557</v>
      </c>
      <c r="I1513" s="55">
        <v>2</v>
      </c>
      <c r="J1513" s="54" t="s">
        <v>3558</v>
      </c>
      <c r="K1513" s="54" t="s">
        <v>3557</v>
      </c>
      <c r="L1513" s="54" t="s">
        <v>363</v>
      </c>
      <c r="M1513" s="54" t="s">
        <v>215</v>
      </c>
      <c r="N1513" s="54">
        <v>3.09</v>
      </c>
      <c r="P1513" s="54">
        <v>1.18</v>
      </c>
      <c r="R1513" s="54">
        <v>11290.83</v>
      </c>
      <c r="S1513" s="54">
        <v>2571</v>
      </c>
      <c r="T1513" s="54">
        <v>273</v>
      </c>
      <c r="U1513" s="54">
        <v>205000</v>
      </c>
    </row>
    <row r="1514" spans="5:21">
      <c r="E1514" s="55">
        <v>219</v>
      </c>
      <c r="F1514" s="55">
        <v>9.02</v>
      </c>
      <c r="H1514" s="54" t="s">
        <v>3559</v>
      </c>
      <c r="I1514" s="55">
        <v>2</v>
      </c>
      <c r="J1514" s="54" t="s">
        <v>3560</v>
      </c>
      <c r="K1514" s="54" t="s">
        <v>3559</v>
      </c>
      <c r="L1514" s="54" t="s">
        <v>363</v>
      </c>
      <c r="M1514" s="54" t="s">
        <v>215</v>
      </c>
      <c r="N1514" s="54">
        <v>3.09</v>
      </c>
      <c r="P1514" s="54">
        <v>0.3</v>
      </c>
      <c r="R1514" s="54">
        <v>8483.19</v>
      </c>
      <c r="S1514" s="54">
        <v>2274</v>
      </c>
      <c r="T1514" s="54">
        <v>100</v>
      </c>
      <c r="U1514" s="54">
        <v>154000</v>
      </c>
    </row>
    <row r="1515" spans="5:21">
      <c r="E1515" s="55">
        <v>219</v>
      </c>
      <c r="F1515" s="55">
        <v>9.0299999999999994</v>
      </c>
      <c r="H1515" s="54" t="s">
        <v>3561</v>
      </c>
      <c r="I1515" s="55">
        <v>2</v>
      </c>
      <c r="J1515" s="54" t="s">
        <v>3562</v>
      </c>
      <c r="K1515" s="54" t="s">
        <v>3561</v>
      </c>
      <c r="L1515" s="54" t="s">
        <v>363</v>
      </c>
      <c r="M1515" s="54" t="s">
        <v>215</v>
      </c>
      <c r="N1515" s="54">
        <v>3.09</v>
      </c>
      <c r="P1515" s="54">
        <v>0.28000000000000003</v>
      </c>
      <c r="R1515" s="54">
        <v>8203.1299999999992</v>
      </c>
      <c r="S1515" s="54">
        <v>3151</v>
      </c>
      <c r="T1515" s="54">
        <v>274</v>
      </c>
      <c r="U1515" s="54">
        <v>328000</v>
      </c>
    </row>
    <row r="1516" spans="5:21">
      <c r="E1516" s="55">
        <v>219</v>
      </c>
      <c r="F1516" s="55">
        <v>9.0399999999999991</v>
      </c>
      <c r="H1516" s="54" t="s">
        <v>3563</v>
      </c>
      <c r="I1516" s="55">
        <v>2</v>
      </c>
      <c r="J1516" s="54" t="s">
        <v>3564</v>
      </c>
      <c r="K1516" s="54" t="s">
        <v>3563</v>
      </c>
      <c r="L1516" s="54" t="s">
        <v>363</v>
      </c>
      <c r="M1516" s="54" t="s">
        <v>215</v>
      </c>
      <c r="N1516" s="54">
        <v>3.09</v>
      </c>
      <c r="P1516" s="54">
        <v>0.46</v>
      </c>
      <c r="R1516" s="54">
        <v>8717.16</v>
      </c>
      <c r="S1516" s="54">
        <v>3245</v>
      </c>
      <c r="T1516" s="54">
        <v>250</v>
      </c>
      <c r="U1516" s="54">
        <v>1</v>
      </c>
    </row>
    <row r="1517" spans="5:21">
      <c r="E1517" s="55">
        <v>219</v>
      </c>
      <c r="F1517" s="55">
        <v>9.0500000000000007</v>
      </c>
      <c r="H1517" s="54" t="s">
        <v>3565</v>
      </c>
      <c r="I1517" s="55">
        <v>2</v>
      </c>
      <c r="J1517" s="54" t="s">
        <v>3566</v>
      </c>
      <c r="K1517" s="54" t="s">
        <v>3565</v>
      </c>
      <c r="L1517" s="54" t="s">
        <v>363</v>
      </c>
      <c r="M1517" s="54" t="s">
        <v>215</v>
      </c>
      <c r="N1517" s="54">
        <v>3.09</v>
      </c>
      <c r="P1517" s="54">
        <v>0.47</v>
      </c>
      <c r="R1517" s="54">
        <v>8015.25</v>
      </c>
      <c r="S1517" s="54">
        <v>1843</v>
      </c>
      <c r="T1517" s="54">
        <v>328</v>
      </c>
      <c r="U1517" s="54">
        <v>145000</v>
      </c>
    </row>
    <row r="1518" spans="5:21">
      <c r="E1518" s="55">
        <v>219</v>
      </c>
      <c r="F1518" s="55">
        <v>9.06</v>
      </c>
      <c r="H1518" s="54" t="s">
        <v>3567</v>
      </c>
      <c r="I1518" s="55">
        <v>2</v>
      </c>
      <c r="J1518" s="54" t="s">
        <v>3568</v>
      </c>
      <c r="K1518" s="54" t="s">
        <v>3567</v>
      </c>
      <c r="L1518" s="54" t="s">
        <v>363</v>
      </c>
      <c r="M1518" s="54" t="s">
        <v>215</v>
      </c>
      <c r="N1518" s="54">
        <v>3.09</v>
      </c>
      <c r="P1518" s="54">
        <v>0.46</v>
      </c>
      <c r="R1518" s="54">
        <v>9745.2099999999991</v>
      </c>
      <c r="S1518" s="54">
        <v>3294</v>
      </c>
      <c r="T1518" s="54">
        <v>427</v>
      </c>
      <c r="U1518" s="54">
        <v>255000</v>
      </c>
    </row>
    <row r="1519" spans="5:21">
      <c r="E1519" s="55">
        <v>219</v>
      </c>
      <c r="F1519" s="55">
        <v>10</v>
      </c>
      <c r="H1519" s="54" t="s">
        <v>3569</v>
      </c>
      <c r="I1519" s="55" t="s">
        <v>321</v>
      </c>
      <c r="J1519" s="54" t="s">
        <v>3570</v>
      </c>
      <c r="K1519" s="54" t="s">
        <v>3571</v>
      </c>
      <c r="L1519" s="54" t="s">
        <v>3572</v>
      </c>
      <c r="M1519" s="54" t="s">
        <v>3393</v>
      </c>
      <c r="N1519" s="54">
        <v>3.09</v>
      </c>
      <c r="P1519" s="54">
        <v>0.22</v>
      </c>
      <c r="R1519" s="54">
        <v>7908.9</v>
      </c>
      <c r="S1519" s="54">
        <v>3431</v>
      </c>
      <c r="T1519" s="54">
        <v>549</v>
      </c>
      <c r="U1519" s="54">
        <v>1</v>
      </c>
    </row>
    <row r="1520" spans="5:21">
      <c r="E1520" s="55">
        <v>219</v>
      </c>
      <c r="F1520" s="55">
        <v>13</v>
      </c>
      <c r="H1520" s="54" t="s">
        <v>3573</v>
      </c>
      <c r="I1520" s="55">
        <v>2</v>
      </c>
      <c r="J1520" s="54" t="s">
        <v>3574</v>
      </c>
      <c r="K1520" s="54" t="s">
        <v>3573</v>
      </c>
      <c r="L1520" s="54" t="s">
        <v>363</v>
      </c>
      <c r="M1520" s="54" t="s">
        <v>215</v>
      </c>
      <c r="N1520" s="54">
        <v>3.09</v>
      </c>
      <c r="P1520" s="54">
        <v>0.19</v>
      </c>
      <c r="R1520" s="54">
        <v>7823.82</v>
      </c>
      <c r="S1520" s="54">
        <v>3167</v>
      </c>
      <c r="T1520" s="54">
        <v>266</v>
      </c>
      <c r="U1520" s="54">
        <v>328000</v>
      </c>
    </row>
    <row r="1521" spans="5:21">
      <c r="E1521" s="55">
        <v>219</v>
      </c>
      <c r="F1521" s="55">
        <v>14</v>
      </c>
      <c r="H1521" s="54" t="s">
        <v>3575</v>
      </c>
      <c r="I1521" s="55">
        <v>2</v>
      </c>
      <c r="J1521" s="54" t="s">
        <v>3576</v>
      </c>
      <c r="K1521" s="54" t="s">
        <v>3575</v>
      </c>
      <c r="L1521" s="54" t="s">
        <v>363</v>
      </c>
      <c r="M1521" s="54" t="s">
        <v>215</v>
      </c>
      <c r="N1521" s="54">
        <v>3.09</v>
      </c>
      <c r="P1521" s="54">
        <v>0.19</v>
      </c>
      <c r="R1521" s="54">
        <v>6746.14</v>
      </c>
      <c r="S1521" s="54">
        <v>1964</v>
      </c>
      <c r="T1521" s="54">
        <v>340</v>
      </c>
      <c r="U1521" s="54">
        <v>125000</v>
      </c>
    </row>
    <row r="1522" spans="5:21">
      <c r="E1522" s="55">
        <v>219</v>
      </c>
      <c r="F1522" s="55">
        <v>15</v>
      </c>
      <c r="H1522" s="54" t="s">
        <v>3577</v>
      </c>
      <c r="I1522" s="55">
        <v>2</v>
      </c>
      <c r="J1522" s="54" t="s">
        <v>3578</v>
      </c>
      <c r="K1522" s="54" t="s">
        <v>3577</v>
      </c>
      <c r="L1522" s="54" t="s">
        <v>363</v>
      </c>
      <c r="M1522" s="54" t="s">
        <v>215</v>
      </c>
      <c r="N1522" s="54">
        <v>3.09</v>
      </c>
      <c r="P1522" s="54">
        <v>0.19</v>
      </c>
      <c r="R1522" s="54">
        <v>6455.45</v>
      </c>
      <c r="S1522" s="54">
        <v>2549</v>
      </c>
      <c r="T1522" s="54">
        <v>347</v>
      </c>
      <c r="U1522" s="54">
        <v>165000</v>
      </c>
    </row>
    <row r="1523" spans="5:21">
      <c r="E1523" s="55">
        <v>219</v>
      </c>
      <c r="F1523" s="55">
        <v>30</v>
      </c>
      <c r="H1523" s="54" t="s">
        <v>3579</v>
      </c>
      <c r="I1523" s="55">
        <v>2</v>
      </c>
      <c r="J1523" s="54" t="s">
        <v>3580</v>
      </c>
      <c r="K1523" s="54" t="s">
        <v>3579</v>
      </c>
      <c r="L1523" s="54" t="s">
        <v>363</v>
      </c>
      <c r="M1523" s="54" t="s">
        <v>215</v>
      </c>
      <c r="N1523" s="54">
        <v>3.09</v>
      </c>
      <c r="P1523" s="54">
        <v>0.3</v>
      </c>
      <c r="R1523" s="54">
        <v>7724.56</v>
      </c>
      <c r="S1523" s="54">
        <v>2451</v>
      </c>
      <c r="T1523" s="54">
        <v>325</v>
      </c>
      <c r="U1523" s="54">
        <v>158900</v>
      </c>
    </row>
    <row r="1524" spans="5:21">
      <c r="E1524" s="55">
        <v>219</v>
      </c>
      <c r="F1524" s="55">
        <v>31</v>
      </c>
      <c r="H1524" s="54" t="s">
        <v>3581</v>
      </c>
      <c r="I1524" s="55">
        <v>2</v>
      </c>
      <c r="J1524" s="54" t="s">
        <v>3582</v>
      </c>
      <c r="K1524" s="54" t="s">
        <v>3581</v>
      </c>
      <c r="L1524" s="54" t="s">
        <v>363</v>
      </c>
      <c r="M1524" s="54" t="s">
        <v>215</v>
      </c>
      <c r="N1524" s="54">
        <v>3.09</v>
      </c>
      <c r="P1524" s="54">
        <v>0.2</v>
      </c>
      <c r="R1524" s="54">
        <v>7845.09</v>
      </c>
      <c r="U1524" s="54">
        <v>0</v>
      </c>
    </row>
    <row r="1525" spans="5:21">
      <c r="E1525" s="55">
        <v>220</v>
      </c>
      <c r="F1525" s="55">
        <v>5</v>
      </c>
      <c r="H1525" s="54" t="s">
        <v>3583</v>
      </c>
      <c r="I1525" s="55">
        <v>2</v>
      </c>
      <c r="J1525" s="54" t="s">
        <v>3584</v>
      </c>
      <c r="K1525" s="54" t="s">
        <v>3583</v>
      </c>
      <c r="L1525" s="54" t="s">
        <v>363</v>
      </c>
      <c r="M1525" s="54" t="s">
        <v>215</v>
      </c>
      <c r="N1525" s="54">
        <v>3.09</v>
      </c>
      <c r="P1525" s="54">
        <v>0.19</v>
      </c>
      <c r="R1525" s="54">
        <v>7710.38</v>
      </c>
      <c r="S1525" s="54">
        <v>3080</v>
      </c>
      <c r="T1525" s="54">
        <v>191</v>
      </c>
      <c r="U1525" s="54">
        <v>286000</v>
      </c>
    </row>
    <row r="1526" spans="5:21">
      <c r="E1526" s="55">
        <v>220</v>
      </c>
      <c r="F1526" s="55">
        <v>6</v>
      </c>
      <c r="H1526" s="54" t="s">
        <v>3585</v>
      </c>
      <c r="I1526" s="55">
        <v>2</v>
      </c>
      <c r="J1526" s="54" t="s">
        <v>3586</v>
      </c>
      <c r="K1526" s="54" t="s">
        <v>3585</v>
      </c>
      <c r="L1526" s="54" t="s">
        <v>363</v>
      </c>
      <c r="M1526" s="54" t="s">
        <v>215</v>
      </c>
      <c r="N1526" s="54">
        <v>3.09</v>
      </c>
      <c r="P1526" s="54">
        <v>0.36</v>
      </c>
      <c r="R1526" s="54">
        <v>11485.8</v>
      </c>
      <c r="S1526" s="54">
        <v>3207</v>
      </c>
      <c r="T1526" s="54">
        <v>676</v>
      </c>
      <c r="U1526" s="54">
        <v>95000</v>
      </c>
    </row>
    <row r="1527" spans="5:21">
      <c r="E1527" s="55">
        <v>220</v>
      </c>
      <c r="F1527" s="55">
        <v>7</v>
      </c>
      <c r="H1527" s="54" t="s">
        <v>98</v>
      </c>
      <c r="I1527" s="55">
        <v>1</v>
      </c>
      <c r="J1527" s="54" t="s">
        <v>3587</v>
      </c>
      <c r="K1527" s="54" t="s">
        <v>3588</v>
      </c>
      <c r="L1527" s="54" t="s">
        <v>3589</v>
      </c>
      <c r="M1527" s="54" t="s">
        <v>3385</v>
      </c>
      <c r="N1527" s="54">
        <v>3.09</v>
      </c>
      <c r="P1527" s="54">
        <v>0.56999999999999995</v>
      </c>
      <c r="R1527" s="54">
        <v>6239.2</v>
      </c>
      <c r="S1527" s="54">
        <v>3302</v>
      </c>
      <c r="T1527" s="54">
        <v>946</v>
      </c>
      <c r="U1527" s="54">
        <v>22421</v>
      </c>
    </row>
    <row r="1528" spans="5:21">
      <c r="E1528" s="55">
        <v>220</v>
      </c>
      <c r="F1528" s="55">
        <v>10</v>
      </c>
      <c r="H1528" s="54" t="s">
        <v>3590</v>
      </c>
      <c r="I1528" s="55">
        <v>2</v>
      </c>
      <c r="J1528" s="54" t="s">
        <v>3591</v>
      </c>
      <c r="K1528" s="54" t="s">
        <v>3590</v>
      </c>
      <c r="L1528" s="54" t="s">
        <v>363</v>
      </c>
      <c r="M1528" s="54" t="s">
        <v>215</v>
      </c>
      <c r="N1528" s="54">
        <v>3.09</v>
      </c>
      <c r="P1528" s="54">
        <v>0.2</v>
      </c>
      <c r="R1528" s="54">
        <v>7852.18</v>
      </c>
      <c r="S1528" s="54">
        <v>3143</v>
      </c>
      <c r="T1528" s="54">
        <v>18</v>
      </c>
      <c r="U1528" s="54">
        <v>300000</v>
      </c>
    </row>
    <row r="1529" spans="5:21">
      <c r="E1529" s="55">
        <v>220</v>
      </c>
      <c r="F1529" s="55">
        <v>12</v>
      </c>
      <c r="H1529" s="54" t="s">
        <v>3592</v>
      </c>
      <c r="I1529" s="55">
        <v>2</v>
      </c>
      <c r="J1529" s="54" t="s">
        <v>3593</v>
      </c>
      <c r="K1529" s="54" t="s">
        <v>3592</v>
      </c>
      <c r="L1529" s="54" t="s">
        <v>363</v>
      </c>
      <c r="M1529" s="54" t="s">
        <v>215</v>
      </c>
      <c r="N1529" s="54">
        <v>3.09</v>
      </c>
      <c r="P1529" s="54">
        <v>0.19</v>
      </c>
      <c r="R1529" s="54">
        <v>7586.3</v>
      </c>
      <c r="S1529" s="54">
        <v>3263</v>
      </c>
      <c r="T1529" s="54">
        <v>769</v>
      </c>
      <c r="U1529" s="54">
        <v>240000</v>
      </c>
    </row>
    <row r="1530" spans="5:21">
      <c r="E1530" s="55">
        <v>220</v>
      </c>
      <c r="F1530" s="55">
        <v>22</v>
      </c>
      <c r="H1530" s="54" t="s">
        <v>3594</v>
      </c>
      <c r="I1530" s="55">
        <v>2</v>
      </c>
      <c r="J1530" s="54" t="s">
        <v>3595</v>
      </c>
      <c r="K1530" s="54" t="s">
        <v>3594</v>
      </c>
      <c r="L1530" s="54" t="s">
        <v>363</v>
      </c>
      <c r="M1530" s="54" t="s">
        <v>215</v>
      </c>
      <c r="N1530" s="54">
        <v>3.09</v>
      </c>
      <c r="P1530" s="54">
        <v>0.34</v>
      </c>
      <c r="R1530" s="54">
        <v>6497.99</v>
      </c>
      <c r="S1530" s="54">
        <v>2507</v>
      </c>
      <c r="T1530" s="54">
        <v>243</v>
      </c>
      <c r="U1530" s="54">
        <v>155000</v>
      </c>
    </row>
    <row r="1531" spans="5:21">
      <c r="E1531" s="55">
        <v>220</v>
      </c>
      <c r="F1531" s="55">
        <v>24</v>
      </c>
      <c r="H1531" s="54" t="s">
        <v>3596</v>
      </c>
      <c r="I1531" s="55">
        <v>2</v>
      </c>
      <c r="J1531" s="54" t="s">
        <v>3597</v>
      </c>
      <c r="K1531" s="54" t="s">
        <v>3596</v>
      </c>
      <c r="L1531" s="54" t="s">
        <v>363</v>
      </c>
      <c r="M1531" s="54" t="s">
        <v>215</v>
      </c>
      <c r="N1531" s="54">
        <v>3.09</v>
      </c>
      <c r="P1531" s="54">
        <v>0.17</v>
      </c>
      <c r="R1531" s="54">
        <v>6182.48</v>
      </c>
      <c r="S1531" s="54">
        <v>2593</v>
      </c>
      <c r="T1531" s="54">
        <v>181</v>
      </c>
      <c r="U1531" s="54">
        <v>134900</v>
      </c>
    </row>
    <row r="1532" spans="5:21">
      <c r="E1532" s="55">
        <v>220</v>
      </c>
      <c r="F1532" s="55">
        <v>25</v>
      </c>
      <c r="H1532" s="54" t="s">
        <v>3598</v>
      </c>
      <c r="I1532" s="55">
        <v>2</v>
      </c>
      <c r="J1532" s="54" t="s">
        <v>3599</v>
      </c>
      <c r="K1532" s="54" t="s">
        <v>3598</v>
      </c>
      <c r="L1532" s="54" t="s">
        <v>363</v>
      </c>
      <c r="M1532" s="54" t="s">
        <v>215</v>
      </c>
      <c r="N1532" s="54">
        <v>3.09</v>
      </c>
      <c r="P1532" s="54">
        <v>0.17</v>
      </c>
      <c r="R1532" s="54">
        <v>5636.55</v>
      </c>
      <c r="U1532" s="54">
        <v>0</v>
      </c>
    </row>
    <row r="1533" spans="5:21">
      <c r="E1533" s="55">
        <v>220</v>
      </c>
      <c r="F1533" s="55">
        <v>26</v>
      </c>
      <c r="H1533" s="54" t="s">
        <v>3600</v>
      </c>
      <c r="I1533" s="55">
        <v>2</v>
      </c>
      <c r="J1533" s="54" t="s">
        <v>3601</v>
      </c>
      <c r="K1533" s="54" t="s">
        <v>3600</v>
      </c>
      <c r="L1533" s="54" t="s">
        <v>363</v>
      </c>
      <c r="M1533" s="54" t="s">
        <v>215</v>
      </c>
      <c r="N1533" s="54">
        <v>3.09</v>
      </c>
      <c r="P1533" s="54">
        <v>0.16</v>
      </c>
      <c r="R1533" s="54">
        <v>7375.3</v>
      </c>
      <c r="S1533" s="54">
        <v>2800</v>
      </c>
      <c r="T1533" s="54">
        <v>270</v>
      </c>
      <c r="U1533" s="54">
        <v>1</v>
      </c>
    </row>
    <row r="1534" spans="5:21">
      <c r="E1534" s="55">
        <v>220</v>
      </c>
      <c r="F1534" s="55">
        <v>27</v>
      </c>
      <c r="H1534" s="54" t="s">
        <v>3602</v>
      </c>
      <c r="I1534" s="55">
        <v>2</v>
      </c>
      <c r="J1534" s="54" t="s">
        <v>3603</v>
      </c>
      <c r="K1534" s="54" t="s">
        <v>3602</v>
      </c>
      <c r="L1534" s="54" t="s">
        <v>363</v>
      </c>
      <c r="M1534" s="54" t="s">
        <v>215</v>
      </c>
      <c r="N1534" s="54">
        <v>3.09</v>
      </c>
      <c r="P1534" s="54">
        <v>0.17</v>
      </c>
      <c r="R1534" s="54">
        <v>6634.39</v>
      </c>
      <c r="U1534" s="54">
        <v>0</v>
      </c>
    </row>
    <row r="1535" spans="5:21">
      <c r="E1535" s="55">
        <v>221</v>
      </c>
      <c r="F1535" s="55">
        <v>1</v>
      </c>
      <c r="H1535" s="54" t="s">
        <v>3604</v>
      </c>
      <c r="I1535" s="55" t="s">
        <v>321</v>
      </c>
      <c r="J1535" s="54" t="s">
        <v>3605</v>
      </c>
      <c r="K1535" s="54" t="s">
        <v>3604</v>
      </c>
      <c r="L1535" s="54" t="s">
        <v>363</v>
      </c>
      <c r="M1535" s="54" t="s">
        <v>3393</v>
      </c>
      <c r="N1535" s="54">
        <v>3.09</v>
      </c>
      <c r="P1535" s="54">
        <v>0.19</v>
      </c>
      <c r="R1535" s="54">
        <v>10925.69</v>
      </c>
      <c r="U1535" s="54">
        <v>0</v>
      </c>
    </row>
    <row r="1536" spans="5:21">
      <c r="E1536" s="55">
        <v>221</v>
      </c>
      <c r="F1536" s="55">
        <v>2</v>
      </c>
      <c r="H1536" s="54" t="s">
        <v>3606</v>
      </c>
      <c r="I1536" s="55">
        <v>2</v>
      </c>
      <c r="J1536" s="54" t="s">
        <v>3607</v>
      </c>
      <c r="K1536" s="54" t="s">
        <v>3606</v>
      </c>
      <c r="L1536" s="54" t="s">
        <v>363</v>
      </c>
      <c r="M1536" s="54" t="s">
        <v>215</v>
      </c>
      <c r="N1536" s="54">
        <v>3.09</v>
      </c>
      <c r="P1536" s="54">
        <v>0.19</v>
      </c>
      <c r="R1536" s="54">
        <v>6147.03</v>
      </c>
      <c r="S1536" s="54">
        <v>3449</v>
      </c>
      <c r="T1536" s="54">
        <v>971</v>
      </c>
      <c r="U1536" s="54">
        <v>135000</v>
      </c>
    </row>
    <row r="1537" spans="5:21">
      <c r="E1537" s="55">
        <v>221</v>
      </c>
      <c r="F1537" s="55">
        <v>3</v>
      </c>
      <c r="H1537" s="54" t="s">
        <v>3608</v>
      </c>
      <c r="I1537" s="55">
        <v>2</v>
      </c>
      <c r="J1537" s="54" t="s">
        <v>3609</v>
      </c>
      <c r="K1537" s="54" t="s">
        <v>3608</v>
      </c>
      <c r="L1537" s="54" t="s">
        <v>363</v>
      </c>
      <c r="M1537" s="54" t="s">
        <v>215</v>
      </c>
      <c r="N1537" s="54">
        <v>3.09</v>
      </c>
      <c r="P1537" s="54">
        <v>0.23</v>
      </c>
      <c r="R1537" s="54">
        <v>6923.39</v>
      </c>
      <c r="S1537" s="54">
        <v>2392</v>
      </c>
      <c r="T1537" s="54">
        <v>186</v>
      </c>
      <c r="U1537" s="54">
        <v>113300</v>
      </c>
    </row>
    <row r="1538" spans="5:21">
      <c r="E1538" s="55">
        <v>221</v>
      </c>
      <c r="F1538" s="55">
        <v>4</v>
      </c>
      <c r="H1538" s="54" t="s">
        <v>3610</v>
      </c>
      <c r="I1538" s="55">
        <v>2</v>
      </c>
      <c r="J1538" s="54" t="s">
        <v>3611</v>
      </c>
      <c r="K1538" s="54" t="s">
        <v>3610</v>
      </c>
      <c r="L1538" s="54" t="s">
        <v>363</v>
      </c>
      <c r="M1538" s="54" t="s">
        <v>215</v>
      </c>
      <c r="N1538" s="54">
        <v>3.09</v>
      </c>
      <c r="P1538" s="54">
        <v>0.23</v>
      </c>
      <c r="R1538" s="54">
        <v>0</v>
      </c>
      <c r="S1538" s="54">
        <v>3488</v>
      </c>
      <c r="T1538" s="54">
        <v>91</v>
      </c>
      <c r="U1538" s="54">
        <v>285000</v>
      </c>
    </row>
    <row r="1539" spans="5:21">
      <c r="E1539" s="55">
        <v>221</v>
      </c>
      <c r="F1539" s="55">
        <v>17</v>
      </c>
      <c r="H1539" s="54" t="s">
        <v>3612</v>
      </c>
      <c r="I1539" s="55">
        <v>2</v>
      </c>
      <c r="J1539" s="54" t="s">
        <v>3613</v>
      </c>
      <c r="K1539" s="54" t="s">
        <v>3612</v>
      </c>
      <c r="L1539" s="54" t="s">
        <v>2159</v>
      </c>
      <c r="M1539" s="54" t="s">
        <v>215</v>
      </c>
      <c r="N1539" s="54">
        <v>3.09</v>
      </c>
      <c r="P1539" s="54">
        <v>0.2</v>
      </c>
      <c r="R1539" s="54">
        <v>6561.8</v>
      </c>
      <c r="S1539" s="54">
        <v>3396</v>
      </c>
      <c r="T1539" s="54">
        <v>548</v>
      </c>
      <c r="U1539" s="54">
        <v>139920</v>
      </c>
    </row>
    <row r="1540" spans="5:21">
      <c r="E1540" s="55">
        <v>221</v>
      </c>
      <c r="F1540" s="55">
        <v>18</v>
      </c>
      <c r="H1540" s="54" t="s">
        <v>3616</v>
      </c>
      <c r="I1540" s="55">
        <v>2</v>
      </c>
      <c r="J1540" s="54" t="s">
        <v>3617</v>
      </c>
      <c r="K1540" s="54" t="s">
        <v>3616</v>
      </c>
      <c r="L1540" s="54" t="s">
        <v>363</v>
      </c>
      <c r="M1540" s="54" t="s">
        <v>215</v>
      </c>
      <c r="N1540" s="54">
        <v>3.09</v>
      </c>
      <c r="P1540" s="54">
        <v>0.4</v>
      </c>
      <c r="R1540" s="54">
        <v>8511.5499999999993</v>
      </c>
      <c r="S1540" s="54">
        <v>3060</v>
      </c>
      <c r="T1540" s="54">
        <v>137</v>
      </c>
      <c r="U1540" s="54">
        <v>311000</v>
      </c>
    </row>
    <row r="1541" spans="5:21">
      <c r="E1541" s="55">
        <v>221</v>
      </c>
      <c r="F1541" s="55">
        <v>20</v>
      </c>
      <c r="H1541" s="54" t="s">
        <v>759</v>
      </c>
      <c r="I1541" s="55">
        <v>2</v>
      </c>
      <c r="J1541" s="54" t="s">
        <v>758</v>
      </c>
      <c r="K1541" s="54" t="s">
        <v>759</v>
      </c>
      <c r="L1541" s="54" t="s">
        <v>2159</v>
      </c>
      <c r="M1541" s="54" t="s">
        <v>215</v>
      </c>
      <c r="N1541" s="54">
        <v>3.09</v>
      </c>
      <c r="P1541" s="54">
        <v>0.4</v>
      </c>
      <c r="R1541" s="54">
        <v>8919.2199999999993</v>
      </c>
      <c r="S1541" s="54">
        <v>3347</v>
      </c>
      <c r="T1541" s="54">
        <v>188</v>
      </c>
      <c r="U1541" s="54">
        <v>1</v>
      </c>
    </row>
    <row r="1542" spans="5:21">
      <c r="E1542" s="55">
        <v>221</v>
      </c>
      <c r="F1542" s="55">
        <v>21.01</v>
      </c>
      <c r="H1542" s="54" t="s">
        <v>3618</v>
      </c>
      <c r="I1542" s="55">
        <v>2</v>
      </c>
      <c r="J1542" s="54" t="s">
        <v>3619</v>
      </c>
      <c r="K1542" s="54" t="s">
        <v>3618</v>
      </c>
      <c r="L1542" s="54" t="s">
        <v>363</v>
      </c>
      <c r="M1542" s="54" t="s">
        <v>215</v>
      </c>
      <c r="N1542" s="54">
        <v>3.09</v>
      </c>
      <c r="P1542" s="54">
        <v>0.43</v>
      </c>
      <c r="R1542" s="54">
        <v>9901.19</v>
      </c>
      <c r="S1542" s="54">
        <v>3146</v>
      </c>
      <c r="T1542" s="54">
        <v>1</v>
      </c>
      <c r="U1542" s="54">
        <v>90000</v>
      </c>
    </row>
    <row r="1543" spans="5:21">
      <c r="E1543" s="55">
        <v>221</v>
      </c>
      <c r="F1543" s="55">
        <v>21.02</v>
      </c>
      <c r="H1543" s="54" t="s">
        <v>3620</v>
      </c>
      <c r="I1543" s="55">
        <v>2</v>
      </c>
      <c r="J1543" s="54" t="s">
        <v>3621</v>
      </c>
      <c r="K1543" s="54" t="s">
        <v>3620</v>
      </c>
      <c r="L1543" s="54" t="s">
        <v>363</v>
      </c>
      <c r="M1543" s="54" t="s">
        <v>215</v>
      </c>
      <c r="N1543" s="54">
        <v>3.09</v>
      </c>
      <c r="P1543" s="54">
        <v>0.56999999999999995</v>
      </c>
      <c r="R1543" s="54">
        <v>9621.1299999999992</v>
      </c>
      <c r="S1543" s="54">
        <v>3347</v>
      </c>
      <c r="T1543" s="54">
        <v>668</v>
      </c>
      <c r="U1543" s="54">
        <v>1</v>
      </c>
    </row>
    <row r="1544" spans="5:21">
      <c r="E1544" s="55">
        <v>221</v>
      </c>
      <c r="F1544" s="55">
        <v>28.02</v>
      </c>
      <c r="H1544" s="54" t="s">
        <v>3455</v>
      </c>
      <c r="I1544" s="55">
        <v>2</v>
      </c>
      <c r="J1544" s="54" t="s">
        <v>3622</v>
      </c>
      <c r="K1544" s="54" t="s">
        <v>3455</v>
      </c>
      <c r="L1544" s="54" t="s">
        <v>363</v>
      </c>
      <c r="M1544" s="54" t="s">
        <v>215</v>
      </c>
      <c r="N1544" s="54">
        <v>3.09</v>
      </c>
      <c r="P1544" s="54">
        <v>0.88</v>
      </c>
      <c r="R1544" s="54">
        <v>12747.82</v>
      </c>
      <c r="S1544" s="54">
        <v>2892</v>
      </c>
      <c r="T1544" s="54">
        <v>289</v>
      </c>
      <c r="U1544" s="54">
        <v>350000</v>
      </c>
    </row>
    <row r="1545" spans="5:21">
      <c r="E1545" s="55">
        <v>222</v>
      </c>
      <c r="F1545" s="55">
        <v>1</v>
      </c>
      <c r="H1545" s="54" t="s">
        <v>3623</v>
      </c>
      <c r="I1545" s="55">
        <v>2</v>
      </c>
      <c r="J1545" s="54" t="s">
        <v>3624</v>
      </c>
      <c r="K1545" s="54" t="s">
        <v>3623</v>
      </c>
      <c r="L1545" s="54" t="s">
        <v>363</v>
      </c>
      <c r="M1545" s="54" t="s">
        <v>91</v>
      </c>
      <c r="N1545" s="54">
        <v>3.09</v>
      </c>
      <c r="P1545" s="54">
        <v>5.46</v>
      </c>
      <c r="R1545" s="54">
        <v>10684.63</v>
      </c>
      <c r="U1545" s="54">
        <v>0</v>
      </c>
    </row>
    <row r="1546" spans="5:21">
      <c r="E1546" s="55">
        <v>222</v>
      </c>
      <c r="F1546" s="55">
        <v>1.01</v>
      </c>
      <c r="H1546" s="54" t="s">
        <v>3625</v>
      </c>
      <c r="I1546" s="55">
        <v>2</v>
      </c>
      <c r="J1546" s="54" t="s">
        <v>3626</v>
      </c>
      <c r="K1546" s="54" t="s">
        <v>3625</v>
      </c>
      <c r="L1546" s="54" t="s">
        <v>363</v>
      </c>
      <c r="M1546" s="54" t="s">
        <v>91</v>
      </c>
      <c r="N1546" s="54">
        <v>3.09</v>
      </c>
      <c r="P1546" s="54">
        <v>4.28</v>
      </c>
      <c r="R1546" s="54">
        <v>14591.22</v>
      </c>
      <c r="S1546" s="54">
        <v>2790</v>
      </c>
      <c r="T1546" s="54">
        <v>45</v>
      </c>
      <c r="U1546" s="54">
        <v>420000</v>
      </c>
    </row>
    <row r="1547" spans="5:21">
      <c r="E1547" s="55">
        <v>222</v>
      </c>
      <c r="F1547" s="55">
        <v>1.02</v>
      </c>
      <c r="H1547" s="54" t="s">
        <v>3627</v>
      </c>
      <c r="I1547" s="55">
        <v>2</v>
      </c>
      <c r="J1547" s="54" t="s">
        <v>3628</v>
      </c>
      <c r="K1547" s="54" t="s">
        <v>3627</v>
      </c>
      <c r="L1547" s="54" t="s">
        <v>363</v>
      </c>
      <c r="M1547" s="54" t="s">
        <v>215</v>
      </c>
      <c r="N1547" s="54">
        <v>3.09</v>
      </c>
      <c r="P1547" s="54">
        <v>0.46</v>
      </c>
      <c r="R1547" s="54">
        <v>9344.6200000000008</v>
      </c>
      <c r="S1547" s="54">
        <v>3433</v>
      </c>
      <c r="T1547" s="54">
        <v>184</v>
      </c>
      <c r="U1547" s="54">
        <v>257500</v>
      </c>
    </row>
    <row r="1548" spans="5:21">
      <c r="E1548" s="55">
        <v>222</v>
      </c>
      <c r="F1548" s="55">
        <v>1.03</v>
      </c>
      <c r="H1548" s="54" t="s">
        <v>3629</v>
      </c>
      <c r="I1548" s="55">
        <v>2</v>
      </c>
      <c r="J1548" s="54" t="s">
        <v>3630</v>
      </c>
      <c r="K1548" s="54" t="s">
        <v>3629</v>
      </c>
      <c r="L1548" s="54" t="s">
        <v>363</v>
      </c>
      <c r="M1548" s="54" t="s">
        <v>215</v>
      </c>
      <c r="N1548" s="54">
        <v>3.09</v>
      </c>
      <c r="P1548" s="54">
        <v>0.46</v>
      </c>
      <c r="R1548" s="54">
        <v>8958.2199999999993</v>
      </c>
      <c r="S1548" s="54">
        <v>2996</v>
      </c>
      <c r="T1548" s="54">
        <v>170</v>
      </c>
      <c r="U1548" s="54">
        <v>320000</v>
      </c>
    </row>
    <row r="1549" spans="5:21">
      <c r="E1549" s="55">
        <v>222</v>
      </c>
      <c r="F1549" s="55">
        <v>1.04</v>
      </c>
      <c r="H1549" s="54" t="s">
        <v>3631</v>
      </c>
      <c r="I1549" s="55">
        <v>2</v>
      </c>
      <c r="J1549" s="54" t="s">
        <v>3632</v>
      </c>
      <c r="K1549" s="54" t="s">
        <v>3631</v>
      </c>
      <c r="L1549" s="54" t="s">
        <v>363</v>
      </c>
      <c r="M1549" s="54" t="s">
        <v>215</v>
      </c>
      <c r="N1549" s="54">
        <v>3.09</v>
      </c>
      <c r="P1549" s="54">
        <v>0.92</v>
      </c>
      <c r="R1549" s="54">
        <v>11262.47</v>
      </c>
      <c r="S1549" s="54">
        <v>3252</v>
      </c>
      <c r="T1549" s="54">
        <v>568</v>
      </c>
      <c r="U1549" s="54">
        <v>337000</v>
      </c>
    </row>
    <row r="1550" spans="5:21">
      <c r="E1550" s="55">
        <v>222</v>
      </c>
      <c r="F1550" s="55">
        <v>4</v>
      </c>
      <c r="H1550" s="54" t="s">
        <v>3633</v>
      </c>
      <c r="I1550" s="55">
        <v>2</v>
      </c>
      <c r="J1550" s="54" t="s">
        <v>3634</v>
      </c>
      <c r="K1550" s="54" t="s">
        <v>3633</v>
      </c>
      <c r="L1550" s="54" t="s">
        <v>363</v>
      </c>
      <c r="M1550" s="54" t="s">
        <v>215</v>
      </c>
      <c r="N1550" s="54">
        <v>3.09</v>
      </c>
      <c r="P1550" s="54">
        <v>1.05</v>
      </c>
      <c r="R1550" s="54">
        <v>8391.02</v>
      </c>
      <c r="S1550" s="54">
        <v>3373</v>
      </c>
      <c r="T1550" s="54">
        <v>525</v>
      </c>
      <c r="U1550" s="54">
        <v>252000</v>
      </c>
    </row>
    <row r="1551" spans="5:21">
      <c r="E1551" s="55">
        <v>222</v>
      </c>
      <c r="F1551" s="55">
        <v>5</v>
      </c>
      <c r="H1551" s="54" t="s">
        <v>3635</v>
      </c>
      <c r="I1551" s="55">
        <v>2</v>
      </c>
      <c r="J1551" s="54" t="s">
        <v>3636</v>
      </c>
      <c r="K1551" s="54" t="s">
        <v>3635</v>
      </c>
      <c r="L1551" s="54" t="s">
        <v>363</v>
      </c>
      <c r="M1551" s="54" t="s">
        <v>215</v>
      </c>
      <c r="N1551" s="54">
        <v>3.09</v>
      </c>
      <c r="P1551" s="54">
        <v>0.45</v>
      </c>
      <c r="R1551" s="54">
        <v>8394.56</v>
      </c>
      <c r="U1551" s="54">
        <v>0</v>
      </c>
    </row>
    <row r="1552" spans="5:21">
      <c r="E1552" s="55">
        <v>222</v>
      </c>
      <c r="F1552" s="55">
        <v>6</v>
      </c>
      <c r="H1552" s="54" t="s">
        <v>3637</v>
      </c>
      <c r="I1552" s="55">
        <v>2</v>
      </c>
      <c r="J1552" s="54" t="s">
        <v>3638</v>
      </c>
      <c r="K1552" s="54" t="s">
        <v>3637</v>
      </c>
      <c r="L1552" s="54" t="s">
        <v>363</v>
      </c>
      <c r="M1552" s="54" t="s">
        <v>215</v>
      </c>
      <c r="N1552" s="54">
        <v>3.09</v>
      </c>
      <c r="P1552" s="54">
        <v>2.39</v>
      </c>
      <c r="R1552" s="54">
        <v>11567.34</v>
      </c>
      <c r="U1552" s="54">
        <v>0</v>
      </c>
    </row>
    <row r="1553" spans="5:21">
      <c r="E1553" s="55">
        <v>222</v>
      </c>
      <c r="F1553" s="55">
        <v>7</v>
      </c>
      <c r="H1553" s="54" t="s">
        <v>3639</v>
      </c>
      <c r="I1553" s="55">
        <v>2</v>
      </c>
      <c r="J1553" s="54" t="s">
        <v>3640</v>
      </c>
      <c r="K1553" s="54" t="s">
        <v>3639</v>
      </c>
      <c r="L1553" s="54" t="s">
        <v>363</v>
      </c>
      <c r="M1553" s="54" t="s">
        <v>215</v>
      </c>
      <c r="N1553" s="54">
        <v>3.09</v>
      </c>
      <c r="P1553" s="54">
        <v>0.74</v>
      </c>
      <c r="R1553" s="54">
        <v>9085.84</v>
      </c>
      <c r="S1553" s="54">
        <v>2775</v>
      </c>
      <c r="T1553" s="54">
        <v>104</v>
      </c>
      <c r="U1553" s="54">
        <v>240000</v>
      </c>
    </row>
    <row r="1554" spans="5:21">
      <c r="E1554" s="55">
        <v>222.01</v>
      </c>
      <c r="F1554" s="55">
        <v>5</v>
      </c>
      <c r="H1554" s="54" t="s">
        <v>3641</v>
      </c>
      <c r="I1554" s="55">
        <v>2</v>
      </c>
      <c r="J1554" s="54" t="s">
        <v>3462</v>
      </c>
      <c r="K1554" s="54" t="s">
        <v>3463</v>
      </c>
      <c r="L1554" s="54" t="s">
        <v>3464</v>
      </c>
      <c r="M1554" s="54" t="s">
        <v>215</v>
      </c>
      <c r="N1554" s="54">
        <v>3.07</v>
      </c>
      <c r="P1554" s="54">
        <v>11.3</v>
      </c>
      <c r="R1554" s="54">
        <v>8071.97</v>
      </c>
      <c r="U1554" s="54">
        <v>0</v>
      </c>
    </row>
    <row r="1555" spans="5:21">
      <c r="E1555" s="55">
        <v>222.01</v>
      </c>
      <c r="F1555" s="55">
        <v>5.01</v>
      </c>
      <c r="H1555" s="54" t="s">
        <v>3643</v>
      </c>
      <c r="I1555" s="55">
        <v>2</v>
      </c>
      <c r="J1555" s="54" t="s">
        <v>3644</v>
      </c>
      <c r="K1555" s="54" t="s">
        <v>3643</v>
      </c>
      <c r="L1555" s="54" t="s">
        <v>363</v>
      </c>
      <c r="M1555" s="54" t="s">
        <v>215</v>
      </c>
      <c r="N1555" s="54">
        <v>3.07</v>
      </c>
      <c r="P1555" s="54">
        <v>0.22</v>
      </c>
      <c r="R1555" s="54">
        <v>6214.39</v>
      </c>
      <c r="S1555" s="54">
        <v>3231</v>
      </c>
      <c r="T1555" s="54">
        <v>313</v>
      </c>
      <c r="U1555" s="54">
        <v>170000</v>
      </c>
    </row>
    <row r="1556" spans="5:21">
      <c r="E1556" s="55">
        <v>222.01</v>
      </c>
      <c r="F1556" s="55">
        <v>5.0199999999999996</v>
      </c>
      <c r="H1556" s="54" t="s">
        <v>3645</v>
      </c>
      <c r="I1556" s="55">
        <v>2</v>
      </c>
      <c r="J1556" s="54" t="s">
        <v>3646</v>
      </c>
      <c r="K1556" s="54" t="s">
        <v>3647</v>
      </c>
      <c r="L1556" s="54" t="s">
        <v>363</v>
      </c>
      <c r="M1556" s="54" t="s">
        <v>215</v>
      </c>
      <c r="N1556" s="54">
        <v>3.07</v>
      </c>
      <c r="P1556" s="54">
        <v>0.48</v>
      </c>
      <c r="R1556" s="54">
        <v>8805.7800000000007</v>
      </c>
      <c r="S1556" s="54">
        <v>3420</v>
      </c>
      <c r="T1556" s="54">
        <v>504</v>
      </c>
      <c r="U1556" s="54">
        <v>254000</v>
      </c>
    </row>
    <row r="1557" spans="5:21">
      <c r="E1557" s="55">
        <v>222.01</v>
      </c>
      <c r="F1557" s="55">
        <v>5.03</v>
      </c>
      <c r="H1557" s="54" t="s">
        <v>3648</v>
      </c>
      <c r="I1557" s="55">
        <v>1</v>
      </c>
      <c r="J1557" s="54" t="s">
        <v>3649</v>
      </c>
      <c r="K1557" s="54" t="s">
        <v>3650</v>
      </c>
      <c r="L1557" s="54" t="s">
        <v>3651</v>
      </c>
      <c r="M1557" s="54" t="s">
        <v>215</v>
      </c>
      <c r="N1557" s="54">
        <v>3.07</v>
      </c>
      <c r="P1557" s="54">
        <v>0.91</v>
      </c>
      <c r="R1557" s="54">
        <v>3186.96</v>
      </c>
      <c r="U1557" s="54">
        <v>0</v>
      </c>
    </row>
    <row r="1558" spans="5:21">
      <c r="E1558" s="55">
        <v>222.01</v>
      </c>
      <c r="F1558" s="55">
        <v>5.04</v>
      </c>
      <c r="H1558" s="54" t="s">
        <v>3652</v>
      </c>
      <c r="I1558" s="55">
        <v>2</v>
      </c>
      <c r="J1558" s="54" t="s">
        <v>3653</v>
      </c>
      <c r="K1558" s="54" t="s">
        <v>3652</v>
      </c>
      <c r="L1558" s="54" t="s">
        <v>363</v>
      </c>
      <c r="M1558" s="54" t="s">
        <v>215</v>
      </c>
      <c r="N1558" s="54">
        <v>3.07</v>
      </c>
      <c r="P1558" s="54">
        <v>0.67</v>
      </c>
      <c r="R1558" s="54">
        <v>9108.7999999999993</v>
      </c>
      <c r="U1558" s="54">
        <v>0</v>
      </c>
    </row>
    <row r="1559" spans="5:21">
      <c r="E1559" s="55">
        <v>222.01</v>
      </c>
      <c r="F1559" s="55">
        <v>6</v>
      </c>
      <c r="H1559" s="54" t="s">
        <v>3654</v>
      </c>
      <c r="I1559" s="55">
        <v>2</v>
      </c>
      <c r="J1559" s="54" t="s">
        <v>3655</v>
      </c>
      <c r="K1559" s="54" t="s">
        <v>3654</v>
      </c>
      <c r="L1559" s="54" t="s">
        <v>363</v>
      </c>
      <c r="M1559" s="54" t="s">
        <v>215</v>
      </c>
      <c r="N1559" s="54">
        <v>3.07</v>
      </c>
      <c r="P1559" s="54">
        <v>0.17</v>
      </c>
      <c r="R1559" s="54">
        <v>6175.39</v>
      </c>
      <c r="S1559" s="54">
        <v>2218</v>
      </c>
      <c r="T1559" s="54">
        <v>180</v>
      </c>
      <c r="U1559" s="54">
        <v>113000</v>
      </c>
    </row>
    <row r="1560" spans="5:21">
      <c r="E1560" s="55">
        <v>222.01</v>
      </c>
      <c r="F1560" s="55">
        <v>7</v>
      </c>
      <c r="H1560" s="54" t="s">
        <v>3656</v>
      </c>
      <c r="I1560" s="55">
        <v>2</v>
      </c>
      <c r="J1560" s="54" t="s">
        <v>3657</v>
      </c>
      <c r="K1560" s="54" t="s">
        <v>3656</v>
      </c>
      <c r="L1560" s="54" t="s">
        <v>363</v>
      </c>
      <c r="M1560" s="54" t="s">
        <v>215</v>
      </c>
      <c r="N1560" s="54">
        <v>3.07</v>
      </c>
      <c r="P1560" s="54">
        <v>0.27</v>
      </c>
      <c r="R1560" s="54">
        <v>8234.8799999999992</v>
      </c>
      <c r="S1560" s="54">
        <v>3469</v>
      </c>
      <c r="T1560" s="54">
        <v>498</v>
      </c>
      <c r="U1560" s="54">
        <v>1</v>
      </c>
    </row>
    <row r="1561" spans="5:21">
      <c r="E1561" s="55">
        <v>222.01</v>
      </c>
      <c r="F1561" s="55">
        <v>9</v>
      </c>
      <c r="H1561" s="54" t="s">
        <v>3658</v>
      </c>
      <c r="I1561" s="55">
        <v>2</v>
      </c>
      <c r="J1561" s="54" t="s">
        <v>3659</v>
      </c>
      <c r="K1561" s="54" t="s">
        <v>3658</v>
      </c>
      <c r="L1561" s="54" t="s">
        <v>363</v>
      </c>
      <c r="M1561" s="54" t="s">
        <v>215</v>
      </c>
      <c r="N1561" s="54">
        <v>3.07</v>
      </c>
      <c r="P1561" s="54">
        <v>0.28000000000000003</v>
      </c>
      <c r="R1561" s="54">
        <v>9440.34</v>
      </c>
      <c r="S1561" s="54">
        <v>3277</v>
      </c>
      <c r="T1561" s="54">
        <v>938</v>
      </c>
      <c r="U1561" s="54">
        <v>1</v>
      </c>
    </row>
    <row r="1562" spans="5:21">
      <c r="E1562" s="55">
        <v>222.01</v>
      </c>
      <c r="F1562" s="55">
        <v>11</v>
      </c>
      <c r="H1562" s="54" t="s">
        <v>3660</v>
      </c>
      <c r="I1562" s="55">
        <v>2</v>
      </c>
      <c r="J1562" s="54" t="s">
        <v>3661</v>
      </c>
      <c r="K1562" s="54" t="s">
        <v>3660</v>
      </c>
      <c r="L1562" s="54" t="s">
        <v>363</v>
      </c>
      <c r="M1562" s="54" t="s">
        <v>215</v>
      </c>
      <c r="N1562" s="54">
        <v>3.07</v>
      </c>
      <c r="P1562" s="54">
        <v>0.19</v>
      </c>
      <c r="R1562" s="54">
        <v>7047.46</v>
      </c>
      <c r="U1562" s="54">
        <v>0</v>
      </c>
    </row>
    <row r="1563" spans="5:21">
      <c r="E1563" s="55">
        <v>222.01</v>
      </c>
      <c r="F1563" s="55">
        <v>12</v>
      </c>
      <c r="H1563" s="54" t="s">
        <v>3662</v>
      </c>
      <c r="I1563" s="55">
        <v>2</v>
      </c>
      <c r="J1563" s="54" t="s">
        <v>3663</v>
      </c>
      <c r="K1563" s="54" t="s">
        <v>3662</v>
      </c>
      <c r="L1563" s="54" t="s">
        <v>2159</v>
      </c>
      <c r="M1563" s="54" t="s">
        <v>215</v>
      </c>
      <c r="N1563" s="54">
        <v>3.07</v>
      </c>
      <c r="P1563" s="54">
        <v>0.45</v>
      </c>
      <c r="R1563" s="54">
        <v>8623.14</v>
      </c>
      <c r="S1563" s="54">
        <v>3509</v>
      </c>
      <c r="T1563" s="54">
        <v>286</v>
      </c>
      <c r="U1563" s="54">
        <v>275000</v>
      </c>
    </row>
    <row r="1564" spans="5:21">
      <c r="E1564" s="55">
        <v>222.01</v>
      </c>
      <c r="F1564" s="55">
        <v>14</v>
      </c>
      <c r="H1564" s="54" t="s">
        <v>3664</v>
      </c>
      <c r="I1564" s="55">
        <v>2</v>
      </c>
      <c r="J1564" s="54" t="s">
        <v>3665</v>
      </c>
      <c r="K1564" s="54" t="s">
        <v>3664</v>
      </c>
      <c r="L1564" s="54" t="s">
        <v>363</v>
      </c>
      <c r="M1564" s="54" t="s">
        <v>215</v>
      </c>
      <c r="N1564" s="54">
        <v>3.07</v>
      </c>
      <c r="P1564" s="54">
        <v>0.56999999999999995</v>
      </c>
      <c r="R1564" s="54">
        <v>8798.69</v>
      </c>
      <c r="U1564" s="54">
        <v>0</v>
      </c>
    </row>
    <row r="1565" spans="5:21">
      <c r="E1565" s="55">
        <v>222.01</v>
      </c>
      <c r="F1565" s="55">
        <v>15</v>
      </c>
      <c r="H1565" s="54" t="s">
        <v>3666</v>
      </c>
      <c r="I1565" s="55">
        <v>2</v>
      </c>
      <c r="J1565" s="54" t="s">
        <v>3667</v>
      </c>
      <c r="K1565" s="54" t="s">
        <v>3666</v>
      </c>
      <c r="L1565" s="54" t="s">
        <v>363</v>
      </c>
      <c r="M1565" s="54" t="s">
        <v>215</v>
      </c>
      <c r="N1565" s="54">
        <v>3.07</v>
      </c>
      <c r="P1565" s="54">
        <v>0.6</v>
      </c>
      <c r="R1565" s="54">
        <v>9479.33</v>
      </c>
      <c r="S1565" s="54">
        <v>1987</v>
      </c>
      <c r="T1565" s="54">
        <v>196</v>
      </c>
      <c r="U1565" s="54">
        <v>135000</v>
      </c>
    </row>
    <row r="1566" spans="5:21">
      <c r="E1566" s="55">
        <v>222.01</v>
      </c>
      <c r="F1566" s="55">
        <v>16</v>
      </c>
      <c r="H1566" s="54" t="s">
        <v>3668</v>
      </c>
      <c r="I1566" s="55">
        <v>2</v>
      </c>
      <c r="J1566" s="54" t="s">
        <v>3669</v>
      </c>
      <c r="K1566" s="54" t="s">
        <v>3668</v>
      </c>
      <c r="L1566" s="54" t="s">
        <v>363</v>
      </c>
      <c r="M1566" s="54" t="s">
        <v>215</v>
      </c>
      <c r="N1566" s="54">
        <v>3.07</v>
      </c>
      <c r="P1566" s="54">
        <v>0.55000000000000004</v>
      </c>
      <c r="R1566" s="54">
        <v>9178.01</v>
      </c>
      <c r="S1566" s="54">
        <v>3259</v>
      </c>
      <c r="T1566" s="54">
        <v>16</v>
      </c>
      <c r="U1566" s="54">
        <v>235000</v>
      </c>
    </row>
    <row r="1567" spans="5:21">
      <c r="E1567" s="55">
        <v>222.01</v>
      </c>
      <c r="F1567" s="55">
        <v>17</v>
      </c>
      <c r="H1567" s="54" t="s">
        <v>3670</v>
      </c>
      <c r="I1567" s="55">
        <v>2</v>
      </c>
      <c r="J1567" s="54" t="s">
        <v>3671</v>
      </c>
      <c r="K1567" s="54" t="s">
        <v>3670</v>
      </c>
      <c r="L1567" s="54" t="s">
        <v>363</v>
      </c>
      <c r="M1567" s="54" t="s">
        <v>215</v>
      </c>
      <c r="N1567" s="54">
        <v>3.07</v>
      </c>
      <c r="P1567" s="54">
        <v>0.47</v>
      </c>
      <c r="R1567" s="54">
        <v>8515.09</v>
      </c>
      <c r="S1567" s="54">
        <v>2788</v>
      </c>
      <c r="T1567" s="54">
        <v>266</v>
      </c>
      <c r="U1567" s="54">
        <v>256000</v>
      </c>
    </row>
    <row r="1568" spans="5:21">
      <c r="E1568" s="55">
        <v>222.01</v>
      </c>
      <c r="F1568" s="55">
        <v>18</v>
      </c>
      <c r="H1568" s="54" t="s">
        <v>3672</v>
      </c>
      <c r="I1568" s="55">
        <v>1</v>
      </c>
      <c r="J1568" s="54" t="s">
        <v>3673</v>
      </c>
      <c r="K1568" s="54" t="s">
        <v>3674</v>
      </c>
      <c r="L1568" s="54" t="s">
        <v>3675</v>
      </c>
      <c r="M1568" s="54" t="s">
        <v>215</v>
      </c>
      <c r="N1568" s="54">
        <v>3.07</v>
      </c>
      <c r="P1568" s="54">
        <v>0.46</v>
      </c>
      <c r="R1568" s="54">
        <v>3155.05</v>
      </c>
      <c r="U1568" s="54">
        <v>0</v>
      </c>
    </row>
    <row r="1569" spans="5:21">
      <c r="E1569" s="55">
        <v>223</v>
      </c>
      <c r="F1569" s="55">
        <v>1</v>
      </c>
      <c r="H1569" s="54" t="s">
        <v>3676</v>
      </c>
      <c r="I1569" s="55">
        <v>2</v>
      </c>
      <c r="J1569" s="54" t="s">
        <v>3677</v>
      </c>
      <c r="K1569" s="54" t="s">
        <v>3676</v>
      </c>
      <c r="L1569" s="54" t="s">
        <v>363</v>
      </c>
      <c r="M1569" s="54" t="s">
        <v>215</v>
      </c>
      <c r="N1569" s="54">
        <v>3.09</v>
      </c>
      <c r="P1569" s="54">
        <v>0.51</v>
      </c>
      <c r="R1569" s="54">
        <v>7940.8</v>
      </c>
      <c r="U1569" s="54">
        <v>0</v>
      </c>
    </row>
    <row r="1570" spans="5:21">
      <c r="E1570" s="55">
        <v>223</v>
      </c>
      <c r="F1570" s="55">
        <v>2</v>
      </c>
      <c r="H1570" s="54" t="s">
        <v>3678</v>
      </c>
      <c r="I1570" s="55">
        <v>2</v>
      </c>
      <c r="J1570" s="54" t="s">
        <v>3679</v>
      </c>
      <c r="K1570" s="54" t="s">
        <v>3678</v>
      </c>
      <c r="L1570" s="54" t="s">
        <v>363</v>
      </c>
      <c r="M1570" s="54" t="s">
        <v>215</v>
      </c>
      <c r="N1570" s="54">
        <v>3.09</v>
      </c>
      <c r="P1570" s="54">
        <v>0.23</v>
      </c>
      <c r="R1570" s="54">
        <v>6691.11</v>
      </c>
      <c r="U1570" s="54">
        <v>0</v>
      </c>
    </row>
    <row r="1571" spans="5:21">
      <c r="E1571" s="55">
        <v>223</v>
      </c>
      <c r="F1571" s="55">
        <v>3</v>
      </c>
      <c r="H1571" s="54" t="s">
        <v>3680</v>
      </c>
      <c r="I1571" s="55">
        <v>2</v>
      </c>
      <c r="J1571" s="54" t="s">
        <v>3681</v>
      </c>
      <c r="K1571" s="54" t="s">
        <v>3680</v>
      </c>
      <c r="L1571" s="54" t="s">
        <v>363</v>
      </c>
      <c r="M1571" s="54" t="s">
        <v>215</v>
      </c>
      <c r="N1571" s="54">
        <v>3.09</v>
      </c>
      <c r="P1571" s="54">
        <v>0.61</v>
      </c>
      <c r="R1571" s="54">
        <v>10783.89</v>
      </c>
      <c r="S1571" s="54">
        <v>2559</v>
      </c>
      <c r="T1571" s="54">
        <v>120</v>
      </c>
      <c r="U1571" s="54">
        <v>279900</v>
      </c>
    </row>
    <row r="1572" spans="5:21">
      <c r="E1572" s="55">
        <v>223</v>
      </c>
      <c r="F1572" s="55">
        <v>5</v>
      </c>
      <c r="H1572" s="54" t="s">
        <v>3682</v>
      </c>
      <c r="I1572" s="55">
        <v>2</v>
      </c>
      <c r="J1572" s="54" t="s">
        <v>3683</v>
      </c>
      <c r="K1572" s="54" t="s">
        <v>3682</v>
      </c>
      <c r="L1572" s="54" t="s">
        <v>363</v>
      </c>
      <c r="M1572" s="54" t="s">
        <v>215</v>
      </c>
      <c r="N1572" s="54">
        <v>3.09</v>
      </c>
      <c r="P1572" s="54">
        <v>0.64</v>
      </c>
      <c r="R1572" s="54">
        <v>8699.43</v>
      </c>
      <c r="S1572" s="54">
        <v>2395</v>
      </c>
      <c r="T1572" s="54">
        <v>215</v>
      </c>
      <c r="U1572" s="54">
        <v>1</v>
      </c>
    </row>
    <row r="1573" spans="5:21">
      <c r="E1573" s="55">
        <v>223</v>
      </c>
      <c r="F1573" s="55">
        <v>6</v>
      </c>
      <c r="H1573" s="54" t="s">
        <v>2241</v>
      </c>
      <c r="I1573" s="55">
        <v>2</v>
      </c>
      <c r="J1573" s="54" t="s">
        <v>3684</v>
      </c>
      <c r="K1573" s="54" t="s">
        <v>2241</v>
      </c>
      <c r="L1573" s="54" t="s">
        <v>363</v>
      </c>
      <c r="M1573" s="54" t="s">
        <v>215</v>
      </c>
      <c r="N1573" s="54">
        <v>3.09</v>
      </c>
      <c r="P1573" s="54">
        <v>0.22</v>
      </c>
      <c r="R1573" s="54">
        <v>10674</v>
      </c>
      <c r="S1573" s="54">
        <v>2369</v>
      </c>
      <c r="T1573" s="54">
        <v>37</v>
      </c>
      <c r="U1573" s="54">
        <v>47000</v>
      </c>
    </row>
    <row r="1574" spans="5:21">
      <c r="E1574" s="55">
        <v>223</v>
      </c>
      <c r="F1574" s="55">
        <v>7</v>
      </c>
      <c r="H1574" s="54" t="s">
        <v>3685</v>
      </c>
      <c r="I1574" s="55">
        <v>2</v>
      </c>
      <c r="J1574" s="54" t="s">
        <v>3686</v>
      </c>
      <c r="K1574" s="54" t="s">
        <v>3685</v>
      </c>
      <c r="L1574" s="54" t="s">
        <v>363</v>
      </c>
      <c r="M1574" s="54" t="s">
        <v>215</v>
      </c>
      <c r="N1574" s="54">
        <v>3.09</v>
      </c>
      <c r="P1574" s="54">
        <v>0.51</v>
      </c>
      <c r="R1574" s="54">
        <v>9933.09</v>
      </c>
      <c r="S1574" s="54">
        <v>3157</v>
      </c>
      <c r="T1574" s="54">
        <v>105</v>
      </c>
      <c r="U1574" s="54">
        <v>380000</v>
      </c>
    </row>
    <row r="1575" spans="5:21">
      <c r="E1575" s="55">
        <v>223</v>
      </c>
      <c r="F1575" s="55">
        <v>9</v>
      </c>
      <c r="H1575" s="54" t="s">
        <v>3687</v>
      </c>
      <c r="I1575" s="55">
        <v>2</v>
      </c>
      <c r="J1575" s="54" t="s">
        <v>3688</v>
      </c>
      <c r="K1575" s="54" t="s">
        <v>3687</v>
      </c>
      <c r="L1575" s="54" t="s">
        <v>363</v>
      </c>
      <c r="M1575" s="54" t="s">
        <v>215</v>
      </c>
      <c r="N1575" s="54">
        <v>3.09</v>
      </c>
      <c r="P1575" s="54">
        <v>0.28000000000000003</v>
      </c>
      <c r="R1575" s="54">
        <v>8752.61</v>
      </c>
      <c r="S1575" s="54">
        <v>2195</v>
      </c>
      <c r="T1575" s="54">
        <v>272</v>
      </c>
      <c r="U1575" s="54">
        <v>141000</v>
      </c>
    </row>
    <row r="1576" spans="5:21">
      <c r="E1576" s="55">
        <v>224</v>
      </c>
      <c r="F1576" s="55">
        <v>1</v>
      </c>
      <c r="H1576" s="54" t="s">
        <v>3689</v>
      </c>
      <c r="I1576" s="55">
        <v>2</v>
      </c>
      <c r="J1576" s="54" t="s">
        <v>3690</v>
      </c>
      <c r="K1576" s="54" t="s">
        <v>3691</v>
      </c>
      <c r="L1576" s="54" t="s">
        <v>363</v>
      </c>
      <c r="M1576" s="54" t="s">
        <v>215</v>
      </c>
      <c r="N1576" s="54">
        <v>3.07</v>
      </c>
      <c r="P1576" s="54">
        <v>0.7</v>
      </c>
      <c r="R1576" s="54">
        <v>4817.66</v>
      </c>
      <c r="U1576" s="54">
        <v>0</v>
      </c>
    </row>
    <row r="1577" spans="5:21">
      <c r="E1577" s="55">
        <v>224</v>
      </c>
      <c r="F1577" s="55">
        <v>2</v>
      </c>
      <c r="H1577" s="54" t="s">
        <v>3692</v>
      </c>
      <c r="I1577" s="55">
        <v>2</v>
      </c>
      <c r="J1577" s="54" t="s">
        <v>3693</v>
      </c>
      <c r="K1577" s="54" t="s">
        <v>3692</v>
      </c>
      <c r="L1577" s="54" t="s">
        <v>363</v>
      </c>
      <c r="M1577" s="54" t="s">
        <v>215</v>
      </c>
      <c r="N1577" s="54">
        <v>3.07</v>
      </c>
      <c r="P1577" s="54">
        <v>0.51</v>
      </c>
      <c r="R1577" s="54">
        <v>6675.24</v>
      </c>
      <c r="S1577" s="54">
        <v>3366</v>
      </c>
      <c r="T1577" s="54">
        <v>431</v>
      </c>
      <c r="U1577" s="54">
        <v>240000</v>
      </c>
    </row>
    <row r="1578" spans="5:21">
      <c r="E1578" s="55">
        <v>224</v>
      </c>
      <c r="F1578" s="55">
        <v>3</v>
      </c>
      <c r="H1578" s="54" t="s">
        <v>3694</v>
      </c>
      <c r="I1578" s="55">
        <v>2</v>
      </c>
      <c r="J1578" s="54" t="s">
        <v>3695</v>
      </c>
      <c r="K1578" s="54" t="s">
        <v>3694</v>
      </c>
      <c r="L1578" s="54" t="s">
        <v>363</v>
      </c>
      <c r="M1578" s="54" t="s">
        <v>215</v>
      </c>
      <c r="N1578" s="54">
        <v>3.07</v>
      </c>
      <c r="P1578" s="54">
        <v>0.63</v>
      </c>
      <c r="R1578" s="54">
        <v>7632.39</v>
      </c>
      <c r="S1578" s="54">
        <v>3391</v>
      </c>
      <c r="T1578" s="54">
        <v>522</v>
      </c>
      <c r="U1578" s="54">
        <v>257000</v>
      </c>
    </row>
    <row r="1579" spans="5:21">
      <c r="E1579" s="55">
        <v>224</v>
      </c>
      <c r="F1579" s="55">
        <v>4</v>
      </c>
      <c r="H1579" s="54" t="s">
        <v>3696</v>
      </c>
      <c r="I1579" s="55">
        <v>2</v>
      </c>
      <c r="J1579" s="54" t="s">
        <v>3697</v>
      </c>
      <c r="K1579" s="54" t="s">
        <v>3698</v>
      </c>
      <c r="L1579" s="54" t="s">
        <v>309</v>
      </c>
      <c r="M1579" s="54" t="s">
        <v>215</v>
      </c>
      <c r="N1579" s="54">
        <v>3.07</v>
      </c>
      <c r="P1579" s="54">
        <v>0.59</v>
      </c>
      <c r="R1579" s="54">
        <v>6629.15</v>
      </c>
      <c r="S1579" s="54">
        <v>2327</v>
      </c>
      <c r="T1579" s="54">
        <v>307</v>
      </c>
      <c r="U1579" s="54">
        <v>1</v>
      </c>
    </row>
    <row r="1580" spans="5:21">
      <c r="E1580" s="55">
        <v>224</v>
      </c>
      <c r="F1580" s="55">
        <v>5</v>
      </c>
      <c r="H1580" s="54" t="s">
        <v>3699</v>
      </c>
      <c r="I1580" s="55">
        <v>2</v>
      </c>
      <c r="J1580" s="54" t="s">
        <v>3700</v>
      </c>
      <c r="K1580" s="54" t="s">
        <v>3699</v>
      </c>
      <c r="L1580" s="54" t="s">
        <v>363</v>
      </c>
      <c r="M1580" s="54" t="s">
        <v>215</v>
      </c>
      <c r="N1580" s="54">
        <v>3.07</v>
      </c>
      <c r="P1580" s="54">
        <v>0.49</v>
      </c>
      <c r="R1580" s="54">
        <v>6985.35</v>
      </c>
      <c r="U1580" s="54">
        <v>0</v>
      </c>
    </row>
    <row r="1581" spans="5:21">
      <c r="E1581" s="55">
        <v>224</v>
      </c>
      <c r="F1581" s="55">
        <v>8</v>
      </c>
      <c r="H1581" s="54" t="s">
        <v>3701</v>
      </c>
      <c r="I1581" s="55">
        <v>2</v>
      </c>
      <c r="J1581" s="54" t="s">
        <v>3702</v>
      </c>
      <c r="K1581" s="54" t="s">
        <v>3701</v>
      </c>
      <c r="L1581" s="54" t="s">
        <v>363</v>
      </c>
      <c r="M1581" s="54" t="s">
        <v>215</v>
      </c>
      <c r="N1581" s="54">
        <v>3.07</v>
      </c>
      <c r="P1581" s="54">
        <v>0.35</v>
      </c>
      <c r="R1581" s="54">
        <v>4495.0600000000004</v>
      </c>
      <c r="S1581" s="54">
        <v>3262</v>
      </c>
      <c r="T1581" s="54">
        <v>761</v>
      </c>
      <c r="U1581" s="54">
        <v>121900</v>
      </c>
    </row>
    <row r="1582" spans="5:21">
      <c r="E1582" s="55">
        <v>224</v>
      </c>
      <c r="F1582" s="55">
        <v>9</v>
      </c>
      <c r="H1582" s="54" t="s">
        <v>3703</v>
      </c>
      <c r="I1582" s="55">
        <v>2</v>
      </c>
      <c r="J1582" s="54" t="s">
        <v>3704</v>
      </c>
      <c r="K1582" s="54" t="s">
        <v>3703</v>
      </c>
      <c r="L1582" s="54" t="s">
        <v>363</v>
      </c>
      <c r="M1582" s="54" t="s">
        <v>215</v>
      </c>
      <c r="N1582" s="54">
        <v>3.07</v>
      </c>
      <c r="P1582" s="54">
        <v>0.71</v>
      </c>
      <c r="R1582" s="54">
        <v>6061.95</v>
      </c>
      <c r="S1582" s="54">
        <v>2367</v>
      </c>
      <c r="T1582" s="54">
        <v>267</v>
      </c>
      <c r="U1582" s="54">
        <v>123000</v>
      </c>
    </row>
    <row r="1583" spans="5:21">
      <c r="E1583" s="55">
        <v>224</v>
      </c>
      <c r="F1583" s="55">
        <v>10</v>
      </c>
      <c r="H1583" s="54" t="s">
        <v>3456</v>
      </c>
      <c r="I1583" s="55">
        <v>1</v>
      </c>
      <c r="J1583" s="54" t="s">
        <v>3705</v>
      </c>
      <c r="K1583" s="54" t="s">
        <v>3463</v>
      </c>
      <c r="L1583" s="54" t="s">
        <v>3464</v>
      </c>
      <c r="M1583" s="54" t="s">
        <v>91</v>
      </c>
      <c r="N1583" s="54">
        <v>3.07</v>
      </c>
      <c r="P1583" s="54">
        <v>5.6</v>
      </c>
      <c r="R1583" s="54">
        <v>496.3</v>
      </c>
      <c r="U1583" s="54">
        <v>0</v>
      </c>
    </row>
    <row r="1584" spans="5:21">
      <c r="E1584" s="55">
        <v>224</v>
      </c>
      <c r="F1584" s="55">
        <v>10.01</v>
      </c>
      <c r="H1584" s="54" t="s">
        <v>3699</v>
      </c>
      <c r="I1584" s="55">
        <v>1</v>
      </c>
      <c r="J1584" s="54" t="s">
        <v>3706</v>
      </c>
      <c r="K1584" s="54" t="s">
        <v>3699</v>
      </c>
      <c r="L1584" s="54" t="s">
        <v>363</v>
      </c>
      <c r="M1584" s="54" t="s">
        <v>215</v>
      </c>
      <c r="N1584" s="54">
        <v>3.07</v>
      </c>
      <c r="P1584" s="54">
        <v>0.73</v>
      </c>
      <c r="R1584" s="54">
        <v>950.06</v>
      </c>
      <c r="U1584" s="54">
        <v>0</v>
      </c>
    </row>
    <row r="1585" spans="5:21">
      <c r="E1585" s="55">
        <v>224</v>
      </c>
      <c r="F1585" s="55">
        <v>10.029999999999999</v>
      </c>
      <c r="H1585" s="54" t="s">
        <v>3707</v>
      </c>
      <c r="I1585" s="55">
        <v>2</v>
      </c>
      <c r="J1585" s="54" t="s">
        <v>3708</v>
      </c>
      <c r="K1585" s="54" t="s">
        <v>3709</v>
      </c>
      <c r="L1585" s="54" t="s">
        <v>3710</v>
      </c>
      <c r="M1585" s="54" t="s">
        <v>215</v>
      </c>
      <c r="N1585" s="54">
        <v>3.07</v>
      </c>
      <c r="P1585" s="54">
        <v>0.50449999999999995</v>
      </c>
      <c r="R1585" s="54">
        <v>7884.08</v>
      </c>
      <c r="S1585" s="54">
        <v>3489</v>
      </c>
      <c r="T1585" s="54">
        <v>626</v>
      </c>
      <c r="U1585" s="54">
        <v>100</v>
      </c>
    </row>
    <row r="1586" spans="5:21">
      <c r="E1586" s="55">
        <v>224</v>
      </c>
      <c r="F1586" s="55">
        <v>10.039999999999999</v>
      </c>
      <c r="H1586" s="54" t="s">
        <v>3711</v>
      </c>
      <c r="I1586" s="55">
        <v>2</v>
      </c>
      <c r="J1586" s="54" t="s">
        <v>3712</v>
      </c>
      <c r="K1586" s="54" t="s">
        <v>3713</v>
      </c>
      <c r="L1586" s="54" t="s">
        <v>363</v>
      </c>
      <c r="M1586" s="54" t="s">
        <v>215</v>
      </c>
      <c r="N1586" s="54">
        <v>3.07</v>
      </c>
      <c r="P1586" s="54">
        <v>0.52</v>
      </c>
      <c r="R1586" s="54">
        <v>8582.4500000000007</v>
      </c>
      <c r="S1586" s="54">
        <v>2715</v>
      </c>
      <c r="T1586" s="54">
        <v>321</v>
      </c>
      <c r="U1586" s="54">
        <v>236900</v>
      </c>
    </row>
    <row r="1587" spans="5:21">
      <c r="E1587" s="55">
        <v>224</v>
      </c>
      <c r="F1587" s="55">
        <v>11</v>
      </c>
      <c r="H1587" s="54" t="s">
        <v>3714</v>
      </c>
      <c r="I1587" s="55">
        <v>2</v>
      </c>
      <c r="J1587" s="54" t="s">
        <v>3715</v>
      </c>
      <c r="K1587" s="54" t="s">
        <v>3714</v>
      </c>
      <c r="L1587" s="54" t="s">
        <v>363</v>
      </c>
      <c r="M1587" s="54" t="s">
        <v>91</v>
      </c>
      <c r="N1587" s="54">
        <v>3.07</v>
      </c>
      <c r="P1587" s="54">
        <v>1.24</v>
      </c>
      <c r="R1587" s="54">
        <v>6494.44</v>
      </c>
      <c r="U1587" s="54">
        <v>0</v>
      </c>
    </row>
    <row r="1588" spans="5:21">
      <c r="E1588" s="55">
        <v>224</v>
      </c>
      <c r="F1588" s="55">
        <v>11.01</v>
      </c>
      <c r="H1588" s="54" t="s">
        <v>3716</v>
      </c>
      <c r="I1588" s="55">
        <v>2</v>
      </c>
      <c r="J1588" s="54" t="s">
        <v>3717</v>
      </c>
      <c r="K1588" s="54" t="s">
        <v>3716</v>
      </c>
      <c r="L1588" s="54" t="s">
        <v>363</v>
      </c>
      <c r="M1588" s="54" t="s">
        <v>215</v>
      </c>
      <c r="N1588" s="54">
        <v>3.07</v>
      </c>
      <c r="P1588" s="54">
        <v>0.46</v>
      </c>
      <c r="R1588" s="54">
        <v>8043.61</v>
      </c>
      <c r="S1588" s="54">
        <v>2811</v>
      </c>
      <c r="T1588" s="54">
        <v>134</v>
      </c>
      <c r="U1588" s="54">
        <v>255000</v>
      </c>
    </row>
    <row r="1589" spans="5:21">
      <c r="E1589" s="55">
        <v>224</v>
      </c>
      <c r="F1589" s="55">
        <v>11.02</v>
      </c>
      <c r="H1589" s="54" t="s">
        <v>3718</v>
      </c>
      <c r="I1589" s="55">
        <v>2</v>
      </c>
      <c r="J1589" s="54" t="s">
        <v>3719</v>
      </c>
      <c r="K1589" s="54" t="s">
        <v>3718</v>
      </c>
      <c r="L1589" s="54" t="s">
        <v>363</v>
      </c>
      <c r="M1589" s="54" t="s">
        <v>215</v>
      </c>
      <c r="N1589" s="54">
        <v>3.07</v>
      </c>
      <c r="P1589" s="54">
        <v>0.47</v>
      </c>
      <c r="R1589" s="54">
        <v>7345.24</v>
      </c>
      <c r="U1589" s="54">
        <v>0</v>
      </c>
    </row>
    <row r="1590" spans="5:21">
      <c r="E1590" s="55">
        <v>224</v>
      </c>
      <c r="F1590" s="55">
        <v>12</v>
      </c>
      <c r="H1590" s="54" t="s">
        <v>3720</v>
      </c>
      <c r="I1590" s="55">
        <v>2</v>
      </c>
      <c r="J1590" s="54" t="s">
        <v>3721</v>
      </c>
      <c r="K1590" s="54" t="s">
        <v>3720</v>
      </c>
      <c r="L1590" s="54" t="s">
        <v>363</v>
      </c>
      <c r="M1590" s="54" t="s">
        <v>215</v>
      </c>
      <c r="N1590" s="54">
        <v>3.07</v>
      </c>
      <c r="P1590" s="54">
        <v>0.63</v>
      </c>
      <c r="R1590" s="54">
        <v>10000.450000000001</v>
      </c>
      <c r="S1590" s="54">
        <v>2774</v>
      </c>
      <c r="T1590" s="54">
        <v>309</v>
      </c>
      <c r="U1590" s="54">
        <v>1</v>
      </c>
    </row>
    <row r="1591" spans="5:21">
      <c r="E1591" s="55">
        <v>224</v>
      </c>
      <c r="F1591" s="55">
        <v>13</v>
      </c>
      <c r="H1591" s="54" t="s">
        <v>3722</v>
      </c>
      <c r="I1591" s="55">
        <v>2</v>
      </c>
      <c r="J1591" s="54" t="s">
        <v>3723</v>
      </c>
      <c r="K1591" s="54" t="s">
        <v>3722</v>
      </c>
      <c r="L1591" s="54" t="s">
        <v>363</v>
      </c>
      <c r="M1591" s="54" t="s">
        <v>91</v>
      </c>
      <c r="N1591" s="54">
        <v>3.07</v>
      </c>
      <c r="P1591" s="54">
        <v>3.8849999999999998</v>
      </c>
      <c r="R1591" s="54">
        <v>9271.8700000000008</v>
      </c>
      <c r="S1591" s="54">
        <v>3504</v>
      </c>
      <c r="T1591" s="54">
        <v>805</v>
      </c>
      <c r="U1591" s="54">
        <v>160000</v>
      </c>
    </row>
    <row r="1592" spans="5:21">
      <c r="E1592" s="55">
        <v>225</v>
      </c>
      <c r="F1592" s="55">
        <v>1</v>
      </c>
      <c r="H1592" s="54" t="s">
        <v>3724</v>
      </c>
      <c r="I1592" s="55">
        <v>2</v>
      </c>
      <c r="J1592" s="54" t="s">
        <v>3725</v>
      </c>
      <c r="K1592" s="54" t="s">
        <v>3724</v>
      </c>
      <c r="L1592" s="54" t="s">
        <v>363</v>
      </c>
      <c r="M1592" s="54" t="s">
        <v>91</v>
      </c>
      <c r="N1592" s="54">
        <v>3.07</v>
      </c>
      <c r="P1592" s="54">
        <v>10.827</v>
      </c>
      <c r="R1592" s="54">
        <v>10393.94</v>
      </c>
      <c r="S1592" s="54">
        <v>2956</v>
      </c>
      <c r="T1592" s="54">
        <v>69</v>
      </c>
      <c r="U1592" s="54">
        <v>342500</v>
      </c>
    </row>
    <row r="1593" spans="5:21">
      <c r="E1593" s="55">
        <v>225</v>
      </c>
      <c r="F1593" s="55">
        <v>1.03</v>
      </c>
      <c r="H1593" s="54" t="s">
        <v>3456</v>
      </c>
      <c r="I1593" s="55" t="s">
        <v>321</v>
      </c>
      <c r="J1593" s="54" t="s">
        <v>3726</v>
      </c>
      <c r="K1593" s="54" t="s">
        <v>3727</v>
      </c>
      <c r="L1593" s="54" t="s">
        <v>3728</v>
      </c>
      <c r="M1593" s="54" t="s">
        <v>215</v>
      </c>
      <c r="N1593" s="54">
        <v>3.07</v>
      </c>
      <c r="P1593" s="54">
        <v>0.13</v>
      </c>
      <c r="R1593" s="54">
        <v>967.79</v>
      </c>
      <c r="S1593" s="54">
        <v>1804</v>
      </c>
      <c r="T1593" s="54">
        <v>88</v>
      </c>
      <c r="U1593" s="54">
        <v>40000</v>
      </c>
    </row>
    <row r="1594" spans="5:21">
      <c r="E1594" s="55">
        <v>225</v>
      </c>
      <c r="F1594" s="55">
        <v>1.04</v>
      </c>
      <c r="H1594" s="54" t="s">
        <v>3729</v>
      </c>
      <c r="I1594" s="55">
        <v>2</v>
      </c>
      <c r="J1594" s="54" t="s">
        <v>3730</v>
      </c>
      <c r="K1594" s="54" t="s">
        <v>3724</v>
      </c>
      <c r="L1594" s="54" t="s">
        <v>363</v>
      </c>
      <c r="M1594" s="54" t="s">
        <v>91</v>
      </c>
      <c r="N1594" s="54">
        <v>3.07</v>
      </c>
      <c r="P1594" s="54">
        <v>6.16</v>
      </c>
      <c r="R1594" s="54">
        <v>14293.44</v>
      </c>
      <c r="S1594" s="54">
        <v>2748</v>
      </c>
      <c r="T1594" s="54">
        <v>20</v>
      </c>
      <c r="U1594" s="54">
        <v>442500</v>
      </c>
    </row>
    <row r="1595" spans="5:21">
      <c r="E1595" s="55">
        <v>225</v>
      </c>
      <c r="F1595" s="55">
        <v>2</v>
      </c>
      <c r="H1595" s="54" t="s">
        <v>3731</v>
      </c>
      <c r="I1595" s="55">
        <v>2</v>
      </c>
      <c r="J1595" s="54" t="s">
        <v>3732</v>
      </c>
      <c r="K1595" s="54" t="s">
        <v>3731</v>
      </c>
      <c r="L1595" s="54" t="s">
        <v>363</v>
      </c>
      <c r="M1595" s="54" t="s">
        <v>215</v>
      </c>
      <c r="N1595" s="54">
        <v>3.07</v>
      </c>
      <c r="P1595" s="54">
        <v>1.37</v>
      </c>
      <c r="R1595" s="54">
        <v>8624.99</v>
      </c>
      <c r="S1595" s="54">
        <v>3298</v>
      </c>
      <c r="T1595" s="54">
        <v>369</v>
      </c>
      <c r="U1595" s="54">
        <v>250000</v>
      </c>
    </row>
    <row r="1596" spans="5:21">
      <c r="E1596" s="55">
        <v>225</v>
      </c>
      <c r="F1596" s="55">
        <v>5</v>
      </c>
      <c r="H1596" s="54" t="s">
        <v>3733</v>
      </c>
      <c r="I1596" s="55">
        <v>2</v>
      </c>
      <c r="J1596" s="54" t="s">
        <v>3734</v>
      </c>
      <c r="K1596" s="54" t="s">
        <v>3733</v>
      </c>
      <c r="L1596" s="54" t="s">
        <v>363</v>
      </c>
      <c r="M1596" s="54" t="s">
        <v>215</v>
      </c>
      <c r="N1596" s="54">
        <v>3.07</v>
      </c>
      <c r="P1596" s="54">
        <v>0.68</v>
      </c>
      <c r="R1596" s="54">
        <v>7109.42</v>
      </c>
      <c r="U1596" s="54">
        <v>0</v>
      </c>
    </row>
    <row r="1597" spans="5:21">
      <c r="E1597" s="55">
        <v>225</v>
      </c>
      <c r="F1597" s="55">
        <v>6</v>
      </c>
      <c r="H1597" s="54" t="s">
        <v>3735</v>
      </c>
      <c r="I1597" s="55">
        <v>2</v>
      </c>
      <c r="J1597" s="54" t="s">
        <v>3736</v>
      </c>
      <c r="K1597" s="54" t="s">
        <v>3735</v>
      </c>
      <c r="L1597" s="54" t="s">
        <v>363</v>
      </c>
      <c r="M1597" s="54" t="s">
        <v>215</v>
      </c>
      <c r="N1597" s="54">
        <v>3.07</v>
      </c>
      <c r="P1597" s="54">
        <v>0.75</v>
      </c>
      <c r="R1597" s="54">
        <v>8164.14</v>
      </c>
      <c r="S1597" s="54">
        <v>3250</v>
      </c>
      <c r="T1597" s="54">
        <v>591</v>
      </c>
      <c r="U1597" s="54">
        <v>265000</v>
      </c>
    </row>
    <row r="1598" spans="5:21">
      <c r="E1598" s="55">
        <v>225</v>
      </c>
      <c r="F1598" s="55">
        <v>7</v>
      </c>
      <c r="H1598" s="54" t="s">
        <v>3737</v>
      </c>
      <c r="I1598" s="55">
        <v>2</v>
      </c>
      <c r="J1598" s="54" t="s">
        <v>3738</v>
      </c>
      <c r="K1598" s="54" t="s">
        <v>3737</v>
      </c>
      <c r="L1598" s="54" t="s">
        <v>363</v>
      </c>
      <c r="M1598" s="54" t="s">
        <v>215</v>
      </c>
      <c r="N1598" s="54">
        <v>3.07</v>
      </c>
      <c r="P1598" s="54">
        <v>0.62</v>
      </c>
      <c r="R1598" s="54">
        <v>9000.76</v>
      </c>
      <c r="S1598" s="54">
        <v>3047</v>
      </c>
      <c r="T1598" s="54">
        <v>49</v>
      </c>
      <c r="U1598" s="54">
        <v>1</v>
      </c>
    </row>
    <row r="1599" spans="5:21">
      <c r="E1599" s="55">
        <v>225</v>
      </c>
      <c r="F1599" s="55">
        <v>8</v>
      </c>
      <c r="H1599" s="54" t="s">
        <v>3739</v>
      </c>
      <c r="I1599" s="55">
        <v>2</v>
      </c>
      <c r="J1599" s="54" t="s">
        <v>3740</v>
      </c>
      <c r="K1599" s="54" t="s">
        <v>3739</v>
      </c>
      <c r="L1599" s="54" t="s">
        <v>363</v>
      </c>
      <c r="M1599" s="54" t="s">
        <v>215</v>
      </c>
      <c r="N1599" s="54">
        <v>3.07</v>
      </c>
      <c r="P1599" s="54">
        <v>0.69</v>
      </c>
      <c r="R1599" s="54">
        <v>8490.2800000000007</v>
      </c>
      <c r="S1599" s="54">
        <v>3256</v>
      </c>
      <c r="T1599" s="54">
        <v>468</v>
      </c>
      <c r="U1599" s="54">
        <v>1</v>
      </c>
    </row>
    <row r="1600" spans="5:21">
      <c r="E1600" s="55">
        <v>225</v>
      </c>
      <c r="F1600" s="55">
        <v>9</v>
      </c>
      <c r="H1600" s="54" t="s">
        <v>3741</v>
      </c>
      <c r="I1600" s="55">
        <v>2</v>
      </c>
      <c r="J1600" s="54" t="s">
        <v>3742</v>
      </c>
      <c r="K1600" s="54" t="s">
        <v>3741</v>
      </c>
      <c r="L1600" s="54" t="s">
        <v>363</v>
      </c>
      <c r="M1600" s="54" t="s">
        <v>215</v>
      </c>
      <c r="N1600" s="54">
        <v>3.07</v>
      </c>
      <c r="P1600" s="54">
        <v>0.45</v>
      </c>
      <c r="R1600" s="54">
        <v>7596.94</v>
      </c>
      <c r="S1600" s="54">
        <v>3421</v>
      </c>
      <c r="T1600" s="54">
        <v>117</v>
      </c>
      <c r="U1600" s="54">
        <v>233000</v>
      </c>
    </row>
    <row r="1601" spans="3:21">
      <c r="E1601" s="55">
        <v>225</v>
      </c>
      <c r="F1601" s="55">
        <v>10</v>
      </c>
      <c r="H1601" s="54" t="s">
        <v>3743</v>
      </c>
      <c r="I1601" s="55">
        <v>2</v>
      </c>
      <c r="J1601" s="54" t="s">
        <v>3744</v>
      </c>
      <c r="K1601" s="54" t="s">
        <v>3743</v>
      </c>
      <c r="L1601" s="54" t="s">
        <v>363</v>
      </c>
      <c r="M1601" s="54" t="s">
        <v>91</v>
      </c>
      <c r="N1601" s="54">
        <v>3.07</v>
      </c>
      <c r="P1601" s="54">
        <v>4.7</v>
      </c>
      <c r="R1601" s="54">
        <v>10730.72</v>
      </c>
      <c r="S1601" s="54">
        <v>2478</v>
      </c>
      <c r="T1601" s="54">
        <v>240</v>
      </c>
      <c r="U1601" s="54">
        <v>246000</v>
      </c>
    </row>
    <row r="1602" spans="3:21">
      <c r="E1602" s="55">
        <v>225</v>
      </c>
      <c r="F1602" s="55">
        <v>11</v>
      </c>
      <c r="H1602" s="54" t="s">
        <v>3745</v>
      </c>
      <c r="I1602" s="55">
        <v>2</v>
      </c>
      <c r="J1602" s="54" t="s">
        <v>3746</v>
      </c>
      <c r="K1602" s="54" t="s">
        <v>3745</v>
      </c>
      <c r="L1602" s="54" t="s">
        <v>363</v>
      </c>
      <c r="M1602" s="54" t="s">
        <v>91</v>
      </c>
      <c r="N1602" s="54">
        <v>3.07</v>
      </c>
      <c r="P1602" s="54">
        <v>0.69</v>
      </c>
      <c r="R1602" s="54">
        <v>8408.74</v>
      </c>
      <c r="S1602" s="54">
        <v>3336</v>
      </c>
      <c r="T1602" s="54">
        <v>906</v>
      </c>
      <c r="U1602" s="54">
        <v>250000</v>
      </c>
    </row>
    <row r="1603" spans="3:21">
      <c r="E1603" s="55">
        <v>225</v>
      </c>
      <c r="F1603" s="55">
        <v>13.01</v>
      </c>
      <c r="H1603" s="54" t="s">
        <v>3747</v>
      </c>
      <c r="I1603" s="55">
        <v>2</v>
      </c>
      <c r="J1603" s="54" t="s">
        <v>3748</v>
      </c>
      <c r="K1603" s="54" t="s">
        <v>3747</v>
      </c>
      <c r="L1603" s="54" t="s">
        <v>363</v>
      </c>
      <c r="M1603" s="54" t="s">
        <v>91</v>
      </c>
      <c r="N1603" s="54">
        <v>3.07</v>
      </c>
      <c r="P1603" s="54">
        <v>1.2</v>
      </c>
      <c r="R1603" s="54">
        <v>9468.7000000000007</v>
      </c>
      <c r="S1603" s="54">
        <v>3321</v>
      </c>
      <c r="T1603" s="54">
        <v>660</v>
      </c>
      <c r="U1603" s="54">
        <v>279000</v>
      </c>
    </row>
    <row r="1604" spans="3:21">
      <c r="E1604" s="55">
        <v>225</v>
      </c>
      <c r="F1604" s="55">
        <v>15.01</v>
      </c>
      <c r="H1604" s="54" t="s">
        <v>3749</v>
      </c>
      <c r="I1604" s="55" t="s">
        <v>321</v>
      </c>
      <c r="J1604" s="54" t="s">
        <v>3750</v>
      </c>
      <c r="K1604" s="54" t="s">
        <v>3751</v>
      </c>
      <c r="L1604" s="54" t="s">
        <v>363</v>
      </c>
      <c r="M1604" s="54" t="s">
        <v>3393</v>
      </c>
      <c r="N1604" s="54">
        <v>3.07</v>
      </c>
      <c r="P1604" s="54">
        <v>0.8</v>
      </c>
      <c r="R1604" s="54">
        <v>17370.5</v>
      </c>
      <c r="S1604" s="54">
        <v>3340</v>
      </c>
      <c r="T1604" s="54">
        <v>787</v>
      </c>
      <c r="U1604" s="54">
        <v>450000</v>
      </c>
    </row>
    <row r="1605" spans="3:21">
      <c r="E1605" s="55">
        <v>226</v>
      </c>
      <c r="F1605" s="55">
        <v>1</v>
      </c>
      <c r="H1605" s="54" t="s">
        <v>98</v>
      </c>
      <c r="I1605" s="55">
        <v>1</v>
      </c>
      <c r="J1605" s="54" t="s">
        <v>3752</v>
      </c>
      <c r="K1605" s="54" t="s">
        <v>3753</v>
      </c>
      <c r="L1605" s="54" t="s">
        <v>1541</v>
      </c>
      <c r="M1605" s="54" t="s">
        <v>3393</v>
      </c>
      <c r="N1605" s="54">
        <v>4</v>
      </c>
      <c r="P1605" s="54">
        <v>0.76</v>
      </c>
      <c r="R1605" s="54">
        <v>6490.9</v>
      </c>
      <c r="U1605" s="54">
        <v>0</v>
      </c>
    </row>
    <row r="1606" spans="3:21">
      <c r="E1606" s="55">
        <v>226</v>
      </c>
      <c r="F1606" s="55">
        <v>2</v>
      </c>
      <c r="G1606" s="54" t="s">
        <v>1530</v>
      </c>
      <c r="H1606" s="54" t="s">
        <v>3754</v>
      </c>
      <c r="I1606" s="55" t="s">
        <v>1531</v>
      </c>
      <c r="J1606" s="54" t="s">
        <v>3755</v>
      </c>
      <c r="K1606" s="54" t="s">
        <v>3756</v>
      </c>
      <c r="L1606" s="54" t="s">
        <v>3757</v>
      </c>
      <c r="M1606" s="54" t="s">
        <v>3393</v>
      </c>
      <c r="N1606" s="54">
        <v>4</v>
      </c>
      <c r="P1606" s="54">
        <v>2.13</v>
      </c>
      <c r="R1606" s="54">
        <v>7.09</v>
      </c>
      <c r="S1606" s="54">
        <v>3497</v>
      </c>
      <c r="T1606" s="54">
        <v>358</v>
      </c>
      <c r="U1606" s="54">
        <v>11500000</v>
      </c>
    </row>
    <row r="1607" spans="3:21">
      <c r="E1607" s="55">
        <v>226</v>
      </c>
      <c r="F1607" s="55">
        <v>3</v>
      </c>
      <c r="H1607" s="54" t="s">
        <v>3761</v>
      </c>
      <c r="I1607" s="55" t="s">
        <v>321</v>
      </c>
      <c r="J1607" s="54" t="s">
        <v>3762</v>
      </c>
      <c r="K1607" s="54" t="s">
        <v>3761</v>
      </c>
      <c r="L1607" s="54" t="s">
        <v>363</v>
      </c>
      <c r="M1607" s="54" t="s">
        <v>3393</v>
      </c>
      <c r="N1607" s="54">
        <v>4</v>
      </c>
      <c r="P1607" s="54">
        <v>3.27</v>
      </c>
      <c r="R1607" s="54">
        <v>17430.77</v>
      </c>
      <c r="U1607" s="54">
        <v>0</v>
      </c>
    </row>
    <row r="1608" spans="3:21">
      <c r="E1608" s="55">
        <v>226</v>
      </c>
      <c r="F1608" s="55">
        <v>4.01</v>
      </c>
      <c r="H1608" s="54" t="s">
        <v>3763</v>
      </c>
      <c r="I1608" s="55" t="s">
        <v>321</v>
      </c>
      <c r="J1608" s="54" t="s">
        <v>3764</v>
      </c>
      <c r="K1608" s="54" t="s">
        <v>3765</v>
      </c>
      <c r="L1608" s="54" t="s">
        <v>363</v>
      </c>
      <c r="M1608" s="54" t="s">
        <v>3385</v>
      </c>
      <c r="N1608" s="54">
        <v>4</v>
      </c>
      <c r="P1608" s="54">
        <v>8.6</v>
      </c>
      <c r="R1608" s="54">
        <v>150662.5</v>
      </c>
      <c r="S1608" s="54">
        <v>2560</v>
      </c>
      <c r="T1608" s="54">
        <v>95</v>
      </c>
      <c r="U1608" s="54">
        <v>375000</v>
      </c>
    </row>
    <row r="1609" spans="3:21">
      <c r="E1609" s="55">
        <v>226</v>
      </c>
      <c r="F1609" s="55">
        <v>4.0199999999999996</v>
      </c>
      <c r="G1609" s="54" t="s">
        <v>1530</v>
      </c>
      <c r="H1609" s="54" t="s">
        <v>98</v>
      </c>
      <c r="I1609" s="55" t="s">
        <v>1531</v>
      </c>
      <c r="J1609" s="54" t="s">
        <v>3755</v>
      </c>
      <c r="K1609" s="54" t="s">
        <v>3756</v>
      </c>
      <c r="L1609" s="54" t="s">
        <v>3757</v>
      </c>
      <c r="M1609" s="54" t="s">
        <v>3766</v>
      </c>
      <c r="N1609" s="54">
        <v>4</v>
      </c>
      <c r="P1609" s="54">
        <v>6.03</v>
      </c>
      <c r="R1609" s="54">
        <v>24.82</v>
      </c>
      <c r="S1609" s="54">
        <v>3497</v>
      </c>
      <c r="T1609" s="54">
        <v>358</v>
      </c>
      <c r="U1609" s="54">
        <v>11500000</v>
      </c>
    </row>
    <row r="1610" spans="3:21">
      <c r="E1610" s="55">
        <v>226</v>
      </c>
      <c r="F1610" s="55">
        <v>4.03</v>
      </c>
      <c r="G1610" s="54" t="s">
        <v>1530</v>
      </c>
      <c r="H1610" s="54" t="s">
        <v>98</v>
      </c>
      <c r="I1610" s="55" t="s">
        <v>1531</v>
      </c>
      <c r="J1610" s="54" t="s">
        <v>3755</v>
      </c>
      <c r="K1610" s="54" t="s">
        <v>3756</v>
      </c>
      <c r="L1610" s="54" t="s">
        <v>3757</v>
      </c>
      <c r="M1610" s="54" t="s">
        <v>3768</v>
      </c>
      <c r="N1610" s="54">
        <v>4</v>
      </c>
      <c r="P1610" s="54">
        <v>9.4</v>
      </c>
      <c r="R1610" s="54">
        <v>39</v>
      </c>
      <c r="U1610" s="54">
        <v>0</v>
      </c>
    </row>
    <row r="1611" spans="3:21">
      <c r="C1611" s="55" t="s">
        <v>8829</v>
      </c>
      <c r="E1611" s="55">
        <v>226</v>
      </c>
      <c r="F1611" s="55">
        <v>5</v>
      </c>
      <c r="G1611" s="54" t="s">
        <v>1530</v>
      </c>
      <c r="H1611" s="54" t="s">
        <v>98</v>
      </c>
      <c r="I1611" s="55" t="s">
        <v>1531</v>
      </c>
      <c r="J1611" s="54" t="s">
        <v>3755</v>
      </c>
      <c r="K1611" s="54" t="s">
        <v>3756</v>
      </c>
      <c r="L1611" s="54" t="s">
        <v>3757</v>
      </c>
      <c r="M1611" s="54" t="s">
        <v>3766</v>
      </c>
      <c r="N1611" s="54">
        <v>4</v>
      </c>
      <c r="P1611" s="54">
        <v>143.30000000000001</v>
      </c>
      <c r="R1611" s="54">
        <v>588.47</v>
      </c>
      <c r="U1611" s="54">
        <v>0</v>
      </c>
    </row>
    <row r="1612" spans="3:21">
      <c r="E1612" s="55">
        <v>226</v>
      </c>
      <c r="F1612" s="55">
        <v>6</v>
      </c>
      <c r="G1612" s="54" t="s">
        <v>1530</v>
      </c>
      <c r="H1612" s="54" t="s">
        <v>3769</v>
      </c>
      <c r="I1612" s="55" t="s">
        <v>1531</v>
      </c>
      <c r="J1612" s="54" t="s">
        <v>3755</v>
      </c>
      <c r="K1612" s="54" t="s">
        <v>3756</v>
      </c>
      <c r="L1612" s="54" t="s">
        <v>3757</v>
      </c>
      <c r="M1612" s="54" t="s">
        <v>3768</v>
      </c>
      <c r="N1612" s="54">
        <v>4</v>
      </c>
      <c r="P1612" s="54">
        <v>9.2899999999999991</v>
      </c>
      <c r="R1612" s="54">
        <v>39</v>
      </c>
      <c r="S1612" s="54">
        <v>1854</v>
      </c>
      <c r="T1612" s="54">
        <v>228</v>
      </c>
      <c r="U1612" s="54">
        <v>54000</v>
      </c>
    </row>
    <row r="1613" spans="3:21">
      <c r="E1613" s="55">
        <v>226</v>
      </c>
      <c r="F1613" s="55">
        <v>7</v>
      </c>
      <c r="G1613" s="54" t="s">
        <v>1530</v>
      </c>
      <c r="H1613" s="54" t="s">
        <v>98</v>
      </c>
      <c r="I1613" s="55" t="s">
        <v>1531</v>
      </c>
      <c r="J1613" s="54" t="s">
        <v>3755</v>
      </c>
      <c r="K1613" s="54" t="s">
        <v>3756</v>
      </c>
      <c r="L1613" s="54" t="s">
        <v>3757</v>
      </c>
      <c r="M1613" s="54" t="s">
        <v>3768</v>
      </c>
      <c r="N1613" s="54">
        <v>4</v>
      </c>
      <c r="P1613" s="54">
        <v>11.1</v>
      </c>
      <c r="R1613" s="54">
        <v>46.09</v>
      </c>
      <c r="U1613" s="54">
        <v>0</v>
      </c>
    </row>
    <row r="1614" spans="3:21">
      <c r="C1614" s="55" t="s">
        <v>8829</v>
      </c>
      <c r="E1614" s="55">
        <v>226</v>
      </c>
      <c r="F1614" s="55">
        <v>8</v>
      </c>
      <c r="H1614" s="54" t="s">
        <v>3770</v>
      </c>
      <c r="I1614" s="55" t="s">
        <v>321</v>
      </c>
      <c r="J1614" s="54" t="s">
        <v>3755</v>
      </c>
      <c r="K1614" s="54" t="s">
        <v>3767</v>
      </c>
      <c r="L1614" s="54" t="s">
        <v>2866</v>
      </c>
      <c r="M1614" s="54" t="s">
        <v>3771</v>
      </c>
      <c r="N1614" s="54">
        <v>4</v>
      </c>
      <c r="P1614" s="54">
        <v>56</v>
      </c>
      <c r="R1614" s="54">
        <v>178668</v>
      </c>
      <c r="S1614" s="54">
        <v>3497</v>
      </c>
      <c r="T1614" s="54">
        <v>358</v>
      </c>
      <c r="U1614" s="54">
        <v>11500000</v>
      </c>
    </row>
    <row r="1615" spans="3:21">
      <c r="C1615" s="55" t="s">
        <v>8829</v>
      </c>
      <c r="E1615" s="55">
        <v>226</v>
      </c>
      <c r="F1615" s="55">
        <v>8</v>
      </c>
      <c r="G1615" s="54" t="s">
        <v>1530</v>
      </c>
      <c r="H1615" s="54" t="s">
        <v>98</v>
      </c>
      <c r="I1615" s="55" t="s">
        <v>1531</v>
      </c>
      <c r="J1615" s="54" t="s">
        <v>3755</v>
      </c>
      <c r="K1615" s="54" t="s">
        <v>3756</v>
      </c>
      <c r="L1615" s="54" t="s">
        <v>3757</v>
      </c>
      <c r="M1615" s="54" t="s">
        <v>3771</v>
      </c>
      <c r="N1615" s="54">
        <v>4</v>
      </c>
      <c r="P1615" s="54">
        <v>199.21</v>
      </c>
      <c r="R1615" s="54">
        <v>818.9</v>
      </c>
      <c r="S1615" s="54">
        <v>3497</v>
      </c>
      <c r="T1615" s="54">
        <v>358</v>
      </c>
      <c r="U1615" s="54">
        <v>11500000</v>
      </c>
    </row>
    <row r="1616" spans="3:21">
      <c r="E1616" s="55">
        <v>226</v>
      </c>
      <c r="F1616" s="55">
        <v>8.01</v>
      </c>
      <c r="H1616" s="54" t="s">
        <v>3772</v>
      </c>
      <c r="I1616" s="55" t="s">
        <v>1744</v>
      </c>
      <c r="J1616" s="54" t="s">
        <v>3773</v>
      </c>
      <c r="K1616" s="54" t="s">
        <v>3774</v>
      </c>
      <c r="L1616" s="54" t="s">
        <v>3775</v>
      </c>
      <c r="M1616" s="54" t="s">
        <v>3766</v>
      </c>
      <c r="N1616" s="54">
        <v>4</v>
      </c>
      <c r="P1616" s="54">
        <v>5.93</v>
      </c>
      <c r="R1616" s="54">
        <v>17693.099999999999</v>
      </c>
      <c r="U1616" s="54">
        <v>0</v>
      </c>
    </row>
    <row r="1617" spans="3:21">
      <c r="E1617" s="55">
        <v>226</v>
      </c>
      <c r="F1617" s="55">
        <v>8.01</v>
      </c>
      <c r="G1617" s="54" t="s">
        <v>1530</v>
      </c>
      <c r="H1617" s="54" t="s">
        <v>3772</v>
      </c>
      <c r="I1617" s="55" t="s">
        <v>1531</v>
      </c>
      <c r="J1617" s="54" t="s">
        <v>3773</v>
      </c>
      <c r="K1617" s="54" t="s">
        <v>3774</v>
      </c>
      <c r="L1617" s="54" t="s">
        <v>3775</v>
      </c>
      <c r="M1617" s="54" t="s">
        <v>3766</v>
      </c>
      <c r="N1617" s="54">
        <v>4</v>
      </c>
      <c r="P1617" s="54">
        <v>26.15</v>
      </c>
      <c r="R1617" s="54">
        <v>106.35</v>
      </c>
      <c r="U1617" s="54">
        <v>0</v>
      </c>
    </row>
    <row r="1618" spans="3:21">
      <c r="E1618" s="55">
        <v>226</v>
      </c>
      <c r="F1618" s="55">
        <v>9</v>
      </c>
      <c r="G1618" s="54" t="s">
        <v>1530</v>
      </c>
      <c r="H1618" s="54" t="s">
        <v>98</v>
      </c>
      <c r="I1618" s="55" t="s">
        <v>1531</v>
      </c>
      <c r="J1618" s="54" t="s">
        <v>3776</v>
      </c>
      <c r="K1618" s="54" t="s">
        <v>3532</v>
      </c>
      <c r="L1618" s="54" t="s">
        <v>3533</v>
      </c>
      <c r="M1618" s="54" t="s">
        <v>3768</v>
      </c>
      <c r="N1618" s="54">
        <v>4</v>
      </c>
      <c r="P1618" s="54">
        <v>4.13</v>
      </c>
      <c r="R1618" s="54">
        <v>17.73</v>
      </c>
      <c r="S1618" s="54">
        <v>3122</v>
      </c>
      <c r="T1618" s="54">
        <v>55</v>
      </c>
      <c r="U1618" s="54">
        <v>525000</v>
      </c>
    </row>
    <row r="1619" spans="3:21">
      <c r="E1619" s="55">
        <v>226</v>
      </c>
      <c r="F1619" s="55">
        <v>10</v>
      </c>
      <c r="H1619" s="54" t="s">
        <v>3777</v>
      </c>
      <c r="I1619" s="55" t="s">
        <v>321</v>
      </c>
      <c r="J1619" s="54" t="s">
        <v>3778</v>
      </c>
      <c r="K1619" s="54" t="s">
        <v>3777</v>
      </c>
      <c r="L1619" s="54" t="s">
        <v>309</v>
      </c>
      <c r="M1619" s="54" t="s">
        <v>3768</v>
      </c>
      <c r="N1619" s="54">
        <v>4</v>
      </c>
      <c r="P1619" s="54">
        <v>2.2000000000000002</v>
      </c>
      <c r="R1619" s="54">
        <v>18336.439999999999</v>
      </c>
      <c r="S1619" s="54">
        <v>2834</v>
      </c>
      <c r="T1619" s="54">
        <v>212</v>
      </c>
      <c r="U1619" s="54">
        <v>1</v>
      </c>
    </row>
    <row r="1620" spans="3:21">
      <c r="C1620" s="55" t="s">
        <v>8829</v>
      </c>
      <c r="E1620" s="55">
        <v>226</v>
      </c>
      <c r="F1620" s="55">
        <v>11</v>
      </c>
      <c r="G1620" s="54" t="s">
        <v>1530</v>
      </c>
      <c r="H1620" s="54" t="s">
        <v>98</v>
      </c>
      <c r="I1620" s="55" t="s">
        <v>1531</v>
      </c>
      <c r="J1620" s="54" t="s">
        <v>3755</v>
      </c>
      <c r="K1620" s="54" t="s">
        <v>3756</v>
      </c>
      <c r="L1620" s="54" t="s">
        <v>3757</v>
      </c>
      <c r="M1620" s="54" t="s">
        <v>3771</v>
      </c>
      <c r="N1620" s="54">
        <v>4</v>
      </c>
      <c r="P1620" s="54">
        <v>121.63</v>
      </c>
      <c r="R1620" s="54">
        <v>499.85</v>
      </c>
      <c r="S1620" s="54">
        <v>3497</v>
      </c>
      <c r="T1620" s="54">
        <v>358</v>
      </c>
      <c r="U1620" s="54">
        <v>11500000</v>
      </c>
    </row>
    <row r="1621" spans="3:21">
      <c r="E1621" s="55">
        <v>226</v>
      </c>
      <c r="F1621" s="55">
        <v>14</v>
      </c>
      <c r="H1621" s="54" t="s">
        <v>3779</v>
      </c>
      <c r="I1621" s="55" t="s">
        <v>321</v>
      </c>
      <c r="J1621" s="54" t="s">
        <v>3780</v>
      </c>
      <c r="K1621" s="54" t="s">
        <v>3781</v>
      </c>
      <c r="L1621" s="54" t="s">
        <v>3782</v>
      </c>
      <c r="M1621" s="54" t="s">
        <v>901</v>
      </c>
      <c r="N1621" s="54">
        <v>5</v>
      </c>
      <c r="P1621" s="54">
        <v>20.2</v>
      </c>
      <c r="R1621" s="54">
        <v>592447.5</v>
      </c>
      <c r="S1621" s="54">
        <v>2188</v>
      </c>
      <c r="T1621" s="54">
        <v>285</v>
      </c>
      <c r="U1621" s="54">
        <v>1502050</v>
      </c>
    </row>
    <row r="1622" spans="3:21">
      <c r="E1622" s="55">
        <v>226</v>
      </c>
      <c r="F1622" s="55">
        <v>14</v>
      </c>
      <c r="G1622" s="54" t="s">
        <v>3783</v>
      </c>
      <c r="H1622" s="54" t="s">
        <v>3779</v>
      </c>
      <c r="I1622" s="55" t="s">
        <v>321</v>
      </c>
      <c r="J1622" s="54" t="s">
        <v>3780</v>
      </c>
      <c r="K1622" s="54" t="s">
        <v>3781</v>
      </c>
      <c r="L1622" s="54" t="s">
        <v>3782</v>
      </c>
      <c r="M1622" s="54" t="s">
        <v>245</v>
      </c>
      <c r="N1622" s="54">
        <v>5</v>
      </c>
      <c r="P1622" s="54">
        <v>0</v>
      </c>
      <c r="R1622" s="54">
        <v>35446.46</v>
      </c>
      <c r="U1622" s="54">
        <v>0</v>
      </c>
    </row>
    <row r="1623" spans="3:21">
      <c r="E1623" s="55">
        <v>226</v>
      </c>
      <c r="F1623" s="55">
        <v>15.01</v>
      </c>
      <c r="H1623" s="54" t="s">
        <v>3784</v>
      </c>
      <c r="I1623" s="55" t="s">
        <v>321</v>
      </c>
      <c r="J1623" s="54" t="s">
        <v>3785</v>
      </c>
      <c r="K1623" s="54" t="s">
        <v>3786</v>
      </c>
      <c r="L1623" s="54" t="s">
        <v>3787</v>
      </c>
      <c r="M1623" s="54" t="s">
        <v>245</v>
      </c>
      <c r="N1623" s="54">
        <v>5</v>
      </c>
      <c r="P1623" s="54">
        <v>0.74</v>
      </c>
      <c r="R1623" s="54">
        <v>44844.25</v>
      </c>
      <c r="S1623" s="54">
        <v>3473</v>
      </c>
      <c r="T1623" s="54">
        <v>344</v>
      </c>
      <c r="U1623" s="54">
        <v>2150000</v>
      </c>
    </row>
    <row r="1624" spans="3:21">
      <c r="E1624" s="55">
        <v>226</v>
      </c>
      <c r="F1624" s="55">
        <v>15.02</v>
      </c>
      <c r="H1624" s="54" t="s">
        <v>3789</v>
      </c>
      <c r="I1624" s="55" t="s">
        <v>321</v>
      </c>
      <c r="J1624" s="54" t="s">
        <v>3790</v>
      </c>
      <c r="K1624" s="54" t="s">
        <v>3791</v>
      </c>
      <c r="L1624" s="54" t="s">
        <v>3792</v>
      </c>
      <c r="M1624" s="54" t="s">
        <v>245</v>
      </c>
      <c r="N1624" s="54">
        <v>5</v>
      </c>
      <c r="P1624" s="54">
        <v>1.25</v>
      </c>
      <c r="R1624" s="54">
        <v>19426.599999999999</v>
      </c>
      <c r="S1624" s="54">
        <v>2564</v>
      </c>
      <c r="T1624" s="54">
        <v>145</v>
      </c>
      <c r="U1624" s="54">
        <v>285000</v>
      </c>
    </row>
    <row r="1625" spans="3:21">
      <c r="E1625" s="55">
        <v>226</v>
      </c>
      <c r="F1625" s="55">
        <v>16</v>
      </c>
      <c r="H1625" s="54" t="s">
        <v>3793</v>
      </c>
      <c r="I1625" s="55" t="s">
        <v>321</v>
      </c>
      <c r="J1625" s="54" t="s">
        <v>3758</v>
      </c>
      <c r="K1625" s="54" t="s">
        <v>3759</v>
      </c>
      <c r="L1625" s="54" t="s">
        <v>3760</v>
      </c>
      <c r="M1625" s="54" t="s">
        <v>3768</v>
      </c>
      <c r="N1625" s="54">
        <v>5</v>
      </c>
      <c r="P1625" s="54">
        <v>24.6</v>
      </c>
      <c r="R1625" s="54">
        <v>44362.13</v>
      </c>
      <c r="U1625" s="54">
        <v>0</v>
      </c>
    </row>
    <row r="1626" spans="3:21">
      <c r="E1626" s="55">
        <v>226</v>
      </c>
      <c r="F1626" s="55">
        <v>18</v>
      </c>
      <c r="H1626" s="54" t="s">
        <v>3794</v>
      </c>
      <c r="I1626" s="55">
        <v>2</v>
      </c>
      <c r="J1626" s="54" t="s">
        <v>3795</v>
      </c>
      <c r="K1626" s="54" t="s">
        <v>3796</v>
      </c>
      <c r="L1626" s="54" t="s">
        <v>3782</v>
      </c>
      <c r="M1626" s="54" t="s">
        <v>104</v>
      </c>
      <c r="N1626" s="54">
        <v>5</v>
      </c>
      <c r="P1626" s="54">
        <v>28</v>
      </c>
      <c r="R1626" s="54">
        <v>7019.1</v>
      </c>
      <c r="S1626" s="54">
        <v>3231</v>
      </c>
      <c r="T1626" s="54">
        <v>561</v>
      </c>
      <c r="U1626" s="54">
        <v>183500</v>
      </c>
    </row>
    <row r="1627" spans="3:21">
      <c r="E1627" s="55">
        <v>226</v>
      </c>
      <c r="F1627" s="55">
        <v>19</v>
      </c>
      <c r="H1627" s="54" t="s">
        <v>3797</v>
      </c>
      <c r="I1627" s="55">
        <v>2</v>
      </c>
      <c r="J1627" s="54" t="s">
        <v>3798</v>
      </c>
      <c r="K1627" s="54" t="s">
        <v>3797</v>
      </c>
      <c r="L1627" s="54" t="s">
        <v>309</v>
      </c>
      <c r="M1627" s="54" t="s">
        <v>104</v>
      </c>
      <c r="N1627" s="54">
        <v>5.09</v>
      </c>
      <c r="P1627" s="54">
        <v>0.61</v>
      </c>
      <c r="R1627" s="54">
        <v>8284.67</v>
      </c>
      <c r="U1627" s="54">
        <v>0</v>
      </c>
    </row>
    <row r="1628" spans="3:21">
      <c r="E1628" s="55">
        <v>226</v>
      </c>
      <c r="F1628" s="55">
        <v>21</v>
      </c>
      <c r="H1628" s="54" t="s">
        <v>3799</v>
      </c>
      <c r="I1628" s="55" t="s">
        <v>321</v>
      </c>
      <c r="J1628" s="54" t="s">
        <v>3800</v>
      </c>
      <c r="K1628" s="54" t="s">
        <v>3801</v>
      </c>
      <c r="L1628" s="54" t="s">
        <v>309</v>
      </c>
      <c r="M1628" s="54" t="s">
        <v>3802</v>
      </c>
      <c r="N1628" s="54">
        <v>5.09</v>
      </c>
      <c r="P1628" s="54">
        <v>5.2</v>
      </c>
      <c r="Q1628" s="54" t="s">
        <v>3803</v>
      </c>
      <c r="R1628" s="54">
        <v>60265</v>
      </c>
      <c r="S1628" s="54">
        <v>3390</v>
      </c>
      <c r="T1628" s="54">
        <v>238</v>
      </c>
      <c r="U1628" s="54">
        <v>1</v>
      </c>
    </row>
    <row r="1629" spans="3:21">
      <c r="E1629" s="55">
        <v>226</v>
      </c>
      <c r="F1629" s="55">
        <v>23</v>
      </c>
      <c r="H1629" s="54" t="s">
        <v>3804</v>
      </c>
      <c r="I1629" s="55" t="s">
        <v>321</v>
      </c>
      <c r="J1629" s="54" t="s">
        <v>3805</v>
      </c>
      <c r="K1629" s="54" t="s">
        <v>3806</v>
      </c>
      <c r="L1629" s="54" t="s">
        <v>363</v>
      </c>
      <c r="M1629" s="54" t="s">
        <v>104</v>
      </c>
      <c r="N1629" s="54">
        <v>5</v>
      </c>
      <c r="P1629" s="54">
        <v>7.32</v>
      </c>
      <c r="R1629" s="54">
        <v>12939.25</v>
      </c>
      <c r="S1629" s="54">
        <v>3243</v>
      </c>
      <c r="T1629" s="54">
        <v>655</v>
      </c>
      <c r="U1629" s="54">
        <v>432500</v>
      </c>
    </row>
    <row r="1630" spans="3:21">
      <c r="E1630" s="55">
        <v>226</v>
      </c>
      <c r="F1630" s="55">
        <v>23.01</v>
      </c>
      <c r="H1630" s="54" t="s">
        <v>3807</v>
      </c>
      <c r="I1630" s="55">
        <v>2</v>
      </c>
      <c r="J1630" s="54" t="s">
        <v>3808</v>
      </c>
      <c r="K1630" s="54" t="s">
        <v>3807</v>
      </c>
      <c r="L1630" s="54" t="s">
        <v>309</v>
      </c>
      <c r="M1630" s="54" t="s">
        <v>104</v>
      </c>
      <c r="N1630" s="54">
        <v>5.09</v>
      </c>
      <c r="P1630" s="54">
        <v>0.71</v>
      </c>
      <c r="R1630" s="54">
        <v>9064.57</v>
      </c>
      <c r="S1630" s="54">
        <v>2643</v>
      </c>
      <c r="T1630" s="54">
        <v>38</v>
      </c>
      <c r="U1630" s="54">
        <v>299900</v>
      </c>
    </row>
    <row r="1631" spans="3:21">
      <c r="E1631" s="55">
        <v>226</v>
      </c>
      <c r="F1631" s="55">
        <v>24</v>
      </c>
      <c r="G1631" s="54" t="s">
        <v>1530</v>
      </c>
      <c r="H1631" s="54" t="s">
        <v>105</v>
      </c>
      <c r="I1631" s="55" t="s">
        <v>1531</v>
      </c>
      <c r="J1631" s="54" t="s">
        <v>3809</v>
      </c>
      <c r="K1631" s="54" t="s">
        <v>3810</v>
      </c>
      <c r="L1631" s="54" t="s">
        <v>309</v>
      </c>
      <c r="M1631" s="54" t="s">
        <v>91</v>
      </c>
      <c r="N1631" s="54">
        <v>5</v>
      </c>
      <c r="P1631" s="54">
        <v>5.67</v>
      </c>
      <c r="R1631" s="54">
        <v>24.82</v>
      </c>
      <c r="S1631" s="54">
        <v>2366</v>
      </c>
      <c r="T1631" s="54">
        <v>70</v>
      </c>
      <c r="U1631" s="54">
        <v>27000</v>
      </c>
    </row>
    <row r="1632" spans="3:21">
      <c r="E1632" s="55">
        <v>226</v>
      </c>
      <c r="F1632" s="55">
        <v>25</v>
      </c>
      <c r="H1632" s="54" t="s">
        <v>3811</v>
      </c>
      <c r="I1632" s="55">
        <v>2</v>
      </c>
      <c r="J1632" s="54" t="s">
        <v>3812</v>
      </c>
      <c r="K1632" s="54" t="s">
        <v>3813</v>
      </c>
      <c r="L1632" s="54" t="s">
        <v>363</v>
      </c>
      <c r="M1632" s="54" t="s">
        <v>91</v>
      </c>
      <c r="N1632" s="54">
        <v>4</v>
      </c>
      <c r="P1632" s="54">
        <v>1.17</v>
      </c>
      <c r="R1632" s="54">
        <v>5480.57</v>
      </c>
      <c r="U1632" s="54">
        <v>0</v>
      </c>
    </row>
    <row r="1633" spans="5:21">
      <c r="E1633" s="55">
        <v>226</v>
      </c>
      <c r="F1633" s="55">
        <v>25.01</v>
      </c>
      <c r="H1633" s="54" t="s">
        <v>3814</v>
      </c>
      <c r="I1633" s="55">
        <v>2</v>
      </c>
      <c r="J1633" s="54" t="s">
        <v>3812</v>
      </c>
      <c r="K1633" s="54" t="s">
        <v>3814</v>
      </c>
      <c r="L1633" s="54" t="s">
        <v>363</v>
      </c>
      <c r="M1633" s="54" t="s">
        <v>91</v>
      </c>
      <c r="N1633" s="54">
        <v>4</v>
      </c>
      <c r="P1633" s="54">
        <v>2.37</v>
      </c>
      <c r="R1633" s="54">
        <v>14725.93</v>
      </c>
      <c r="S1633" s="54">
        <v>3245</v>
      </c>
      <c r="T1633" s="54">
        <v>174</v>
      </c>
      <c r="U1633" s="54">
        <v>1</v>
      </c>
    </row>
    <row r="1634" spans="5:21">
      <c r="E1634" s="55">
        <v>226</v>
      </c>
      <c r="F1634" s="55">
        <v>25.02</v>
      </c>
      <c r="H1634" s="54" t="s">
        <v>191</v>
      </c>
      <c r="I1634" s="55" t="s">
        <v>77</v>
      </c>
      <c r="J1634" s="54" t="s">
        <v>85</v>
      </c>
      <c r="K1634" s="54" t="s">
        <v>322</v>
      </c>
      <c r="L1634" s="54" t="s">
        <v>309</v>
      </c>
      <c r="M1634" s="54" t="s">
        <v>91</v>
      </c>
      <c r="N1634" s="54">
        <v>4</v>
      </c>
      <c r="P1634" s="54">
        <v>61.97</v>
      </c>
      <c r="Q1634" s="54" t="s">
        <v>189</v>
      </c>
      <c r="R1634" s="54">
        <v>0</v>
      </c>
      <c r="S1634" s="54">
        <v>2931</v>
      </c>
      <c r="T1634" s="54">
        <v>248</v>
      </c>
      <c r="U1634" s="54">
        <v>282900</v>
      </c>
    </row>
    <row r="1635" spans="5:21">
      <c r="E1635" s="55">
        <v>226</v>
      </c>
      <c r="F1635" s="55">
        <v>26</v>
      </c>
      <c r="H1635" s="54" t="s">
        <v>188</v>
      </c>
      <c r="I1635" s="55" t="s">
        <v>77</v>
      </c>
      <c r="J1635" s="54" t="s">
        <v>85</v>
      </c>
      <c r="K1635" s="54" t="s">
        <v>322</v>
      </c>
      <c r="L1635" s="54" t="s">
        <v>309</v>
      </c>
      <c r="M1635" s="54" t="s">
        <v>91</v>
      </c>
      <c r="N1635" s="54">
        <v>4.01</v>
      </c>
      <c r="P1635" s="54">
        <v>43.94</v>
      </c>
      <c r="Q1635" s="54" t="s">
        <v>147</v>
      </c>
      <c r="R1635" s="54">
        <v>180.8</v>
      </c>
      <c r="S1635" s="54">
        <v>3497</v>
      </c>
      <c r="T1635" s="54">
        <v>694</v>
      </c>
      <c r="U1635" s="54">
        <v>460000</v>
      </c>
    </row>
    <row r="1636" spans="5:21">
      <c r="E1636" s="55">
        <v>226</v>
      </c>
      <c r="F1636" s="55">
        <v>26.01</v>
      </c>
      <c r="H1636" s="54" t="s">
        <v>3815</v>
      </c>
      <c r="I1636" s="55">
        <v>2</v>
      </c>
      <c r="J1636" s="54" t="s">
        <v>3816</v>
      </c>
      <c r="K1636" s="54" t="s">
        <v>3815</v>
      </c>
      <c r="L1636" s="54" t="s">
        <v>363</v>
      </c>
      <c r="M1636" s="54" t="s">
        <v>104</v>
      </c>
      <c r="N1636" s="54">
        <v>4.01</v>
      </c>
      <c r="P1636" s="54">
        <v>1.6</v>
      </c>
      <c r="R1636" s="54">
        <v>9745.2099999999991</v>
      </c>
      <c r="U1636" s="54">
        <v>0</v>
      </c>
    </row>
    <row r="1637" spans="5:21">
      <c r="E1637" s="55">
        <v>226</v>
      </c>
      <c r="F1637" s="55">
        <v>26.02</v>
      </c>
      <c r="H1637" s="54" t="s">
        <v>3817</v>
      </c>
      <c r="I1637" s="55">
        <v>2</v>
      </c>
      <c r="J1637" s="54" t="s">
        <v>3818</v>
      </c>
      <c r="K1637" s="54" t="s">
        <v>3817</v>
      </c>
      <c r="L1637" s="54" t="s">
        <v>363</v>
      </c>
      <c r="M1637" s="54" t="s">
        <v>104</v>
      </c>
      <c r="N1637" s="54">
        <v>4.01</v>
      </c>
      <c r="P1637" s="54">
        <v>1.76</v>
      </c>
      <c r="R1637" s="54">
        <v>10106.799999999999</v>
      </c>
      <c r="S1637" s="54">
        <v>2200</v>
      </c>
      <c r="T1637" s="54">
        <v>63</v>
      </c>
      <c r="U1637" s="54">
        <v>210000</v>
      </c>
    </row>
    <row r="1638" spans="5:21">
      <c r="E1638" s="55">
        <v>226</v>
      </c>
      <c r="F1638" s="55">
        <v>26.03</v>
      </c>
      <c r="H1638" s="54" t="s">
        <v>3819</v>
      </c>
      <c r="I1638" s="55">
        <v>2</v>
      </c>
      <c r="J1638" s="54" t="s">
        <v>3820</v>
      </c>
      <c r="K1638" s="54" t="s">
        <v>3821</v>
      </c>
      <c r="L1638" s="54" t="s">
        <v>363</v>
      </c>
      <c r="M1638" s="54" t="s">
        <v>104</v>
      </c>
      <c r="N1638" s="54">
        <v>4.01</v>
      </c>
      <c r="P1638" s="54">
        <v>2.2000000000000002</v>
      </c>
      <c r="R1638" s="54">
        <v>9748.75</v>
      </c>
      <c r="S1638" s="54">
        <v>3391</v>
      </c>
      <c r="T1638" s="54">
        <v>699</v>
      </c>
      <c r="U1638" s="54">
        <v>275000</v>
      </c>
    </row>
    <row r="1639" spans="5:21">
      <c r="E1639" s="55">
        <v>226</v>
      </c>
      <c r="F1639" s="55">
        <v>26.04</v>
      </c>
      <c r="H1639" s="54" t="s">
        <v>3822</v>
      </c>
      <c r="I1639" s="55">
        <v>2</v>
      </c>
      <c r="J1639" s="54" t="s">
        <v>3823</v>
      </c>
      <c r="K1639" s="54" t="s">
        <v>3822</v>
      </c>
      <c r="L1639" s="54" t="s">
        <v>363</v>
      </c>
      <c r="M1639" s="54" t="s">
        <v>104</v>
      </c>
      <c r="N1639" s="54">
        <v>4.01</v>
      </c>
      <c r="P1639" s="54">
        <v>0.48</v>
      </c>
      <c r="R1639" s="54">
        <v>7550.85</v>
      </c>
      <c r="S1639" s="54">
        <v>3007</v>
      </c>
      <c r="T1639" s="54">
        <v>64</v>
      </c>
      <c r="U1639" s="54">
        <v>1</v>
      </c>
    </row>
    <row r="1640" spans="5:21">
      <c r="E1640" s="55">
        <v>226</v>
      </c>
      <c r="F1640" s="55">
        <v>26.05</v>
      </c>
      <c r="H1640" s="54" t="s">
        <v>3824</v>
      </c>
      <c r="I1640" s="55">
        <v>2</v>
      </c>
      <c r="J1640" s="54" t="s">
        <v>3825</v>
      </c>
      <c r="K1640" s="54" t="s">
        <v>3826</v>
      </c>
      <c r="L1640" s="54" t="s">
        <v>363</v>
      </c>
      <c r="M1640" s="54" t="s">
        <v>104</v>
      </c>
      <c r="N1640" s="54">
        <v>4.01</v>
      </c>
      <c r="P1640" s="54">
        <v>6.99</v>
      </c>
      <c r="R1640" s="54">
        <v>13311.48</v>
      </c>
      <c r="S1640" s="54">
        <v>1959</v>
      </c>
      <c r="T1640" s="54">
        <v>179</v>
      </c>
      <c r="U1640" s="54">
        <v>238000</v>
      </c>
    </row>
    <row r="1641" spans="5:21">
      <c r="E1641" s="55">
        <v>226</v>
      </c>
      <c r="F1641" s="55">
        <v>26.06</v>
      </c>
      <c r="H1641" s="54" t="s">
        <v>3827</v>
      </c>
      <c r="I1641" s="55">
        <v>2</v>
      </c>
      <c r="J1641" s="54" t="s">
        <v>3828</v>
      </c>
      <c r="K1641" s="54" t="s">
        <v>3463</v>
      </c>
      <c r="L1641" s="54" t="s">
        <v>3464</v>
      </c>
      <c r="M1641" s="54" t="s">
        <v>104</v>
      </c>
      <c r="N1641" s="54">
        <v>4.01</v>
      </c>
      <c r="P1641" s="54">
        <v>1</v>
      </c>
      <c r="R1641" s="54">
        <v>6143.49</v>
      </c>
      <c r="U1641" s="54">
        <v>0</v>
      </c>
    </row>
    <row r="1642" spans="5:21">
      <c r="E1642" s="55">
        <v>226</v>
      </c>
      <c r="F1642" s="55">
        <v>26.07</v>
      </c>
      <c r="H1642" s="54" t="s">
        <v>3829</v>
      </c>
      <c r="I1642" s="55">
        <v>2</v>
      </c>
      <c r="J1642" s="54" t="s">
        <v>3830</v>
      </c>
      <c r="K1642" s="54" t="s">
        <v>3829</v>
      </c>
      <c r="L1642" s="54" t="s">
        <v>363</v>
      </c>
      <c r="M1642" s="54" t="s">
        <v>91</v>
      </c>
      <c r="N1642" s="54">
        <v>4.01</v>
      </c>
      <c r="P1642" s="54">
        <v>2.3730000000000002</v>
      </c>
      <c r="R1642" s="54">
        <v>11489.35</v>
      </c>
      <c r="U1642" s="54">
        <v>0</v>
      </c>
    </row>
    <row r="1643" spans="5:21">
      <c r="E1643" s="55">
        <v>226</v>
      </c>
      <c r="F1643" s="55">
        <v>27</v>
      </c>
      <c r="H1643" s="54" t="s">
        <v>3831</v>
      </c>
      <c r="I1643" s="55">
        <v>2</v>
      </c>
      <c r="J1643" s="54" t="s">
        <v>3832</v>
      </c>
      <c r="K1643" s="54" t="s">
        <v>3831</v>
      </c>
      <c r="L1643" s="54" t="s">
        <v>363</v>
      </c>
      <c r="M1643" s="54" t="s">
        <v>104</v>
      </c>
      <c r="N1643" s="54">
        <v>4.01</v>
      </c>
      <c r="P1643" s="54">
        <v>0.28999999999999998</v>
      </c>
      <c r="R1643" s="54">
        <v>5994.6</v>
      </c>
      <c r="S1643" s="54">
        <v>2218</v>
      </c>
      <c r="T1643" s="54">
        <v>278</v>
      </c>
      <c r="U1643" s="54">
        <v>118000</v>
      </c>
    </row>
    <row r="1644" spans="5:21">
      <c r="E1644" s="55">
        <v>227</v>
      </c>
      <c r="F1644" s="55">
        <v>370</v>
      </c>
      <c r="H1644" s="54" t="s">
        <v>3833</v>
      </c>
      <c r="I1644" s="55">
        <v>2</v>
      </c>
      <c r="J1644" s="54" t="s">
        <v>3834</v>
      </c>
      <c r="K1644" s="54" t="s">
        <v>865</v>
      </c>
      <c r="L1644" s="54" t="s">
        <v>1410</v>
      </c>
      <c r="M1644" s="54" t="s">
        <v>116</v>
      </c>
      <c r="N1644" s="54">
        <v>6.02</v>
      </c>
      <c r="P1644" s="54">
        <v>0.23</v>
      </c>
      <c r="R1644" s="54">
        <v>8398.11</v>
      </c>
      <c r="S1644" s="54">
        <v>3460</v>
      </c>
      <c r="T1644" s="54">
        <v>334</v>
      </c>
      <c r="U1644" s="54">
        <v>100</v>
      </c>
    </row>
    <row r="1645" spans="5:21">
      <c r="E1645" s="55">
        <v>227</v>
      </c>
      <c r="F1645" s="55">
        <v>371</v>
      </c>
      <c r="H1645" s="54" t="s">
        <v>3835</v>
      </c>
      <c r="I1645" s="55">
        <v>2</v>
      </c>
      <c r="J1645" s="54" t="s">
        <v>3836</v>
      </c>
      <c r="K1645" s="54" t="s">
        <v>3835</v>
      </c>
      <c r="L1645" s="54" t="s">
        <v>309</v>
      </c>
      <c r="M1645" s="54" t="s">
        <v>116</v>
      </c>
      <c r="N1645" s="54">
        <v>6.02</v>
      </c>
      <c r="P1645" s="54">
        <v>0.28999999999999998</v>
      </c>
      <c r="R1645" s="54">
        <v>7655.35</v>
      </c>
      <c r="U1645" s="54">
        <v>0</v>
      </c>
    </row>
    <row r="1646" spans="5:21">
      <c r="E1646" s="55">
        <v>227</v>
      </c>
      <c r="F1646" s="55">
        <v>372</v>
      </c>
      <c r="H1646" s="54" t="s">
        <v>3837</v>
      </c>
      <c r="I1646" s="55">
        <v>2</v>
      </c>
      <c r="J1646" s="54" t="s">
        <v>3838</v>
      </c>
      <c r="K1646" s="54" t="s">
        <v>3837</v>
      </c>
      <c r="L1646" s="54" t="s">
        <v>309</v>
      </c>
      <c r="M1646" s="54" t="s">
        <v>116</v>
      </c>
      <c r="N1646" s="54">
        <v>6.02</v>
      </c>
      <c r="P1646" s="54">
        <v>0.27</v>
      </c>
      <c r="R1646" s="54">
        <v>6072.59</v>
      </c>
      <c r="S1646" s="54">
        <v>3467</v>
      </c>
      <c r="T1646" s="54">
        <v>368</v>
      </c>
      <c r="U1646" s="54">
        <v>1</v>
      </c>
    </row>
    <row r="1647" spans="5:21">
      <c r="E1647" s="55">
        <v>227</v>
      </c>
      <c r="F1647" s="55">
        <v>374</v>
      </c>
      <c r="H1647" s="54" t="s">
        <v>3839</v>
      </c>
      <c r="I1647" s="55">
        <v>2</v>
      </c>
      <c r="J1647" s="54" t="s">
        <v>3840</v>
      </c>
      <c r="K1647" s="54" t="s">
        <v>3839</v>
      </c>
      <c r="L1647" s="54" t="s">
        <v>309</v>
      </c>
      <c r="M1647" s="54" t="s">
        <v>116</v>
      </c>
      <c r="N1647" s="54">
        <v>6.02</v>
      </c>
      <c r="P1647" s="54">
        <v>0.33</v>
      </c>
      <c r="R1647" s="54">
        <v>9085.84</v>
      </c>
      <c r="U1647" s="54">
        <v>0</v>
      </c>
    </row>
    <row r="1648" spans="5:21">
      <c r="E1648" s="55">
        <v>227</v>
      </c>
      <c r="F1648" s="55">
        <v>377</v>
      </c>
      <c r="H1648" s="54" t="s">
        <v>3841</v>
      </c>
      <c r="I1648" s="55">
        <v>1</v>
      </c>
      <c r="J1648" s="54" t="s">
        <v>3842</v>
      </c>
      <c r="K1648" s="54" t="s">
        <v>3843</v>
      </c>
      <c r="L1648" s="54" t="s">
        <v>3844</v>
      </c>
      <c r="M1648" s="54" t="s">
        <v>116</v>
      </c>
      <c r="N1648" s="54">
        <v>6.02</v>
      </c>
      <c r="P1648" s="54">
        <v>0.22</v>
      </c>
      <c r="R1648" s="54">
        <v>779.9</v>
      </c>
      <c r="U1648" s="54">
        <v>0</v>
      </c>
    </row>
    <row r="1649" spans="5:21">
      <c r="E1649" s="55">
        <v>227</v>
      </c>
      <c r="F1649" s="55">
        <v>378</v>
      </c>
      <c r="H1649" s="54" t="s">
        <v>3845</v>
      </c>
      <c r="I1649" s="55">
        <v>2</v>
      </c>
      <c r="J1649" s="54" t="s">
        <v>3846</v>
      </c>
      <c r="K1649" s="54" t="s">
        <v>3845</v>
      </c>
      <c r="L1649" s="54" t="s">
        <v>309</v>
      </c>
      <c r="M1649" s="54" t="s">
        <v>116</v>
      </c>
      <c r="N1649" s="54">
        <v>6.02</v>
      </c>
      <c r="P1649" s="54">
        <v>0.7</v>
      </c>
      <c r="R1649" s="54">
        <v>8624.99</v>
      </c>
      <c r="S1649" s="54">
        <v>3294</v>
      </c>
      <c r="T1649" s="54">
        <v>53</v>
      </c>
      <c r="U1649" s="54">
        <v>1</v>
      </c>
    </row>
    <row r="1650" spans="5:21">
      <c r="E1650" s="55">
        <v>227</v>
      </c>
      <c r="F1650" s="55">
        <v>383</v>
      </c>
      <c r="H1650" s="54" t="s">
        <v>3847</v>
      </c>
      <c r="I1650" s="55">
        <v>2</v>
      </c>
      <c r="J1650" s="54" t="s">
        <v>3848</v>
      </c>
      <c r="K1650" s="54" t="s">
        <v>3847</v>
      </c>
      <c r="L1650" s="54" t="s">
        <v>309</v>
      </c>
      <c r="M1650" s="54" t="s">
        <v>116</v>
      </c>
      <c r="N1650" s="54">
        <v>6.02</v>
      </c>
      <c r="P1650" s="54">
        <v>0.51</v>
      </c>
      <c r="R1650" s="54">
        <v>10115.58</v>
      </c>
      <c r="U1650" s="54">
        <v>0</v>
      </c>
    </row>
    <row r="1651" spans="5:21">
      <c r="E1651" s="55">
        <v>227</v>
      </c>
      <c r="F1651" s="55">
        <v>385</v>
      </c>
      <c r="H1651" s="54" t="s">
        <v>3849</v>
      </c>
      <c r="I1651" s="55">
        <v>2</v>
      </c>
      <c r="J1651" s="54" t="s">
        <v>3850</v>
      </c>
      <c r="K1651" s="54" t="s">
        <v>3849</v>
      </c>
      <c r="L1651" s="54" t="s">
        <v>309</v>
      </c>
      <c r="M1651" s="54" t="s">
        <v>116</v>
      </c>
      <c r="N1651" s="54">
        <v>6.02</v>
      </c>
      <c r="P1651" s="54">
        <v>0.3</v>
      </c>
      <c r="R1651" s="54">
        <v>7820.27</v>
      </c>
      <c r="S1651" s="54">
        <v>3024</v>
      </c>
      <c r="T1651" s="54">
        <v>36</v>
      </c>
      <c r="U1651" s="54">
        <v>309000</v>
      </c>
    </row>
    <row r="1652" spans="5:21">
      <c r="E1652" s="55">
        <v>227</v>
      </c>
      <c r="F1652" s="55">
        <v>387</v>
      </c>
      <c r="H1652" s="54" t="s">
        <v>3851</v>
      </c>
      <c r="I1652" s="55">
        <v>1</v>
      </c>
      <c r="J1652" s="54" t="s">
        <v>3850</v>
      </c>
      <c r="K1652" s="54" t="s">
        <v>3849</v>
      </c>
      <c r="L1652" s="54" t="s">
        <v>309</v>
      </c>
      <c r="M1652" s="54" t="s">
        <v>116</v>
      </c>
      <c r="N1652" s="54">
        <v>6.02</v>
      </c>
      <c r="P1652" s="54">
        <v>0.15</v>
      </c>
      <c r="R1652" s="54">
        <v>453.76</v>
      </c>
      <c r="S1652" s="54">
        <v>3245</v>
      </c>
      <c r="T1652" s="54">
        <v>36</v>
      </c>
      <c r="U1652" s="54">
        <v>309000</v>
      </c>
    </row>
    <row r="1653" spans="5:21">
      <c r="E1653" s="55">
        <v>227</v>
      </c>
      <c r="F1653" s="55">
        <v>388</v>
      </c>
      <c r="H1653" s="54" t="s">
        <v>3852</v>
      </c>
      <c r="I1653" s="55">
        <v>2</v>
      </c>
      <c r="J1653" s="54" t="s">
        <v>3853</v>
      </c>
      <c r="K1653" s="54" t="s">
        <v>3854</v>
      </c>
      <c r="L1653" s="54" t="s">
        <v>2866</v>
      </c>
      <c r="M1653" s="54" t="s">
        <v>116</v>
      </c>
      <c r="N1653" s="54">
        <v>6.02</v>
      </c>
      <c r="P1653" s="54">
        <v>0.26</v>
      </c>
      <c r="R1653" s="54">
        <v>6997.83</v>
      </c>
      <c r="S1653" s="54">
        <v>2832</v>
      </c>
      <c r="T1653" s="54">
        <v>123</v>
      </c>
      <c r="U1653" s="54">
        <v>218000</v>
      </c>
    </row>
    <row r="1654" spans="5:21">
      <c r="E1654" s="55">
        <v>227</v>
      </c>
      <c r="F1654" s="55">
        <v>390</v>
      </c>
      <c r="H1654" s="54" t="s">
        <v>3855</v>
      </c>
      <c r="I1654" s="55">
        <v>2</v>
      </c>
      <c r="J1654" s="54" t="s">
        <v>3856</v>
      </c>
      <c r="K1654" s="54" t="s">
        <v>3855</v>
      </c>
      <c r="L1654" s="54" t="s">
        <v>309</v>
      </c>
      <c r="M1654" s="54" t="s">
        <v>91</v>
      </c>
      <c r="N1654" s="54">
        <v>6.02</v>
      </c>
      <c r="P1654" s="54">
        <v>19.5</v>
      </c>
      <c r="R1654" s="54">
        <v>16232.56</v>
      </c>
      <c r="S1654" s="54">
        <v>3347</v>
      </c>
      <c r="T1654" s="54">
        <v>612</v>
      </c>
      <c r="U1654" s="54">
        <v>1</v>
      </c>
    </row>
    <row r="1655" spans="5:21">
      <c r="E1655" s="55">
        <v>227</v>
      </c>
      <c r="F1655" s="55">
        <v>390.01</v>
      </c>
      <c r="H1655" s="54" t="s">
        <v>3857</v>
      </c>
      <c r="I1655" s="55">
        <v>2</v>
      </c>
      <c r="J1655" s="54" t="s">
        <v>3858</v>
      </c>
      <c r="K1655" s="54" t="s">
        <v>3857</v>
      </c>
      <c r="L1655" s="54" t="s">
        <v>309</v>
      </c>
      <c r="M1655" s="54" t="s">
        <v>91</v>
      </c>
      <c r="N1655" s="54">
        <v>6.02</v>
      </c>
      <c r="P1655" s="54">
        <v>0.35</v>
      </c>
      <c r="R1655" s="54">
        <v>8227.9500000000007</v>
      </c>
      <c r="S1655" s="54">
        <v>1777</v>
      </c>
      <c r="T1655" s="54">
        <v>139</v>
      </c>
      <c r="U1655" s="54">
        <v>160000</v>
      </c>
    </row>
    <row r="1656" spans="5:21">
      <c r="E1656" s="55">
        <v>227</v>
      </c>
      <c r="F1656" s="55">
        <v>390.02</v>
      </c>
      <c r="H1656" s="54" t="s">
        <v>3859</v>
      </c>
      <c r="I1656" s="55">
        <v>2</v>
      </c>
      <c r="J1656" s="54" t="s">
        <v>3860</v>
      </c>
      <c r="K1656" s="54" t="s">
        <v>3859</v>
      </c>
      <c r="L1656" s="54" t="s">
        <v>309</v>
      </c>
      <c r="M1656" s="54" t="s">
        <v>116</v>
      </c>
      <c r="N1656" s="54">
        <v>6.02</v>
      </c>
      <c r="P1656" s="54">
        <v>0.34</v>
      </c>
      <c r="R1656" s="54">
        <v>4530.51</v>
      </c>
      <c r="S1656" s="54">
        <v>3390</v>
      </c>
      <c r="T1656" s="54">
        <v>777</v>
      </c>
      <c r="U1656" s="54">
        <v>1</v>
      </c>
    </row>
    <row r="1657" spans="5:21">
      <c r="E1657" s="55">
        <v>228</v>
      </c>
      <c r="F1657" s="55">
        <v>305</v>
      </c>
      <c r="H1657" s="54" t="s">
        <v>3861</v>
      </c>
      <c r="I1657" s="55">
        <v>1</v>
      </c>
      <c r="J1657" s="54" t="s">
        <v>3862</v>
      </c>
      <c r="K1657" s="54" t="s">
        <v>3017</v>
      </c>
      <c r="L1657" s="54" t="s">
        <v>760</v>
      </c>
      <c r="M1657" s="54" t="s">
        <v>116</v>
      </c>
      <c r="N1657" s="54">
        <v>6.02</v>
      </c>
      <c r="P1657" s="54">
        <v>0.06</v>
      </c>
      <c r="R1657" s="54">
        <v>163.07</v>
      </c>
      <c r="S1657" s="54">
        <v>1938</v>
      </c>
      <c r="T1657" s="54">
        <v>64</v>
      </c>
      <c r="U1657" s="54">
        <v>600</v>
      </c>
    </row>
    <row r="1658" spans="5:21">
      <c r="E1658" s="55">
        <v>228</v>
      </c>
      <c r="F1658" s="55">
        <v>306</v>
      </c>
      <c r="H1658" s="54" t="s">
        <v>3863</v>
      </c>
      <c r="I1658" s="55">
        <v>2</v>
      </c>
      <c r="J1658" s="54" t="s">
        <v>3864</v>
      </c>
      <c r="K1658" s="54" t="s">
        <v>3018</v>
      </c>
      <c r="L1658" s="54" t="s">
        <v>309</v>
      </c>
      <c r="M1658" s="54" t="s">
        <v>116</v>
      </c>
      <c r="N1658" s="54">
        <v>6.02</v>
      </c>
      <c r="P1658" s="54">
        <v>0.06</v>
      </c>
      <c r="R1658" s="54">
        <v>269.42</v>
      </c>
      <c r="S1658" s="54">
        <v>3489</v>
      </c>
      <c r="T1658" s="54">
        <v>799</v>
      </c>
      <c r="U1658" s="54">
        <v>59900</v>
      </c>
    </row>
    <row r="1659" spans="5:21">
      <c r="E1659" s="55">
        <v>228</v>
      </c>
      <c r="F1659" s="55">
        <v>307</v>
      </c>
      <c r="H1659" s="54" t="s">
        <v>3865</v>
      </c>
      <c r="I1659" s="55">
        <v>2</v>
      </c>
      <c r="J1659" s="54" t="s">
        <v>2375</v>
      </c>
      <c r="K1659" s="54" t="s">
        <v>3157</v>
      </c>
      <c r="L1659" s="54" t="s">
        <v>1410</v>
      </c>
      <c r="M1659" s="54" t="s">
        <v>116</v>
      </c>
      <c r="N1659" s="54">
        <v>6.02</v>
      </c>
      <c r="P1659" s="54">
        <v>0.1</v>
      </c>
      <c r="R1659" s="54">
        <v>6490.9</v>
      </c>
      <c r="S1659" s="54">
        <v>3463</v>
      </c>
      <c r="T1659" s="54">
        <v>539</v>
      </c>
      <c r="U1659" s="54">
        <v>100</v>
      </c>
    </row>
    <row r="1660" spans="5:21">
      <c r="E1660" s="55">
        <v>228</v>
      </c>
      <c r="F1660" s="55">
        <v>308.01</v>
      </c>
      <c r="H1660" s="54" t="s">
        <v>3866</v>
      </c>
      <c r="I1660" s="55">
        <v>2</v>
      </c>
      <c r="J1660" s="54" t="s">
        <v>3867</v>
      </c>
      <c r="K1660" s="54" t="s">
        <v>3866</v>
      </c>
      <c r="L1660" s="54" t="s">
        <v>309</v>
      </c>
      <c r="M1660" s="54" t="s">
        <v>116</v>
      </c>
      <c r="N1660" s="54">
        <v>6.02</v>
      </c>
      <c r="P1660" s="54">
        <v>0.09</v>
      </c>
      <c r="R1660" s="54">
        <v>6976.56</v>
      </c>
      <c r="S1660" s="54">
        <v>3320</v>
      </c>
      <c r="T1660" s="54">
        <v>84</v>
      </c>
      <c r="U1660" s="54">
        <v>1</v>
      </c>
    </row>
    <row r="1661" spans="5:21">
      <c r="E1661" s="55">
        <v>228</v>
      </c>
      <c r="F1661" s="55">
        <v>308.02</v>
      </c>
      <c r="H1661" s="54" t="s">
        <v>3868</v>
      </c>
      <c r="I1661" s="55">
        <v>2</v>
      </c>
      <c r="J1661" s="54" t="s">
        <v>3869</v>
      </c>
      <c r="K1661" s="54" t="s">
        <v>3868</v>
      </c>
      <c r="L1661" s="54" t="s">
        <v>309</v>
      </c>
      <c r="M1661" s="54" t="s">
        <v>116</v>
      </c>
      <c r="N1661" s="54">
        <v>6.02</v>
      </c>
      <c r="P1661" s="54">
        <v>0.16</v>
      </c>
      <c r="R1661" s="54">
        <v>5934.33</v>
      </c>
      <c r="U1661" s="54">
        <v>0</v>
      </c>
    </row>
    <row r="1662" spans="5:21">
      <c r="E1662" s="55">
        <v>228</v>
      </c>
      <c r="F1662" s="55">
        <v>310</v>
      </c>
      <c r="H1662" s="54" t="s">
        <v>3870</v>
      </c>
      <c r="I1662" s="55">
        <v>2</v>
      </c>
      <c r="J1662" s="54" t="s">
        <v>3871</v>
      </c>
      <c r="K1662" s="54" t="s">
        <v>3870</v>
      </c>
      <c r="L1662" s="54" t="s">
        <v>309</v>
      </c>
      <c r="M1662" s="54" t="s">
        <v>116</v>
      </c>
      <c r="N1662" s="54">
        <v>6.02</v>
      </c>
      <c r="P1662" s="54">
        <v>0.6</v>
      </c>
      <c r="R1662" s="54">
        <v>6012.32</v>
      </c>
      <c r="S1662" s="54">
        <v>2618</v>
      </c>
      <c r="T1662" s="54">
        <v>18</v>
      </c>
      <c r="U1662" s="54">
        <v>1525000</v>
      </c>
    </row>
    <row r="1663" spans="5:21">
      <c r="E1663" s="55">
        <v>228</v>
      </c>
      <c r="F1663" s="55">
        <v>313.02</v>
      </c>
      <c r="H1663" s="54" t="s">
        <v>3872</v>
      </c>
      <c r="I1663" s="55">
        <v>2</v>
      </c>
      <c r="J1663" s="54" t="s">
        <v>3873</v>
      </c>
      <c r="K1663" s="54" t="s">
        <v>3872</v>
      </c>
      <c r="L1663" s="54" t="s">
        <v>309</v>
      </c>
      <c r="M1663" s="54" t="s">
        <v>116</v>
      </c>
      <c r="N1663" s="54">
        <v>6.02</v>
      </c>
      <c r="P1663" s="54">
        <v>0.25</v>
      </c>
      <c r="R1663" s="54">
        <v>4682.95</v>
      </c>
      <c r="S1663" s="54">
        <v>3434</v>
      </c>
      <c r="T1663" s="54">
        <v>939</v>
      </c>
      <c r="U1663" s="54">
        <v>150000</v>
      </c>
    </row>
    <row r="1664" spans="5:21">
      <c r="E1664" s="55">
        <v>228</v>
      </c>
      <c r="F1664" s="55">
        <v>315</v>
      </c>
      <c r="H1664" s="54" t="s">
        <v>3874</v>
      </c>
      <c r="I1664" s="55">
        <v>2</v>
      </c>
      <c r="J1664" s="54" t="s">
        <v>3875</v>
      </c>
      <c r="K1664" s="54" t="s">
        <v>3876</v>
      </c>
      <c r="L1664" s="54" t="s">
        <v>3877</v>
      </c>
      <c r="M1664" s="54" t="s">
        <v>116</v>
      </c>
      <c r="N1664" s="54">
        <v>6.02</v>
      </c>
      <c r="P1664" s="54">
        <v>0.27</v>
      </c>
      <c r="R1664" s="54">
        <v>7497.68</v>
      </c>
      <c r="S1664" s="54">
        <v>2985</v>
      </c>
      <c r="T1664" s="54">
        <v>154</v>
      </c>
      <c r="U1664" s="54">
        <v>237000</v>
      </c>
    </row>
    <row r="1665" spans="5:21">
      <c r="E1665" s="55">
        <v>228</v>
      </c>
      <c r="F1665" s="55">
        <v>316</v>
      </c>
      <c r="H1665" s="54" t="s">
        <v>3878</v>
      </c>
      <c r="I1665" s="55">
        <v>2</v>
      </c>
      <c r="J1665" s="54" t="s">
        <v>3879</v>
      </c>
      <c r="K1665" s="54" t="s">
        <v>3878</v>
      </c>
      <c r="L1665" s="54" t="s">
        <v>309</v>
      </c>
      <c r="M1665" s="54" t="s">
        <v>116</v>
      </c>
      <c r="N1665" s="54">
        <v>6.02</v>
      </c>
      <c r="P1665" s="54">
        <v>0.39</v>
      </c>
      <c r="R1665" s="54">
        <v>9663.67</v>
      </c>
      <c r="U1665" s="54">
        <v>0</v>
      </c>
    </row>
    <row r="1666" spans="5:21">
      <c r="E1666" s="55">
        <v>228</v>
      </c>
      <c r="F1666" s="55">
        <v>318</v>
      </c>
      <c r="H1666" s="54" t="s">
        <v>3880</v>
      </c>
      <c r="I1666" s="55">
        <v>2</v>
      </c>
      <c r="J1666" s="54" t="s">
        <v>3881</v>
      </c>
      <c r="K1666" s="54" t="s">
        <v>3880</v>
      </c>
      <c r="L1666" s="54" t="s">
        <v>309</v>
      </c>
      <c r="M1666" s="54" t="s">
        <v>116</v>
      </c>
      <c r="N1666" s="54">
        <v>6.02</v>
      </c>
      <c r="P1666" s="54">
        <v>0.52</v>
      </c>
      <c r="R1666" s="54">
        <v>5583.38</v>
      </c>
      <c r="S1666" s="54">
        <v>3196</v>
      </c>
      <c r="T1666" s="54">
        <v>818</v>
      </c>
      <c r="U1666" s="54">
        <v>220000</v>
      </c>
    </row>
    <row r="1667" spans="5:21">
      <c r="E1667" s="55">
        <v>228</v>
      </c>
      <c r="F1667" s="55">
        <v>321</v>
      </c>
      <c r="H1667" s="54" t="s">
        <v>3861</v>
      </c>
      <c r="I1667" s="55">
        <v>1</v>
      </c>
      <c r="J1667" s="54" t="s">
        <v>3882</v>
      </c>
      <c r="K1667" s="54" t="s">
        <v>3883</v>
      </c>
      <c r="L1667" s="54" t="s">
        <v>309</v>
      </c>
      <c r="M1667" s="54" t="s">
        <v>116</v>
      </c>
      <c r="N1667" s="54">
        <v>6.02</v>
      </c>
      <c r="P1667" s="54">
        <v>0.35</v>
      </c>
      <c r="R1667" s="54">
        <v>893.34</v>
      </c>
      <c r="U1667" s="54">
        <v>0</v>
      </c>
    </row>
    <row r="1668" spans="5:21">
      <c r="E1668" s="55">
        <v>228</v>
      </c>
      <c r="F1668" s="55">
        <v>323</v>
      </c>
      <c r="H1668" s="54" t="s">
        <v>3861</v>
      </c>
      <c r="I1668" s="55">
        <v>1</v>
      </c>
      <c r="J1668" s="54" t="s">
        <v>3884</v>
      </c>
      <c r="K1668" s="54" t="s">
        <v>3885</v>
      </c>
      <c r="L1668" s="54" t="s">
        <v>309</v>
      </c>
      <c r="M1668" s="54" t="s">
        <v>116</v>
      </c>
      <c r="N1668" s="54">
        <v>6.02</v>
      </c>
      <c r="P1668" s="54">
        <v>0.35</v>
      </c>
      <c r="R1668" s="54">
        <v>893.34</v>
      </c>
      <c r="U1668" s="54">
        <v>0</v>
      </c>
    </row>
    <row r="1669" spans="5:21">
      <c r="E1669" s="55">
        <v>228</v>
      </c>
      <c r="F1669" s="55">
        <v>325</v>
      </c>
      <c r="H1669" s="54" t="s">
        <v>3886</v>
      </c>
      <c r="I1669" s="55">
        <v>2</v>
      </c>
      <c r="J1669" s="54" t="s">
        <v>3887</v>
      </c>
      <c r="K1669" s="54" t="s">
        <v>3886</v>
      </c>
      <c r="L1669" s="54" t="s">
        <v>309</v>
      </c>
      <c r="M1669" s="54" t="s">
        <v>116</v>
      </c>
      <c r="N1669" s="54">
        <v>6.02</v>
      </c>
      <c r="P1669" s="54">
        <v>0.63</v>
      </c>
      <c r="R1669" s="54">
        <v>8759.7000000000007</v>
      </c>
      <c r="S1669" s="54">
        <v>2953</v>
      </c>
      <c r="T1669" s="54">
        <v>208</v>
      </c>
      <c r="U1669" s="54">
        <v>290000</v>
      </c>
    </row>
    <row r="1670" spans="5:21">
      <c r="E1670" s="55">
        <v>228</v>
      </c>
      <c r="F1670" s="55">
        <v>329</v>
      </c>
      <c r="H1670" s="54" t="s">
        <v>3883</v>
      </c>
      <c r="I1670" s="55">
        <v>2</v>
      </c>
      <c r="J1670" s="54" t="s">
        <v>3888</v>
      </c>
      <c r="K1670" s="54" t="s">
        <v>3883</v>
      </c>
      <c r="L1670" s="54" t="s">
        <v>309</v>
      </c>
      <c r="M1670" s="54" t="s">
        <v>116</v>
      </c>
      <c r="N1670" s="54">
        <v>6.02</v>
      </c>
      <c r="P1670" s="54">
        <v>0.22</v>
      </c>
      <c r="R1670" s="54">
        <v>7557.94</v>
      </c>
      <c r="U1670" s="54">
        <v>0</v>
      </c>
    </row>
    <row r="1671" spans="5:21">
      <c r="E1671" s="55">
        <v>228</v>
      </c>
      <c r="F1671" s="55">
        <v>331</v>
      </c>
      <c r="H1671" s="54" t="s">
        <v>3889</v>
      </c>
      <c r="I1671" s="55">
        <v>1</v>
      </c>
      <c r="J1671" s="54" t="s">
        <v>3888</v>
      </c>
      <c r="K1671" s="54" t="s">
        <v>3883</v>
      </c>
      <c r="L1671" s="54" t="s">
        <v>309</v>
      </c>
      <c r="M1671" s="54" t="s">
        <v>116</v>
      </c>
      <c r="N1671" s="54">
        <v>6.02</v>
      </c>
      <c r="P1671" s="54">
        <v>0.25</v>
      </c>
      <c r="R1671" s="54">
        <v>797.63</v>
      </c>
      <c r="U1671" s="54">
        <v>0</v>
      </c>
    </row>
    <row r="1672" spans="5:21">
      <c r="E1672" s="55">
        <v>228</v>
      </c>
      <c r="F1672" s="55">
        <v>334</v>
      </c>
      <c r="H1672" s="54" t="s">
        <v>3890</v>
      </c>
      <c r="I1672" s="55">
        <v>1</v>
      </c>
      <c r="J1672" s="54" t="s">
        <v>3891</v>
      </c>
      <c r="K1672" s="54" t="s">
        <v>3883</v>
      </c>
      <c r="L1672" s="54" t="s">
        <v>309</v>
      </c>
      <c r="M1672" s="54" t="s">
        <v>116</v>
      </c>
      <c r="N1672" s="54">
        <v>6.02</v>
      </c>
      <c r="P1672" s="54">
        <v>0.27</v>
      </c>
      <c r="R1672" s="54">
        <v>815.35</v>
      </c>
      <c r="U1672" s="54">
        <v>0</v>
      </c>
    </row>
    <row r="1673" spans="5:21">
      <c r="E1673" s="55">
        <v>228</v>
      </c>
      <c r="F1673" s="55">
        <v>338</v>
      </c>
      <c r="H1673" s="54" t="s">
        <v>3892</v>
      </c>
      <c r="I1673" s="55">
        <v>1</v>
      </c>
      <c r="J1673" s="54" t="s">
        <v>3891</v>
      </c>
      <c r="K1673" s="54" t="s">
        <v>3883</v>
      </c>
      <c r="L1673" s="54" t="s">
        <v>309</v>
      </c>
      <c r="M1673" s="54" t="s">
        <v>116</v>
      </c>
      <c r="N1673" s="54">
        <v>6.02</v>
      </c>
      <c r="P1673" s="54">
        <v>0.06</v>
      </c>
      <c r="R1673" s="54">
        <v>191.43</v>
      </c>
      <c r="U1673" s="54">
        <v>0</v>
      </c>
    </row>
    <row r="1674" spans="5:21">
      <c r="E1674" s="55">
        <v>228</v>
      </c>
      <c r="F1674" s="55">
        <v>339</v>
      </c>
      <c r="H1674" s="54" t="s">
        <v>3893</v>
      </c>
      <c r="I1674" s="55">
        <v>1</v>
      </c>
      <c r="J1674" s="54" t="s">
        <v>3891</v>
      </c>
      <c r="K1674" s="54" t="s">
        <v>3883</v>
      </c>
      <c r="L1674" s="54" t="s">
        <v>309</v>
      </c>
      <c r="M1674" s="54" t="s">
        <v>116</v>
      </c>
      <c r="N1674" s="54">
        <v>6.02</v>
      </c>
      <c r="P1674" s="54">
        <v>0.35</v>
      </c>
      <c r="R1674" s="54">
        <v>893.34</v>
      </c>
      <c r="S1674" s="54">
        <v>3217</v>
      </c>
      <c r="T1674" s="54">
        <v>446</v>
      </c>
      <c r="U1674" s="54">
        <v>0</v>
      </c>
    </row>
    <row r="1675" spans="5:21">
      <c r="E1675" s="55">
        <v>229</v>
      </c>
      <c r="F1675" s="55">
        <v>1</v>
      </c>
      <c r="H1675" s="54" t="s">
        <v>3894</v>
      </c>
      <c r="I1675" s="55">
        <v>2</v>
      </c>
      <c r="J1675" s="54" t="s">
        <v>3895</v>
      </c>
      <c r="K1675" s="54" t="s">
        <v>3894</v>
      </c>
      <c r="L1675" s="54" t="s">
        <v>309</v>
      </c>
      <c r="M1675" s="54" t="s">
        <v>116</v>
      </c>
      <c r="N1675" s="54">
        <v>6.02</v>
      </c>
      <c r="P1675" s="54">
        <v>0.16</v>
      </c>
      <c r="R1675" s="54">
        <v>7157.36</v>
      </c>
      <c r="S1675" s="54">
        <v>2448</v>
      </c>
      <c r="T1675" s="54">
        <v>105</v>
      </c>
      <c r="U1675" s="54">
        <v>100</v>
      </c>
    </row>
    <row r="1676" spans="5:21">
      <c r="E1676" s="55">
        <v>229</v>
      </c>
      <c r="F1676" s="55">
        <v>2</v>
      </c>
      <c r="H1676" s="54" t="s">
        <v>3896</v>
      </c>
      <c r="I1676" s="55">
        <v>2</v>
      </c>
      <c r="J1676" s="54" t="s">
        <v>3897</v>
      </c>
      <c r="K1676" s="54" t="s">
        <v>3896</v>
      </c>
      <c r="L1676" s="54" t="s">
        <v>309</v>
      </c>
      <c r="M1676" s="54" t="s">
        <v>116</v>
      </c>
      <c r="N1676" s="54">
        <v>6.02</v>
      </c>
      <c r="P1676" s="54">
        <v>0.16</v>
      </c>
      <c r="R1676" s="54">
        <v>7104.18</v>
      </c>
      <c r="S1676" s="54">
        <v>3102</v>
      </c>
      <c r="T1676" s="54">
        <v>195</v>
      </c>
      <c r="U1676" s="54">
        <v>1</v>
      </c>
    </row>
    <row r="1677" spans="5:21">
      <c r="E1677" s="55">
        <v>229</v>
      </c>
      <c r="F1677" s="55">
        <v>3</v>
      </c>
      <c r="H1677" s="54" t="s">
        <v>3898</v>
      </c>
      <c r="I1677" s="55">
        <v>2</v>
      </c>
      <c r="J1677" s="54" t="s">
        <v>3899</v>
      </c>
      <c r="K1677" s="54" t="s">
        <v>3898</v>
      </c>
      <c r="L1677" s="54" t="s">
        <v>309</v>
      </c>
      <c r="M1677" s="54" t="s">
        <v>116</v>
      </c>
      <c r="N1677" s="54">
        <v>6.02</v>
      </c>
      <c r="P1677" s="54">
        <v>0.16</v>
      </c>
      <c r="R1677" s="54">
        <v>9227.64</v>
      </c>
      <c r="S1677" s="54">
        <v>3459</v>
      </c>
      <c r="T1677" s="54">
        <v>316</v>
      </c>
      <c r="U1677" s="54">
        <v>277500</v>
      </c>
    </row>
    <row r="1678" spans="5:21">
      <c r="E1678" s="55">
        <v>229</v>
      </c>
      <c r="F1678" s="55">
        <v>4</v>
      </c>
      <c r="H1678" s="54" t="s">
        <v>3901</v>
      </c>
      <c r="I1678" s="55">
        <v>2</v>
      </c>
      <c r="J1678" s="54" t="s">
        <v>3902</v>
      </c>
      <c r="K1678" s="54" t="s">
        <v>3901</v>
      </c>
      <c r="L1678" s="54" t="s">
        <v>309</v>
      </c>
      <c r="M1678" s="54" t="s">
        <v>116</v>
      </c>
      <c r="N1678" s="54">
        <v>6.02</v>
      </c>
      <c r="P1678" s="54">
        <v>0.38</v>
      </c>
      <c r="R1678" s="54">
        <v>8199.59</v>
      </c>
      <c r="S1678" s="54">
        <v>3449</v>
      </c>
      <c r="T1678" s="54">
        <v>176</v>
      </c>
      <c r="U1678" s="54">
        <v>212500</v>
      </c>
    </row>
    <row r="1679" spans="5:21">
      <c r="E1679" s="55">
        <v>229</v>
      </c>
      <c r="F1679" s="55">
        <v>8</v>
      </c>
      <c r="H1679" s="54" t="s">
        <v>3904</v>
      </c>
      <c r="I1679" s="55">
        <v>2</v>
      </c>
      <c r="J1679" s="54" t="s">
        <v>3905</v>
      </c>
      <c r="K1679" s="54" t="s">
        <v>3904</v>
      </c>
      <c r="L1679" s="54" t="s">
        <v>309</v>
      </c>
      <c r="M1679" s="54" t="s">
        <v>116</v>
      </c>
      <c r="N1679" s="54">
        <v>6.02</v>
      </c>
      <c r="P1679" s="54">
        <v>0.73</v>
      </c>
      <c r="R1679" s="54">
        <v>9401.34</v>
      </c>
      <c r="S1679" s="54">
        <v>3378</v>
      </c>
      <c r="T1679" s="54">
        <v>378</v>
      </c>
      <c r="U1679" s="54">
        <v>67000</v>
      </c>
    </row>
    <row r="1680" spans="5:21">
      <c r="E1680" s="55">
        <v>229</v>
      </c>
      <c r="F1680" s="55">
        <v>9</v>
      </c>
      <c r="H1680" s="54" t="s">
        <v>3906</v>
      </c>
      <c r="I1680" s="55">
        <v>2</v>
      </c>
      <c r="J1680" s="54" t="s">
        <v>3907</v>
      </c>
      <c r="K1680" s="54" t="s">
        <v>3906</v>
      </c>
      <c r="L1680" s="54" t="s">
        <v>309</v>
      </c>
      <c r="M1680" s="54" t="s">
        <v>116</v>
      </c>
      <c r="N1680" s="54">
        <v>6.02</v>
      </c>
      <c r="P1680" s="54">
        <v>0.2</v>
      </c>
      <c r="R1680" s="54">
        <v>5679.09</v>
      </c>
      <c r="S1680" s="54">
        <v>3366</v>
      </c>
      <c r="T1680" s="54">
        <v>236</v>
      </c>
      <c r="U1680" s="54">
        <v>10</v>
      </c>
    </row>
    <row r="1681" spans="5:21">
      <c r="E1681" s="55">
        <v>229</v>
      </c>
      <c r="F1681" s="55">
        <v>10</v>
      </c>
      <c r="H1681" s="54" t="s">
        <v>3908</v>
      </c>
      <c r="I1681" s="55">
        <v>2</v>
      </c>
      <c r="J1681" s="54" t="s">
        <v>3909</v>
      </c>
      <c r="K1681" s="54" t="s">
        <v>3910</v>
      </c>
      <c r="L1681" s="54" t="s">
        <v>309</v>
      </c>
      <c r="M1681" s="54" t="s">
        <v>116</v>
      </c>
      <c r="N1681" s="54">
        <v>6.02</v>
      </c>
      <c r="P1681" s="54">
        <v>0.41</v>
      </c>
      <c r="R1681" s="54">
        <v>8632.08</v>
      </c>
      <c r="S1681" s="54">
        <v>3391</v>
      </c>
      <c r="T1681" s="54">
        <v>283</v>
      </c>
      <c r="U1681" s="54">
        <v>74900</v>
      </c>
    </row>
    <row r="1682" spans="5:21">
      <c r="E1682" s="55">
        <v>229</v>
      </c>
      <c r="F1682" s="55">
        <v>12</v>
      </c>
      <c r="H1682" s="54" t="s">
        <v>105</v>
      </c>
      <c r="I1682" s="55">
        <v>1</v>
      </c>
      <c r="J1682" s="54" t="s">
        <v>3911</v>
      </c>
      <c r="K1682" s="54" t="s">
        <v>3912</v>
      </c>
      <c r="L1682" s="54" t="s">
        <v>309</v>
      </c>
      <c r="M1682" s="54" t="s">
        <v>116</v>
      </c>
      <c r="N1682" s="54">
        <v>6.02</v>
      </c>
      <c r="P1682" s="54">
        <v>0.25</v>
      </c>
      <c r="R1682" s="54">
        <v>755.09</v>
      </c>
      <c r="U1682" s="54">
        <v>0</v>
      </c>
    </row>
    <row r="1683" spans="5:21">
      <c r="E1683" s="55">
        <v>229</v>
      </c>
      <c r="F1683" s="55">
        <v>13</v>
      </c>
      <c r="H1683" s="54" t="s">
        <v>3913</v>
      </c>
      <c r="I1683" s="55">
        <v>2</v>
      </c>
      <c r="J1683" s="54" t="s">
        <v>3914</v>
      </c>
      <c r="K1683" s="54" t="s">
        <v>3913</v>
      </c>
      <c r="L1683" s="54" t="s">
        <v>309</v>
      </c>
      <c r="M1683" s="54" t="s">
        <v>116</v>
      </c>
      <c r="N1683" s="54">
        <v>6.02</v>
      </c>
      <c r="P1683" s="54">
        <v>0.19</v>
      </c>
      <c r="R1683" s="54">
        <v>5303.32</v>
      </c>
      <c r="U1683" s="54">
        <v>0</v>
      </c>
    </row>
    <row r="1684" spans="5:21">
      <c r="E1684" s="55">
        <v>229</v>
      </c>
      <c r="F1684" s="55">
        <v>14</v>
      </c>
      <c r="H1684" s="54" t="s">
        <v>3915</v>
      </c>
      <c r="I1684" s="55">
        <v>2</v>
      </c>
      <c r="J1684" s="54" t="s">
        <v>3916</v>
      </c>
      <c r="K1684" s="54" t="s">
        <v>3915</v>
      </c>
      <c r="L1684" s="54" t="s">
        <v>757</v>
      </c>
      <c r="M1684" s="54" t="s">
        <v>116</v>
      </c>
      <c r="N1684" s="54">
        <v>6.02</v>
      </c>
      <c r="P1684" s="54">
        <v>0.32</v>
      </c>
      <c r="R1684" s="54">
        <v>6753.23</v>
      </c>
      <c r="S1684" s="54">
        <v>3293</v>
      </c>
      <c r="T1684" s="54">
        <v>216</v>
      </c>
      <c r="U1684" s="54">
        <v>200000</v>
      </c>
    </row>
    <row r="1685" spans="5:21">
      <c r="E1685" s="55">
        <v>229</v>
      </c>
      <c r="F1685" s="55">
        <v>15</v>
      </c>
      <c r="H1685" s="54" t="s">
        <v>3917</v>
      </c>
      <c r="I1685" s="55">
        <v>2</v>
      </c>
      <c r="J1685" s="54" t="s">
        <v>3918</v>
      </c>
      <c r="K1685" s="54" t="s">
        <v>3917</v>
      </c>
      <c r="L1685" s="54" t="s">
        <v>309</v>
      </c>
      <c r="M1685" s="54" t="s">
        <v>116</v>
      </c>
      <c r="N1685" s="54">
        <v>6.02</v>
      </c>
      <c r="P1685" s="54">
        <v>0.38</v>
      </c>
      <c r="R1685" s="54">
        <v>9656.58</v>
      </c>
      <c r="S1685" s="54">
        <v>3232</v>
      </c>
      <c r="T1685" s="54">
        <v>295</v>
      </c>
      <c r="U1685" s="54">
        <v>10</v>
      </c>
    </row>
    <row r="1686" spans="5:21">
      <c r="E1686" s="55">
        <v>229</v>
      </c>
      <c r="F1686" s="55">
        <v>16</v>
      </c>
      <c r="H1686" s="54" t="s">
        <v>3919</v>
      </c>
      <c r="I1686" s="55">
        <v>2</v>
      </c>
      <c r="J1686" s="54" t="s">
        <v>3920</v>
      </c>
      <c r="K1686" s="54" t="s">
        <v>3919</v>
      </c>
      <c r="L1686" s="54" t="s">
        <v>309</v>
      </c>
      <c r="M1686" s="54" t="s">
        <v>116</v>
      </c>
      <c r="N1686" s="54">
        <v>6.02</v>
      </c>
      <c r="P1686" s="54">
        <v>0.23</v>
      </c>
      <c r="R1686" s="54">
        <v>8919.2199999999993</v>
      </c>
      <c r="S1686" s="54">
        <v>3410</v>
      </c>
      <c r="T1686" s="54">
        <v>206</v>
      </c>
      <c r="U1686" s="54">
        <v>223000</v>
      </c>
    </row>
    <row r="1687" spans="5:21">
      <c r="E1687" s="55">
        <v>229</v>
      </c>
      <c r="F1687" s="55">
        <v>20</v>
      </c>
      <c r="H1687" s="54" t="s">
        <v>3921</v>
      </c>
      <c r="I1687" s="55">
        <v>2</v>
      </c>
      <c r="J1687" s="54" t="s">
        <v>3922</v>
      </c>
      <c r="K1687" s="54" t="s">
        <v>3921</v>
      </c>
      <c r="L1687" s="54" t="s">
        <v>309</v>
      </c>
      <c r="M1687" s="54" t="s">
        <v>116</v>
      </c>
      <c r="N1687" s="54">
        <v>6.02</v>
      </c>
      <c r="P1687" s="54">
        <v>1.1459999999999999</v>
      </c>
      <c r="R1687" s="54">
        <v>11397.18</v>
      </c>
      <c r="S1687" s="54">
        <v>3484</v>
      </c>
      <c r="T1687" s="54">
        <v>505</v>
      </c>
      <c r="U1687" s="54">
        <v>273000</v>
      </c>
    </row>
    <row r="1688" spans="5:21">
      <c r="E1688" s="55">
        <v>229</v>
      </c>
      <c r="F1688" s="55">
        <v>22</v>
      </c>
      <c r="H1688" s="54" t="s">
        <v>3923</v>
      </c>
      <c r="I1688" s="55">
        <v>2</v>
      </c>
      <c r="J1688" s="54" t="s">
        <v>3924</v>
      </c>
      <c r="K1688" s="54" t="s">
        <v>3923</v>
      </c>
      <c r="L1688" s="54" t="s">
        <v>309</v>
      </c>
      <c r="M1688" s="54" t="s">
        <v>116</v>
      </c>
      <c r="N1688" s="54">
        <v>6.02</v>
      </c>
      <c r="P1688" s="54">
        <v>0.22</v>
      </c>
      <c r="R1688" s="54">
        <v>8508</v>
      </c>
      <c r="S1688" s="54">
        <v>2088</v>
      </c>
      <c r="T1688" s="54">
        <v>290</v>
      </c>
      <c r="U1688" s="54">
        <v>119000</v>
      </c>
    </row>
    <row r="1689" spans="5:21">
      <c r="E1689" s="55">
        <v>230</v>
      </c>
      <c r="F1689" s="55">
        <v>1</v>
      </c>
      <c r="H1689" s="54" t="s">
        <v>3925</v>
      </c>
      <c r="I1689" s="55">
        <v>2</v>
      </c>
      <c r="J1689" s="54" t="s">
        <v>3926</v>
      </c>
      <c r="K1689" s="54" t="s">
        <v>3925</v>
      </c>
      <c r="L1689" s="54" t="s">
        <v>309</v>
      </c>
      <c r="M1689" s="54" t="s">
        <v>116</v>
      </c>
      <c r="N1689" s="54">
        <v>6.02</v>
      </c>
      <c r="P1689" s="54">
        <v>0.99399999999999999</v>
      </c>
      <c r="R1689" s="54">
        <v>10021.719999999999</v>
      </c>
      <c r="U1689" s="54">
        <v>0</v>
      </c>
    </row>
    <row r="1690" spans="5:21">
      <c r="E1690" s="55">
        <v>230</v>
      </c>
      <c r="F1690" s="55">
        <v>5</v>
      </c>
      <c r="H1690" s="54" t="s">
        <v>3927</v>
      </c>
      <c r="I1690" s="55">
        <v>2</v>
      </c>
      <c r="J1690" s="54" t="s">
        <v>3928</v>
      </c>
      <c r="K1690" s="54" t="s">
        <v>3927</v>
      </c>
      <c r="L1690" s="54" t="s">
        <v>309</v>
      </c>
      <c r="M1690" s="54" t="s">
        <v>116</v>
      </c>
      <c r="N1690" s="54">
        <v>6.02</v>
      </c>
      <c r="P1690" s="54">
        <v>0.33</v>
      </c>
      <c r="R1690" s="54">
        <v>8341.39</v>
      </c>
      <c r="S1690" s="54">
        <v>3047</v>
      </c>
      <c r="T1690" s="54">
        <v>27</v>
      </c>
      <c r="U1690" s="54">
        <v>330000</v>
      </c>
    </row>
    <row r="1691" spans="5:21">
      <c r="E1691" s="55">
        <v>230</v>
      </c>
      <c r="F1691" s="55">
        <v>6</v>
      </c>
      <c r="H1691" s="54" t="s">
        <v>3929</v>
      </c>
      <c r="I1691" s="55">
        <v>1</v>
      </c>
      <c r="J1691" s="54" t="s">
        <v>3911</v>
      </c>
      <c r="K1691" s="54" t="s">
        <v>3912</v>
      </c>
      <c r="L1691" s="54" t="s">
        <v>309</v>
      </c>
      <c r="M1691" s="54" t="s">
        <v>116</v>
      </c>
      <c r="N1691" s="54">
        <v>6.02</v>
      </c>
      <c r="P1691" s="54">
        <v>0.35</v>
      </c>
      <c r="R1691" s="54">
        <v>942.97</v>
      </c>
      <c r="U1691" s="54">
        <v>0</v>
      </c>
    </row>
    <row r="1692" spans="5:21">
      <c r="E1692" s="55">
        <v>230</v>
      </c>
      <c r="F1692" s="55">
        <v>8</v>
      </c>
      <c r="H1692" s="54" t="s">
        <v>3929</v>
      </c>
      <c r="I1692" s="55">
        <v>1</v>
      </c>
      <c r="J1692" s="54" t="s">
        <v>3930</v>
      </c>
      <c r="K1692" s="54" t="s">
        <v>3931</v>
      </c>
      <c r="L1692" s="54" t="s">
        <v>400</v>
      </c>
      <c r="M1692" s="54" t="s">
        <v>116</v>
      </c>
      <c r="N1692" s="54">
        <v>6.02</v>
      </c>
      <c r="P1692" s="54">
        <v>0.33</v>
      </c>
      <c r="R1692" s="54">
        <v>921.7</v>
      </c>
      <c r="S1692" s="54">
        <v>2898</v>
      </c>
      <c r="T1692" s="54">
        <v>345</v>
      </c>
      <c r="U1692" s="54">
        <v>250</v>
      </c>
    </row>
    <row r="1693" spans="5:21">
      <c r="E1693" s="55">
        <v>230</v>
      </c>
      <c r="F1693" s="55">
        <v>9</v>
      </c>
      <c r="H1693" s="54" t="s">
        <v>3932</v>
      </c>
      <c r="I1693" s="55">
        <v>2</v>
      </c>
      <c r="J1693" s="54" t="s">
        <v>3933</v>
      </c>
      <c r="K1693" s="54" t="s">
        <v>3932</v>
      </c>
      <c r="L1693" s="54" t="s">
        <v>309</v>
      </c>
      <c r="M1693" s="54" t="s">
        <v>116</v>
      </c>
      <c r="N1693" s="54">
        <v>6.02</v>
      </c>
      <c r="P1693" s="54">
        <v>0.28000000000000003</v>
      </c>
      <c r="R1693" s="54">
        <v>5030.3599999999997</v>
      </c>
      <c r="S1693" s="54">
        <v>3315</v>
      </c>
      <c r="T1693" s="54">
        <v>815</v>
      </c>
      <c r="U1693" s="54">
        <v>1</v>
      </c>
    </row>
    <row r="1694" spans="5:21">
      <c r="E1694" s="55">
        <v>230</v>
      </c>
      <c r="F1694" s="55">
        <v>10</v>
      </c>
      <c r="H1694" s="54" t="s">
        <v>3934</v>
      </c>
      <c r="I1694" s="55">
        <v>2</v>
      </c>
      <c r="J1694" s="54" t="s">
        <v>3935</v>
      </c>
      <c r="K1694" s="54" t="s">
        <v>3934</v>
      </c>
      <c r="L1694" s="54" t="s">
        <v>309</v>
      </c>
      <c r="M1694" s="54" t="s">
        <v>116</v>
      </c>
      <c r="N1694" s="54">
        <v>6.02</v>
      </c>
      <c r="P1694" s="54">
        <v>0.56999999999999995</v>
      </c>
      <c r="R1694" s="54">
        <v>7338.15</v>
      </c>
      <c r="U1694" s="54">
        <v>0</v>
      </c>
    </row>
    <row r="1695" spans="5:21">
      <c r="E1695" s="55">
        <v>230</v>
      </c>
      <c r="F1695" s="55">
        <v>12</v>
      </c>
      <c r="H1695" s="54" t="s">
        <v>3936</v>
      </c>
      <c r="I1695" s="55">
        <v>2</v>
      </c>
      <c r="J1695" s="54" t="s">
        <v>3937</v>
      </c>
      <c r="K1695" s="54" t="s">
        <v>3938</v>
      </c>
      <c r="L1695" s="54" t="s">
        <v>3939</v>
      </c>
      <c r="M1695" s="54" t="s">
        <v>116</v>
      </c>
      <c r="N1695" s="54">
        <v>6.02</v>
      </c>
      <c r="P1695" s="54">
        <v>0.18</v>
      </c>
      <c r="R1695" s="54">
        <v>4034.21</v>
      </c>
      <c r="S1695" s="54">
        <v>3393</v>
      </c>
      <c r="T1695" s="54">
        <v>443</v>
      </c>
      <c r="U1695" s="54">
        <v>20000</v>
      </c>
    </row>
    <row r="1696" spans="5:21">
      <c r="E1696" s="55">
        <v>230</v>
      </c>
      <c r="F1696" s="55">
        <v>13</v>
      </c>
      <c r="H1696" s="54" t="s">
        <v>3940</v>
      </c>
      <c r="I1696" s="55">
        <v>2</v>
      </c>
      <c r="J1696" s="54" t="s">
        <v>3941</v>
      </c>
      <c r="K1696" s="54" t="s">
        <v>3940</v>
      </c>
      <c r="L1696" s="54" t="s">
        <v>309</v>
      </c>
      <c r="M1696" s="54" t="s">
        <v>116</v>
      </c>
      <c r="N1696" s="54">
        <v>6.02</v>
      </c>
      <c r="P1696" s="54">
        <v>0.18</v>
      </c>
      <c r="R1696" s="54">
        <v>7485.19</v>
      </c>
      <c r="U1696" s="54">
        <v>0</v>
      </c>
    </row>
    <row r="1697" spans="3:21">
      <c r="E1697" s="55">
        <v>231</v>
      </c>
      <c r="F1697" s="55">
        <v>12</v>
      </c>
      <c r="H1697" s="54" t="s">
        <v>3942</v>
      </c>
      <c r="I1697" s="55">
        <v>1</v>
      </c>
      <c r="J1697" s="54" t="s">
        <v>3943</v>
      </c>
      <c r="K1697" s="54" t="s">
        <v>3944</v>
      </c>
      <c r="L1697" s="54" t="s">
        <v>2533</v>
      </c>
      <c r="M1697" s="54" t="s">
        <v>116</v>
      </c>
      <c r="N1697" s="54">
        <v>6.02</v>
      </c>
      <c r="P1697" s="54">
        <v>0.4</v>
      </c>
      <c r="R1697" s="54">
        <v>1854.04</v>
      </c>
      <c r="U1697" s="54">
        <v>0</v>
      </c>
    </row>
    <row r="1698" spans="3:21">
      <c r="E1698" s="55">
        <v>231</v>
      </c>
      <c r="F1698" s="55">
        <v>13</v>
      </c>
      <c r="H1698" s="54" t="s">
        <v>3945</v>
      </c>
      <c r="I1698" s="55">
        <v>2</v>
      </c>
      <c r="J1698" s="54" t="s">
        <v>3946</v>
      </c>
      <c r="K1698" s="54" t="s">
        <v>3947</v>
      </c>
      <c r="L1698" s="54" t="s">
        <v>309</v>
      </c>
      <c r="M1698" s="54" t="s">
        <v>116</v>
      </c>
      <c r="N1698" s="54">
        <v>6.02</v>
      </c>
      <c r="P1698" s="54">
        <v>0.23</v>
      </c>
      <c r="R1698" s="54">
        <v>5544.38</v>
      </c>
      <c r="S1698" s="54">
        <v>3499</v>
      </c>
      <c r="T1698" s="54">
        <v>1</v>
      </c>
      <c r="U1698" s="54">
        <v>229000</v>
      </c>
    </row>
    <row r="1699" spans="3:21">
      <c r="E1699" s="55">
        <v>231</v>
      </c>
      <c r="F1699" s="55">
        <v>14</v>
      </c>
      <c r="H1699" s="54" t="s">
        <v>3948</v>
      </c>
      <c r="I1699" s="55">
        <v>2</v>
      </c>
      <c r="J1699" s="54" t="s">
        <v>3949</v>
      </c>
      <c r="K1699" s="54" t="s">
        <v>3948</v>
      </c>
      <c r="L1699" s="54" t="s">
        <v>309</v>
      </c>
      <c r="M1699" s="54" t="s">
        <v>116</v>
      </c>
      <c r="N1699" s="54">
        <v>6.02</v>
      </c>
      <c r="P1699" s="54">
        <v>0.26</v>
      </c>
      <c r="R1699" s="54">
        <v>9362.35</v>
      </c>
      <c r="S1699" s="54">
        <v>2967</v>
      </c>
      <c r="T1699" s="54">
        <v>329</v>
      </c>
      <c r="U1699" s="54">
        <v>375000</v>
      </c>
    </row>
    <row r="1700" spans="3:21">
      <c r="E1700" s="55">
        <v>231</v>
      </c>
      <c r="F1700" s="55">
        <v>15</v>
      </c>
      <c r="H1700" s="54" t="s">
        <v>3950</v>
      </c>
      <c r="I1700" s="55">
        <v>2</v>
      </c>
      <c r="J1700" s="54" t="s">
        <v>3951</v>
      </c>
      <c r="K1700" s="54" t="s">
        <v>3950</v>
      </c>
      <c r="L1700" s="54" t="s">
        <v>309</v>
      </c>
      <c r="M1700" s="54" t="s">
        <v>116</v>
      </c>
      <c r="N1700" s="54">
        <v>6.02</v>
      </c>
      <c r="P1700" s="54">
        <v>0.43</v>
      </c>
      <c r="R1700" s="54">
        <v>9096.4699999999993</v>
      </c>
      <c r="S1700" s="54">
        <v>2525</v>
      </c>
      <c r="T1700" s="54">
        <v>317</v>
      </c>
      <c r="U1700" s="54">
        <v>182000</v>
      </c>
    </row>
    <row r="1701" spans="3:21">
      <c r="E1701" s="55">
        <v>231</v>
      </c>
      <c r="F1701" s="55">
        <v>16</v>
      </c>
      <c r="H1701" s="54" t="s">
        <v>3912</v>
      </c>
      <c r="I1701" s="55">
        <v>2</v>
      </c>
      <c r="J1701" s="54" t="s">
        <v>3952</v>
      </c>
      <c r="K1701" s="54" t="s">
        <v>3953</v>
      </c>
      <c r="L1701" s="54" t="s">
        <v>309</v>
      </c>
      <c r="M1701" s="54" t="s">
        <v>116</v>
      </c>
      <c r="N1701" s="54">
        <v>6.02</v>
      </c>
      <c r="P1701" s="54">
        <v>0.55000000000000004</v>
      </c>
      <c r="R1701" s="54">
        <v>10705.9</v>
      </c>
      <c r="S1701" s="54">
        <v>3175</v>
      </c>
      <c r="T1701" s="54">
        <v>149</v>
      </c>
      <c r="U1701" s="54">
        <v>100</v>
      </c>
    </row>
    <row r="1702" spans="3:21">
      <c r="E1702" s="55">
        <v>231</v>
      </c>
      <c r="F1702" s="55">
        <v>17</v>
      </c>
      <c r="H1702" s="54" t="s">
        <v>3954</v>
      </c>
      <c r="I1702" s="55">
        <v>2</v>
      </c>
      <c r="J1702" s="54" t="s">
        <v>3955</v>
      </c>
      <c r="K1702" s="54" t="s">
        <v>3954</v>
      </c>
      <c r="L1702" s="54" t="s">
        <v>309</v>
      </c>
      <c r="M1702" s="54" t="s">
        <v>116</v>
      </c>
      <c r="N1702" s="54">
        <v>6.02</v>
      </c>
      <c r="P1702" s="54">
        <v>0.47</v>
      </c>
      <c r="R1702" s="54">
        <v>10011.08</v>
      </c>
      <c r="S1702" s="54">
        <v>2585</v>
      </c>
      <c r="T1702" s="54">
        <v>115</v>
      </c>
      <c r="U1702" s="54">
        <v>195000</v>
      </c>
    </row>
    <row r="1703" spans="3:21">
      <c r="E1703" s="55">
        <v>231</v>
      </c>
      <c r="F1703" s="55">
        <v>18</v>
      </c>
      <c r="H1703" s="54" t="s">
        <v>3956</v>
      </c>
      <c r="I1703" s="55">
        <v>2</v>
      </c>
      <c r="J1703" s="54" t="s">
        <v>3957</v>
      </c>
      <c r="K1703" s="54" t="s">
        <v>3956</v>
      </c>
      <c r="L1703" s="54" t="s">
        <v>309</v>
      </c>
      <c r="M1703" s="54" t="s">
        <v>116</v>
      </c>
      <c r="N1703" s="54">
        <v>6.02</v>
      </c>
      <c r="P1703" s="54">
        <v>0.66</v>
      </c>
      <c r="R1703" s="54">
        <v>8119.75</v>
      </c>
      <c r="U1703" s="54">
        <v>0</v>
      </c>
    </row>
    <row r="1704" spans="3:21">
      <c r="E1704" s="55">
        <v>231</v>
      </c>
      <c r="F1704" s="55">
        <v>560</v>
      </c>
      <c r="H1704" s="54" t="s">
        <v>3958</v>
      </c>
      <c r="I1704" s="55">
        <v>2</v>
      </c>
      <c r="J1704" s="54" t="s">
        <v>3959</v>
      </c>
      <c r="K1704" s="54" t="s">
        <v>3958</v>
      </c>
      <c r="L1704" s="54" t="s">
        <v>309</v>
      </c>
      <c r="M1704" s="54" t="s">
        <v>116</v>
      </c>
      <c r="N1704" s="54">
        <v>6.02</v>
      </c>
      <c r="P1704" s="54">
        <v>0.62</v>
      </c>
      <c r="R1704" s="54">
        <v>6150.58</v>
      </c>
      <c r="S1704" s="54">
        <v>3275</v>
      </c>
      <c r="T1704" s="54">
        <v>595</v>
      </c>
      <c r="U1704" s="54">
        <v>189900</v>
      </c>
    </row>
    <row r="1705" spans="3:21">
      <c r="E1705" s="55">
        <v>232</v>
      </c>
      <c r="F1705" s="55">
        <v>1</v>
      </c>
      <c r="H1705" s="54" t="s">
        <v>3960</v>
      </c>
      <c r="I1705" s="55">
        <v>2</v>
      </c>
      <c r="J1705" s="54" t="s">
        <v>3961</v>
      </c>
      <c r="K1705" s="54" t="s">
        <v>3960</v>
      </c>
      <c r="L1705" s="54" t="s">
        <v>309</v>
      </c>
      <c r="M1705" s="54" t="s">
        <v>116</v>
      </c>
      <c r="N1705" s="54">
        <v>6.01</v>
      </c>
      <c r="P1705" s="54">
        <v>0.84</v>
      </c>
      <c r="R1705" s="54">
        <v>13580.9</v>
      </c>
      <c r="S1705" s="54">
        <v>3290</v>
      </c>
      <c r="T1705" s="54">
        <v>672</v>
      </c>
      <c r="U1705" s="54">
        <v>224000</v>
      </c>
    </row>
    <row r="1706" spans="3:21">
      <c r="E1706" s="55">
        <v>232</v>
      </c>
      <c r="F1706" s="55">
        <v>4</v>
      </c>
      <c r="H1706" s="54" t="s">
        <v>3962</v>
      </c>
      <c r="I1706" s="55">
        <v>2</v>
      </c>
      <c r="J1706" s="54" t="s">
        <v>3963</v>
      </c>
      <c r="K1706" s="54" t="s">
        <v>3962</v>
      </c>
      <c r="L1706" s="54" t="s">
        <v>309</v>
      </c>
      <c r="M1706" s="54" t="s">
        <v>116</v>
      </c>
      <c r="N1706" s="54">
        <v>6.01</v>
      </c>
      <c r="P1706" s="54">
        <v>0.26</v>
      </c>
      <c r="R1706" s="54">
        <v>10237.959999999999</v>
      </c>
      <c r="S1706" s="54">
        <v>3244</v>
      </c>
      <c r="T1706" s="54">
        <v>885</v>
      </c>
      <c r="U1706" s="54">
        <v>257500</v>
      </c>
    </row>
    <row r="1707" spans="3:21">
      <c r="E1707" s="55">
        <v>233</v>
      </c>
      <c r="F1707" s="55">
        <v>10</v>
      </c>
      <c r="H1707" s="54" t="s">
        <v>3964</v>
      </c>
      <c r="I1707" s="55">
        <v>2</v>
      </c>
      <c r="J1707" s="54" t="s">
        <v>3965</v>
      </c>
      <c r="K1707" s="54" t="s">
        <v>3964</v>
      </c>
      <c r="L1707" s="54" t="s">
        <v>309</v>
      </c>
      <c r="M1707" s="54" t="s">
        <v>116</v>
      </c>
      <c r="N1707" s="54">
        <v>6.01</v>
      </c>
      <c r="P1707" s="54">
        <v>0.67</v>
      </c>
      <c r="R1707" s="54">
        <v>8479.64</v>
      </c>
      <c r="U1707" s="54">
        <v>0</v>
      </c>
    </row>
    <row r="1708" spans="3:21">
      <c r="E1708" s="55">
        <v>234</v>
      </c>
      <c r="F1708" s="55">
        <v>1.01</v>
      </c>
      <c r="H1708" s="54" t="s">
        <v>3966</v>
      </c>
      <c r="I1708" s="55">
        <v>2</v>
      </c>
      <c r="J1708" s="54" t="s">
        <v>3967</v>
      </c>
      <c r="K1708" s="54" t="s">
        <v>3966</v>
      </c>
      <c r="L1708" s="54" t="s">
        <v>309</v>
      </c>
      <c r="M1708" s="54" t="s">
        <v>116</v>
      </c>
      <c r="N1708" s="54">
        <v>6.01</v>
      </c>
      <c r="P1708" s="54">
        <v>1.21</v>
      </c>
      <c r="R1708" s="54">
        <v>14020.48</v>
      </c>
      <c r="S1708" s="54">
        <v>3284</v>
      </c>
      <c r="T1708" s="54">
        <v>776</v>
      </c>
      <c r="U1708" s="54">
        <v>400000</v>
      </c>
    </row>
    <row r="1709" spans="3:21">
      <c r="E1709" s="55">
        <v>234</v>
      </c>
      <c r="F1709" s="55">
        <v>1.02</v>
      </c>
      <c r="H1709" s="54" t="s">
        <v>3968</v>
      </c>
      <c r="I1709" s="55">
        <v>2</v>
      </c>
      <c r="J1709" s="54" t="s">
        <v>3969</v>
      </c>
      <c r="K1709" s="54" t="s">
        <v>3968</v>
      </c>
      <c r="L1709" s="54" t="s">
        <v>309</v>
      </c>
      <c r="M1709" s="54" t="s">
        <v>116</v>
      </c>
      <c r="N1709" s="54">
        <v>6.01</v>
      </c>
      <c r="P1709" s="54">
        <v>1.2</v>
      </c>
      <c r="R1709" s="54">
        <v>12354.33</v>
      </c>
      <c r="S1709" s="54">
        <v>3297</v>
      </c>
      <c r="T1709" s="54">
        <v>438</v>
      </c>
      <c r="U1709" s="54">
        <v>380000</v>
      </c>
    </row>
    <row r="1710" spans="3:21">
      <c r="E1710" s="55">
        <v>234</v>
      </c>
      <c r="F1710" s="55">
        <v>1.03</v>
      </c>
      <c r="H1710" s="54" t="s">
        <v>3970</v>
      </c>
      <c r="I1710" s="55">
        <v>2</v>
      </c>
      <c r="J1710" s="54" t="s">
        <v>3971</v>
      </c>
      <c r="K1710" s="54" t="s">
        <v>3970</v>
      </c>
      <c r="L1710" s="54" t="s">
        <v>309</v>
      </c>
      <c r="M1710" s="54" t="s">
        <v>91</v>
      </c>
      <c r="N1710" s="54">
        <v>6.01</v>
      </c>
      <c r="P1710" s="54">
        <v>3.24</v>
      </c>
      <c r="R1710" s="54">
        <v>14477.78</v>
      </c>
      <c r="S1710" s="54">
        <v>3270</v>
      </c>
      <c r="T1710" s="54">
        <v>436</v>
      </c>
      <c r="U1710" s="54">
        <v>135000</v>
      </c>
    </row>
    <row r="1711" spans="3:21">
      <c r="C1711" s="55" t="s">
        <v>8830</v>
      </c>
      <c r="E1711" s="55">
        <v>234</v>
      </c>
      <c r="F1711" s="55">
        <v>1.04</v>
      </c>
      <c r="H1711" s="54" t="s">
        <v>3973</v>
      </c>
      <c r="I1711" s="55" t="s">
        <v>3974</v>
      </c>
      <c r="J1711" s="54" t="s">
        <v>3975</v>
      </c>
      <c r="K1711" s="54" t="s">
        <v>3973</v>
      </c>
      <c r="L1711" s="54" t="s">
        <v>309</v>
      </c>
      <c r="M1711" s="54" t="s">
        <v>91</v>
      </c>
      <c r="N1711" s="54">
        <v>6.01</v>
      </c>
      <c r="P1711" s="54">
        <v>10.37</v>
      </c>
      <c r="R1711" s="54">
        <v>33245.01</v>
      </c>
      <c r="S1711" s="54">
        <v>3274</v>
      </c>
      <c r="T1711" s="54">
        <v>308</v>
      </c>
      <c r="U1711" s="54">
        <v>175000</v>
      </c>
    </row>
    <row r="1712" spans="3:21">
      <c r="C1712" s="55" t="s">
        <v>8830</v>
      </c>
      <c r="E1712" s="55">
        <v>234</v>
      </c>
      <c r="F1712" s="55">
        <v>1.04</v>
      </c>
      <c r="G1712" s="54" t="s">
        <v>1530</v>
      </c>
      <c r="H1712" s="54" t="s">
        <v>3973</v>
      </c>
      <c r="I1712" s="55" t="s">
        <v>1531</v>
      </c>
      <c r="J1712" s="54" t="s">
        <v>3975</v>
      </c>
      <c r="K1712" s="54" t="s">
        <v>3973</v>
      </c>
      <c r="L1712" s="54" t="s">
        <v>309</v>
      </c>
      <c r="M1712" s="54" t="s">
        <v>91</v>
      </c>
      <c r="P1712" s="54">
        <v>19.559999999999999</v>
      </c>
      <c r="R1712" s="54">
        <v>81.540000000000006</v>
      </c>
      <c r="S1712" s="54">
        <v>3274</v>
      </c>
      <c r="T1712" s="54">
        <v>308</v>
      </c>
      <c r="U1712" s="54">
        <v>175000</v>
      </c>
    </row>
    <row r="1713" spans="5:21">
      <c r="E1713" s="55">
        <v>236</v>
      </c>
      <c r="F1713" s="55">
        <v>1</v>
      </c>
      <c r="H1713" s="54" t="s">
        <v>3976</v>
      </c>
      <c r="I1713" s="55">
        <v>2</v>
      </c>
      <c r="J1713" s="54" t="s">
        <v>3977</v>
      </c>
      <c r="K1713" s="54" t="s">
        <v>3978</v>
      </c>
      <c r="L1713" s="54" t="s">
        <v>309</v>
      </c>
      <c r="M1713" s="54" t="s">
        <v>116</v>
      </c>
      <c r="N1713" s="54">
        <v>6.01</v>
      </c>
      <c r="P1713" s="54">
        <v>0.27</v>
      </c>
      <c r="R1713" s="54">
        <v>8444.19</v>
      </c>
      <c r="S1713" s="54">
        <v>3331</v>
      </c>
      <c r="T1713" s="54">
        <v>660</v>
      </c>
      <c r="U1713" s="54">
        <v>260000</v>
      </c>
    </row>
    <row r="1714" spans="5:21">
      <c r="E1714" s="55">
        <v>236</v>
      </c>
      <c r="F1714" s="55">
        <v>2</v>
      </c>
      <c r="H1714" s="54" t="s">
        <v>3979</v>
      </c>
      <c r="I1714" s="55">
        <v>2</v>
      </c>
      <c r="J1714" s="54" t="s">
        <v>3980</v>
      </c>
      <c r="K1714" s="54" t="s">
        <v>3979</v>
      </c>
      <c r="L1714" s="54" t="s">
        <v>309</v>
      </c>
      <c r="M1714" s="54" t="s">
        <v>116</v>
      </c>
      <c r="N1714" s="54">
        <v>6.01</v>
      </c>
      <c r="P1714" s="54">
        <v>0.34</v>
      </c>
      <c r="R1714" s="54">
        <v>7260.16</v>
      </c>
      <c r="S1714" s="54">
        <v>2590</v>
      </c>
      <c r="T1714" s="54">
        <v>1</v>
      </c>
      <c r="U1714" s="54">
        <v>1</v>
      </c>
    </row>
    <row r="1715" spans="5:21">
      <c r="E1715" s="55">
        <v>236</v>
      </c>
      <c r="F1715" s="55">
        <v>249.02</v>
      </c>
      <c r="H1715" s="54" t="s">
        <v>3981</v>
      </c>
      <c r="I1715" s="55">
        <v>1</v>
      </c>
      <c r="J1715" s="54" t="s">
        <v>3982</v>
      </c>
      <c r="K1715" s="54" t="s">
        <v>3973</v>
      </c>
      <c r="L1715" s="54" t="s">
        <v>309</v>
      </c>
      <c r="M1715" s="54" t="s">
        <v>116</v>
      </c>
      <c r="N1715" s="54">
        <v>6.01</v>
      </c>
      <c r="P1715" s="54">
        <v>1.028</v>
      </c>
      <c r="R1715" s="54">
        <v>3920.77</v>
      </c>
      <c r="S1715" s="54">
        <v>3342</v>
      </c>
      <c r="T1715" s="54">
        <v>675</v>
      </c>
      <c r="U1715" s="54">
        <v>1</v>
      </c>
    </row>
    <row r="1716" spans="5:21">
      <c r="E1716" s="55">
        <v>237</v>
      </c>
      <c r="F1716" s="55">
        <v>509</v>
      </c>
      <c r="H1716" s="54" t="s">
        <v>3983</v>
      </c>
      <c r="I1716" s="55">
        <v>2</v>
      </c>
      <c r="J1716" s="54" t="s">
        <v>3984</v>
      </c>
      <c r="K1716" s="54" t="s">
        <v>3985</v>
      </c>
      <c r="L1716" s="54" t="s">
        <v>342</v>
      </c>
      <c r="M1716" s="54" t="s">
        <v>104</v>
      </c>
      <c r="N1716" s="54">
        <v>6.01</v>
      </c>
      <c r="P1716" s="54">
        <v>1.68</v>
      </c>
      <c r="R1716" s="54">
        <v>11000.14</v>
      </c>
      <c r="S1716" s="54">
        <v>3498</v>
      </c>
      <c r="T1716" s="54">
        <v>894</v>
      </c>
      <c r="U1716" s="54">
        <v>170000</v>
      </c>
    </row>
    <row r="1717" spans="5:21">
      <c r="E1717" s="55">
        <v>237</v>
      </c>
      <c r="F1717" s="55">
        <v>511</v>
      </c>
      <c r="H1717" s="54" t="s">
        <v>3986</v>
      </c>
      <c r="I1717" s="55">
        <v>2</v>
      </c>
      <c r="J1717" s="54" t="s">
        <v>3987</v>
      </c>
      <c r="K1717" s="54" t="s">
        <v>3986</v>
      </c>
      <c r="L1717" s="54" t="s">
        <v>309</v>
      </c>
      <c r="M1717" s="54" t="s">
        <v>104</v>
      </c>
      <c r="N1717" s="54">
        <v>6.01</v>
      </c>
      <c r="P1717" s="54">
        <v>1.88</v>
      </c>
      <c r="R1717" s="54">
        <v>7082.91</v>
      </c>
      <c r="S1717" s="54">
        <v>2454</v>
      </c>
      <c r="T1717" s="54">
        <v>13</v>
      </c>
      <c r="U1717" s="54">
        <v>1</v>
      </c>
    </row>
    <row r="1718" spans="5:21">
      <c r="E1718" s="55">
        <v>237</v>
      </c>
      <c r="F1718" s="55">
        <v>513</v>
      </c>
      <c r="H1718" s="54" t="s">
        <v>3988</v>
      </c>
      <c r="I1718" s="55">
        <v>2</v>
      </c>
      <c r="J1718" s="54" t="s">
        <v>3989</v>
      </c>
      <c r="K1718" s="54" t="s">
        <v>3988</v>
      </c>
      <c r="L1718" s="54" t="s">
        <v>309</v>
      </c>
      <c r="M1718" s="54" t="s">
        <v>104</v>
      </c>
      <c r="N1718" s="54">
        <v>6.01</v>
      </c>
      <c r="P1718" s="54">
        <v>2.36</v>
      </c>
      <c r="R1718" s="54">
        <v>9599.86</v>
      </c>
      <c r="S1718" s="54">
        <v>3377</v>
      </c>
      <c r="T1718" s="54">
        <v>976</v>
      </c>
      <c r="U1718" s="54">
        <v>1</v>
      </c>
    </row>
    <row r="1719" spans="5:21">
      <c r="E1719" s="55">
        <v>237</v>
      </c>
      <c r="F1719" s="55">
        <v>515</v>
      </c>
      <c r="H1719" s="54" t="s">
        <v>3990</v>
      </c>
      <c r="I1719" s="55">
        <v>2</v>
      </c>
      <c r="J1719" s="54" t="s">
        <v>3991</v>
      </c>
      <c r="K1719" s="54" t="s">
        <v>3990</v>
      </c>
      <c r="L1719" s="54" t="s">
        <v>309</v>
      </c>
      <c r="M1719" s="54" t="s">
        <v>104</v>
      </c>
      <c r="N1719" s="54">
        <v>6.01</v>
      </c>
      <c r="P1719" s="54">
        <v>2.6</v>
      </c>
      <c r="R1719" s="54">
        <v>9621.1299999999992</v>
      </c>
      <c r="S1719" s="54">
        <v>3052</v>
      </c>
      <c r="T1719" s="54">
        <v>222</v>
      </c>
      <c r="U1719" s="54">
        <v>100</v>
      </c>
    </row>
    <row r="1720" spans="5:21">
      <c r="E1720" s="55">
        <v>237</v>
      </c>
      <c r="F1720" s="55">
        <v>517</v>
      </c>
      <c r="H1720" s="54" t="s">
        <v>3992</v>
      </c>
      <c r="I1720" s="55">
        <v>2</v>
      </c>
      <c r="J1720" s="54" t="s">
        <v>3993</v>
      </c>
      <c r="K1720" s="54" t="s">
        <v>3992</v>
      </c>
      <c r="L1720" s="54" t="s">
        <v>309</v>
      </c>
      <c r="M1720" s="54" t="s">
        <v>104</v>
      </c>
      <c r="N1720" s="54">
        <v>6.01</v>
      </c>
      <c r="P1720" s="54">
        <v>3.43</v>
      </c>
      <c r="R1720" s="54">
        <v>16346</v>
      </c>
      <c r="S1720" s="54">
        <v>3040</v>
      </c>
      <c r="T1720" s="54">
        <v>347</v>
      </c>
      <c r="U1720" s="54">
        <v>125000</v>
      </c>
    </row>
    <row r="1721" spans="5:21">
      <c r="E1721" s="55">
        <v>237</v>
      </c>
      <c r="F1721" s="55">
        <v>519</v>
      </c>
      <c r="H1721" s="54" t="s">
        <v>3994</v>
      </c>
      <c r="I1721" s="55">
        <v>1</v>
      </c>
      <c r="J1721" s="54" t="s">
        <v>3995</v>
      </c>
      <c r="K1721" s="54" t="s">
        <v>3973</v>
      </c>
      <c r="L1721" s="54" t="s">
        <v>309</v>
      </c>
      <c r="M1721" s="54" t="s">
        <v>104</v>
      </c>
      <c r="N1721" s="54">
        <v>6.01</v>
      </c>
      <c r="P1721" s="54">
        <v>1.5</v>
      </c>
      <c r="R1721" s="54">
        <v>2360.9699999999998</v>
      </c>
      <c r="S1721" s="54">
        <v>3368</v>
      </c>
      <c r="T1721" s="54">
        <v>320</v>
      </c>
      <c r="U1721" s="54">
        <v>15000</v>
      </c>
    </row>
    <row r="1722" spans="5:21">
      <c r="E1722" s="55">
        <v>237</v>
      </c>
      <c r="F1722" s="55">
        <v>521</v>
      </c>
      <c r="H1722" s="54" t="s">
        <v>3996</v>
      </c>
      <c r="I1722" s="55">
        <v>1</v>
      </c>
      <c r="J1722" s="54" t="s">
        <v>3997</v>
      </c>
      <c r="K1722" s="54" t="s">
        <v>3998</v>
      </c>
      <c r="L1722" s="54" t="s">
        <v>3999</v>
      </c>
      <c r="M1722" s="54" t="s">
        <v>104</v>
      </c>
      <c r="N1722" s="54">
        <v>6.01</v>
      </c>
      <c r="P1722" s="54">
        <v>0.76</v>
      </c>
      <c r="R1722" s="54">
        <v>652.28</v>
      </c>
      <c r="S1722" s="54">
        <v>3129</v>
      </c>
      <c r="T1722" s="54">
        <v>275</v>
      </c>
      <c r="U1722" s="54">
        <v>12610</v>
      </c>
    </row>
    <row r="1723" spans="5:21">
      <c r="E1723" s="55">
        <v>237</v>
      </c>
      <c r="F1723" s="55">
        <v>522</v>
      </c>
      <c r="H1723" s="54" t="s">
        <v>4000</v>
      </c>
      <c r="I1723" s="55">
        <v>2</v>
      </c>
      <c r="J1723" s="54" t="s">
        <v>4001</v>
      </c>
      <c r="K1723" s="54" t="s">
        <v>4000</v>
      </c>
      <c r="L1723" s="54" t="s">
        <v>309</v>
      </c>
      <c r="M1723" s="54" t="s">
        <v>104</v>
      </c>
      <c r="N1723" s="54">
        <v>6.01</v>
      </c>
      <c r="P1723" s="54">
        <v>0.75</v>
      </c>
      <c r="R1723" s="54">
        <v>5172.16</v>
      </c>
      <c r="S1723" s="54">
        <v>3075</v>
      </c>
      <c r="T1723" s="54">
        <v>205</v>
      </c>
      <c r="U1723" s="54">
        <v>228000</v>
      </c>
    </row>
    <row r="1724" spans="5:21">
      <c r="E1724" s="55">
        <v>238</v>
      </c>
      <c r="F1724" s="55">
        <v>508</v>
      </c>
      <c r="H1724" s="54" t="s">
        <v>4002</v>
      </c>
      <c r="I1724" s="55">
        <v>1</v>
      </c>
      <c r="J1724" s="54" t="s">
        <v>4003</v>
      </c>
      <c r="K1724" s="54" t="s">
        <v>4004</v>
      </c>
      <c r="L1724" s="54" t="s">
        <v>363</v>
      </c>
      <c r="M1724" s="54" t="s">
        <v>104</v>
      </c>
      <c r="N1724" s="54">
        <v>6.01</v>
      </c>
      <c r="P1724" s="54">
        <v>2.02</v>
      </c>
      <c r="R1724" s="54">
        <v>2502.77</v>
      </c>
      <c r="S1724" s="54">
        <v>3368</v>
      </c>
      <c r="T1724" s="54">
        <v>345</v>
      </c>
      <c r="U1724" s="54">
        <v>16000</v>
      </c>
    </row>
    <row r="1725" spans="5:21">
      <c r="E1725" s="55">
        <v>239</v>
      </c>
      <c r="F1725" s="55">
        <v>506</v>
      </c>
      <c r="H1725" s="54" t="s">
        <v>186</v>
      </c>
      <c r="I1725" s="55" t="s">
        <v>77</v>
      </c>
      <c r="J1725" s="54" t="s">
        <v>85</v>
      </c>
      <c r="K1725" s="54" t="s">
        <v>322</v>
      </c>
      <c r="L1725" s="54" t="s">
        <v>309</v>
      </c>
      <c r="M1725" s="54" t="s">
        <v>104</v>
      </c>
      <c r="N1725" s="54">
        <v>6.01</v>
      </c>
      <c r="P1725" s="54">
        <v>0.77</v>
      </c>
      <c r="Q1725" s="54" t="s">
        <v>118</v>
      </c>
      <c r="R1725" s="54">
        <v>0</v>
      </c>
      <c r="S1725" s="54">
        <v>3219</v>
      </c>
      <c r="T1725" s="54">
        <v>42</v>
      </c>
      <c r="U1725" s="54">
        <v>1</v>
      </c>
    </row>
    <row r="1726" spans="5:21">
      <c r="E1726" s="55">
        <v>240</v>
      </c>
      <c r="F1726" s="55">
        <v>507</v>
      </c>
      <c r="H1726" s="54" t="s">
        <v>4005</v>
      </c>
      <c r="I1726" s="55">
        <v>2</v>
      </c>
      <c r="J1726" s="54" t="s">
        <v>4006</v>
      </c>
      <c r="K1726" s="54" t="s">
        <v>4007</v>
      </c>
      <c r="L1726" s="54" t="s">
        <v>309</v>
      </c>
      <c r="M1726" s="54" t="s">
        <v>104</v>
      </c>
      <c r="N1726" s="54">
        <v>6.01</v>
      </c>
      <c r="P1726" s="54">
        <v>1.1000000000000001</v>
      </c>
      <c r="R1726" s="54">
        <v>7816.73</v>
      </c>
      <c r="S1726" s="54">
        <v>2484</v>
      </c>
      <c r="T1726" s="54">
        <v>39</v>
      </c>
      <c r="U1726" s="54">
        <v>10000</v>
      </c>
    </row>
    <row r="1727" spans="5:21">
      <c r="E1727" s="55">
        <v>241</v>
      </c>
      <c r="F1727" s="55">
        <v>474.01</v>
      </c>
      <c r="H1727" s="54" t="s">
        <v>4008</v>
      </c>
      <c r="I1727" s="55">
        <v>2</v>
      </c>
      <c r="J1727" s="54" t="s">
        <v>4009</v>
      </c>
      <c r="K1727" s="54" t="s">
        <v>4008</v>
      </c>
      <c r="L1727" s="54" t="s">
        <v>309</v>
      </c>
      <c r="M1727" s="54" t="s">
        <v>116</v>
      </c>
      <c r="N1727" s="54">
        <v>6.01</v>
      </c>
      <c r="P1727" s="54">
        <v>0.35</v>
      </c>
      <c r="R1727" s="54">
        <v>9153.19</v>
      </c>
      <c r="S1727" s="54">
        <v>2644</v>
      </c>
      <c r="T1727" s="54">
        <v>209</v>
      </c>
      <c r="U1727" s="54">
        <v>215000</v>
      </c>
    </row>
    <row r="1728" spans="5:21">
      <c r="E1728" s="55">
        <v>241</v>
      </c>
      <c r="F1728" s="55">
        <v>476.01</v>
      </c>
      <c r="H1728" s="54" t="s">
        <v>4010</v>
      </c>
      <c r="I1728" s="55">
        <v>2</v>
      </c>
      <c r="J1728" s="54" t="s">
        <v>4011</v>
      </c>
      <c r="K1728" s="54" t="s">
        <v>4012</v>
      </c>
      <c r="L1728" s="54" t="s">
        <v>4013</v>
      </c>
      <c r="M1728" s="54" t="s">
        <v>116</v>
      </c>
      <c r="N1728" s="54">
        <v>6.01</v>
      </c>
      <c r="P1728" s="54">
        <v>0.45</v>
      </c>
      <c r="R1728" s="54">
        <v>7767.1</v>
      </c>
      <c r="S1728" s="54">
        <v>3381</v>
      </c>
      <c r="T1728" s="54">
        <v>697</v>
      </c>
      <c r="U1728" s="54">
        <v>52000</v>
      </c>
    </row>
    <row r="1729" spans="5:21">
      <c r="E1729" s="55">
        <v>241</v>
      </c>
      <c r="F1729" s="55">
        <v>478</v>
      </c>
      <c r="H1729" s="54" t="s">
        <v>4015</v>
      </c>
      <c r="I1729" s="55">
        <v>2</v>
      </c>
      <c r="J1729" s="54" t="s">
        <v>4016</v>
      </c>
      <c r="K1729" s="54" t="s">
        <v>4015</v>
      </c>
      <c r="L1729" s="54" t="s">
        <v>309</v>
      </c>
      <c r="M1729" s="54" t="s">
        <v>116</v>
      </c>
      <c r="N1729" s="54">
        <v>6.01</v>
      </c>
      <c r="P1729" s="54">
        <v>0.22</v>
      </c>
      <c r="R1729" s="54">
        <v>6987.21</v>
      </c>
      <c r="S1729" s="54">
        <v>3477</v>
      </c>
      <c r="T1729" s="54">
        <v>27</v>
      </c>
      <c r="U1729" s="54">
        <v>231000</v>
      </c>
    </row>
    <row r="1730" spans="5:21">
      <c r="E1730" s="55">
        <v>241</v>
      </c>
      <c r="F1730" s="55">
        <v>479</v>
      </c>
      <c r="H1730" s="54" t="s">
        <v>4017</v>
      </c>
      <c r="I1730" s="55">
        <v>2</v>
      </c>
      <c r="J1730" s="54" t="s">
        <v>4018</v>
      </c>
      <c r="K1730" s="54" t="s">
        <v>4017</v>
      </c>
      <c r="L1730" s="54" t="s">
        <v>309</v>
      </c>
      <c r="M1730" s="54" t="s">
        <v>116</v>
      </c>
      <c r="N1730" s="54">
        <v>6.01</v>
      </c>
      <c r="P1730" s="54">
        <v>0.25</v>
      </c>
      <c r="R1730" s="54">
        <v>7887.63</v>
      </c>
      <c r="S1730" s="54">
        <v>3241</v>
      </c>
      <c r="T1730" s="54">
        <v>714</v>
      </c>
      <c r="U1730" s="54">
        <v>140000</v>
      </c>
    </row>
    <row r="1731" spans="5:21">
      <c r="E1731" s="55">
        <v>241</v>
      </c>
      <c r="F1731" s="55">
        <v>480</v>
      </c>
      <c r="H1731" s="54" t="s">
        <v>4019</v>
      </c>
      <c r="I1731" s="55">
        <v>2</v>
      </c>
      <c r="J1731" s="54" t="s">
        <v>4020</v>
      </c>
      <c r="K1731" s="54" t="s">
        <v>4019</v>
      </c>
      <c r="L1731" s="54" t="s">
        <v>309</v>
      </c>
      <c r="M1731" s="54" t="s">
        <v>116</v>
      </c>
      <c r="N1731" s="54">
        <v>6.01</v>
      </c>
      <c r="P1731" s="54">
        <v>0.45</v>
      </c>
      <c r="R1731" s="54">
        <v>4849.5600000000004</v>
      </c>
      <c r="S1731" s="54">
        <v>3298</v>
      </c>
      <c r="T1731" s="54">
        <v>813</v>
      </c>
      <c r="U1731" s="54">
        <v>62500</v>
      </c>
    </row>
    <row r="1732" spans="5:21">
      <c r="E1732" s="55">
        <v>241</v>
      </c>
      <c r="F1732" s="55">
        <v>482</v>
      </c>
      <c r="H1732" s="54" t="s">
        <v>4021</v>
      </c>
      <c r="I1732" s="55">
        <v>2</v>
      </c>
      <c r="J1732" s="54" t="s">
        <v>4022</v>
      </c>
      <c r="K1732" s="54" t="s">
        <v>4021</v>
      </c>
      <c r="L1732" s="54" t="s">
        <v>309</v>
      </c>
      <c r="M1732" s="54" t="s">
        <v>116</v>
      </c>
      <c r="N1732" s="54">
        <v>6.01</v>
      </c>
      <c r="P1732" s="54">
        <v>0.57999999999999996</v>
      </c>
      <c r="R1732" s="54">
        <v>6274.65</v>
      </c>
      <c r="S1732" s="54">
        <v>2465</v>
      </c>
      <c r="T1732" s="54">
        <v>273</v>
      </c>
      <c r="U1732" s="54">
        <v>135000</v>
      </c>
    </row>
    <row r="1733" spans="5:21">
      <c r="E1733" s="55">
        <v>241</v>
      </c>
      <c r="F1733" s="55">
        <v>485</v>
      </c>
      <c r="H1733" s="54" t="s">
        <v>4023</v>
      </c>
      <c r="I1733" s="55">
        <v>2</v>
      </c>
      <c r="J1733" s="54" t="s">
        <v>4024</v>
      </c>
      <c r="K1733" s="54" t="s">
        <v>4023</v>
      </c>
      <c r="L1733" s="54" t="s">
        <v>1037</v>
      </c>
      <c r="M1733" s="54" t="s">
        <v>116</v>
      </c>
      <c r="N1733" s="54">
        <v>6.01</v>
      </c>
      <c r="P1733" s="54">
        <v>0.35</v>
      </c>
      <c r="R1733" s="54">
        <v>8564.7199999999993</v>
      </c>
      <c r="U1733" s="54">
        <v>0</v>
      </c>
    </row>
    <row r="1734" spans="5:21">
      <c r="E1734" s="55">
        <v>241</v>
      </c>
      <c r="F1734" s="55">
        <v>487</v>
      </c>
      <c r="H1734" s="54" t="s">
        <v>4025</v>
      </c>
      <c r="I1734" s="55">
        <v>2</v>
      </c>
      <c r="J1734" s="54" t="s">
        <v>4026</v>
      </c>
      <c r="K1734" s="54" t="s">
        <v>4025</v>
      </c>
      <c r="L1734" s="54" t="s">
        <v>309</v>
      </c>
      <c r="M1734" s="54" t="s">
        <v>116</v>
      </c>
      <c r="N1734" s="54">
        <v>6.01</v>
      </c>
      <c r="P1734" s="54">
        <v>0.28000000000000003</v>
      </c>
      <c r="R1734" s="54">
        <v>7251.22</v>
      </c>
      <c r="U1734" s="54">
        <v>0</v>
      </c>
    </row>
    <row r="1735" spans="5:21">
      <c r="E1735" s="55">
        <v>241</v>
      </c>
      <c r="F1735" s="55">
        <v>488.02</v>
      </c>
      <c r="H1735" s="54" t="s">
        <v>4027</v>
      </c>
      <c r="I1735" s="55">
        <v>2</v>
      </c>
      <c r="J1735" s="54" t="s">
        <v>4028</v>
      </c>
      <c r="K1735" s="54" t="s">
        <v>4027</v>
      </c>
      <c r="L1735" s="54" t="s">
        <v>309</v>
      </c>
      <c r="M1735" s="54" t="s">
        <v>116</v>
      </c>
      <c r="N1735" s="54">
        <v>6.01</v>
      </c>
      <c r="P1735" s="54">
        <v>0.3</v>
      </c>
      <c r="R1735" s="54">
        <v>6088.46</v>
      </c>
      <c r="U1735" s="54">
        <v>0</v>
      </c>
    </row>
    <row r="1736" spans="5:21">
      <c r="E1736" s="55">
        <v>241</v>
      </c>
      <c r="F1736" s="55">
        <v>490</v>
      </c>
      <c r="H1736" s="54" t="s">
        <v>4029</v>
      </c>
      <c r="I1736" s="55">
        <v>2</v>
      </c>
      <c r="J1736" s="54" t="s">
        <v>4030</v>
      </c>
      <c r="K1736" s="54" t="s">
        <v>4029</v>
      </c>
      <c r="L1736" s="54" t="s">
        <v>309</v>
      </c>
      <c r="M1736" s="54" t="s">
        <v>116</v>
      </c>
      <c r="N1736" s="54">
        <v>6.01</v>
      </c>
      <c r="P1736" s="54">
        <v>0.21</v>
      </c>
      <c r="R1736" s="54">
        <v>6242.75</v>
      </c>
      <c r="S1736" s="54">
        <v>3202</v>
      </c>
      <c r="T1736" s="54">
        <v>987</v>
      </c>
      <c r="U1736" s="54">
        <v>1</v>
      </c>
    </row>
    <row r="1737" spans="5:21">
      <c r="E1737" s="55">
        <v>241</v>
      </c>
      <c r="F1737" s="55">
        <v>491</v>
      </c>
      <c r="H1737" s="54" t="s">
        <v>4031</v>
      </c>
      <c r="I1737" s="55">
        <v>2</v>
      </c>
      <c r="J1737" s="54" t="s">
        <v>4032</v>
      </c>
      <c r="K1737" s="54" t="s">
        <v>4031</v>
      </c>
      <c r="L1737" s="54" t="s">
        <v>309</v>
      </c>
      <c r="M1737" s="54" t="s">
        <v>116</v>
      </c>
      <c r="N1737" s="54">
        <v>6.01</v>
      </c>
      <c r="P1737" s="54">
        <v>0.45</v>
      </c>
      <c r="R1737" s="54">
        <v>5767.56</v>
      </c>
      <c r="U1737" s="54">
        <v>0</v>
      </c>
    </row>
    <row r="1738" spans="5:21">
      <c r="E1738" s="55">
        <v>241</v>
      </c>
      <c r="F1738" s="55">
        <v>493</v>
      </c>
      <c r="H1738" s="54" t="s">
        <v>4033</v>
      </c>
      <c r="I1738" s="55">
        <v>2</v>
      </c>
      <c r="J1738" s="54" t="s">
        <v>4034</v>
      </c>
      <c r="K1738" s="54" t="s">
        <v>4033</v>
      </c>
      <c r="L1738" s="54" t="s">
        <v>309</v>
      </c>
      <c r="M1738" s="54" t="s">
        <v>116</v>
      </c>
      <c r="N1738" s="54">
        <v>6.01</v>
      </c>
      <c r="P1738" s="54">
        <v>0.24</v>
      </c>
      <c r="R1738" s="54">
        <v>8688.7999999999993</v>
      </c>
      <c r="S1738" s="54">
        <v>3215</v>
      </c>
      <c r="T1738" s="54">
        <v>220</v>
      </c>
      <c r="U1738" s="54">
        <v>315000</v>
      </c>
    </row>
    <row r="1739" spans="5:21">
      <c r="E1739" s="55">
        <v>241</v>
      </c>
      <c r="F1739" s="55">
        <v>494</v>
      </c>
      <c r="H1739" s="54" t="s">
        <v>4035</v>
      </c>
      <c r="I1739" s="55">
        <v>2</v>
      </c>
      <c r="J1739" s="54" t="s">
        <v>4036</v>
      </c>
      <c r="K1739" s="54" t="s">
        <v>4035</v>
      </c>
      <c r="L1739" s="54" t="s">
        <v>309</v>
      </c>
      <c r="M1739" s="54" t="s">
        <v>116</v>
      </c>
      <c r="N1739" s="54">
        <v>6.01</v>
      </c>
      <c r="P1739" s="54">
        <v>0.48</v>
      </c>
      <c r="R1739" s="54">
        <v>9603.41</v>
      </c>
      <c r="S1739" s="54">
        <v>3334</v>
      </c>
      <c r="T1739" s="54">
        <v>507</v>
      </c>
      <c r="U1739" s="54">
        <v>1</v>
      </c>
    </row>
    <row r="1740" spans="5:21">
      <c r="E1740" s="55">
        <v>241</v>
      </c>
      <c r="F1740" s="55">
        <v>496</v>
      </c>
      <c r="H1740" s="54" t="s">
        <v>4037</v>
      </c>
      <c r="I1740" s="55">
        <v>2</v>
      </c>
      <c r="J1740" s="54" t="s">
        <v>4038</v>
      </c>
      <c r="K1740" s="54" t="s">
        <v>4039</v>
      </c>
      <c r="L1740" s="54" t="s">
        <v>4040</v>
      </c>
      <c r="M1740" s="54" t="s">
        <v>116</v>
      </c>
      <c r="N1740" s="54">
        <v>6.01</v>
      </c>
      <c r="P1740" s="54">
        <v>0.48</v>
      </c>
      <c r="R1740" s="54">
        <v>6515.71</v>
      </c>
      <c r="S1740" s="54">
        <v>2461</v>
      </c>
      <c r="T1740" s="54">
        <v>282</v>
      </c>
      <c r="U1740" s="54">
        <v>1</v>
      </c>
    </row>
    <row r="1741" spans="5:21">
      <c r="E1741" s="55">
        <v>241</v>
      </c>
      <c r="F1741" s="55">
        <v>498</v>
      </c>
      <c r="H1741" s="54" t="s">
        <v>4041</v>
      </c>
      <c r="I1741" s="55">
        <v>2</v>
      </c>
      <c r="J1741" s="54" t="s">
        <v>4042</v>
      </c>
      <c r="K1741" s="54" t="s">
        <v>4041</v>
      </c>
      <c r="L1741" s="54" t="s">
        <v>309</v>
      </c>
      <c r="M1741" s="54" t="s">
        <v>116</v>
      </c>
      <c r="N1741" s="54">
        <v>6.01</v>
      </c>
      <c r="P1741" s="54">
        <v>0.5</v>
      </c>
      <c r="R1741" s="54">
        <v>12442.95</v>
      </c>
      <c r="S1741" s="54">
        <v>2726</v>
      </c>
      <c r="T1741" s="54">
        <v>154</v>
      </c>
      <c r="U1741" s="54">
        <v>320000</v>
      </c>
    </row>
    <row r="1742" spans="5:21">
      <c r="E1742" s="55">
        <v>241</v>
      </c>
      <c r="F1742" s="55">
        <v>501</v>
      </c>
      <c r="H1742" s="54" t="s">
        <v>4043</v>
      </c>
      <c r="I1742" s="55">
        <v>2</v>
      </c>
      <c r="J1742" s="54" t="s">
        <v>4044</v>
      </c>
      <c r="K1742" s="54" t="s">
        <v>4043</v>
      </c>
      <c r="L1742" s="54" t="s">
        <v>309</v>
      </c>
      <c r="M1742" s="54" t="s">
        <v>104</v>
      </c>
      <c r="N1742" s="54">
        <v>6.01</v>
      </c>
      <c r="P1742" s="54">
        <v>1.46</v>
      </c>
      <c r="R1742" s="54">
        <v>13786.51</v>
      </c>
      <c r="S1742" s="54">
        <v>2741</v>
      </c>
      <c r="T1742" s="54">
        <v>33</v>
      </c>
      <c r="U1742" s="54">
        <v>430000</v>
      </c>
    </row>
    <row r="1743" spans="5:21">
      <c r="E1743" s="55">
        <v>241</v>
      </c>
      <c r="F1743" s="55">
        <v>502</v>
      </c>
      <c r="H1743" s="54" t="s">
        <v>4045</v>
      </c>
      <c r="I1743" s="55">
        <v>1</v>
      </c>
      <c r="J1743" s="54" t="s">
        <v>4046</v>
      </c>
      <c r="K1743" s="54" t="s">
        <v>4047</v>
      </c>
      <c r="L1743" s="54" t="s">
        <v>1410</v>
      </c>
      <c r="M1743" s="54" t="s">
        <v>104</v>
      </c>
      <c r="N1743" s="54">
        <v>6.01</v>
      </c>
      <c r="P1743" s="54">
        <v>0.87</v>
      </c>
      <c r="R1743" s="54">
        <v>1347.1</v>
      </c>
      <c r="S1743" s="54">
        <v>3425</v>
      </c>
      <c r="T1743" s="54">
        <v>319</v>
      </c>
      <c r="U1743" s="54">
        <v>51495</v>
      </c>
    </row>
    <row r="1744" spans="5:21">
      <c r="E1744" s="55">
        <v>241</v>
      </c>
      <c r="F1744" s="55">
        <v>503</v>
      </c>
      <c r="H1744" s="54" t="s">
        <v>4048</v>
      </c>
      <c r="I1744" s="55">
        <v>1</v>
      </c>
      <c r="J1744" s="54" t="s">
        <v>4049</v>
      </c>
      <c r="K1744" s="54" t="s">
        <v>4047</v>
      </c>
      <c r="L1744" s="54" t="s">
        <v>1410</v>
      </c>
      <c r="M1744" s="54" t="s">
        <v>104</v>
      </c>
      <c r="N1744" s="54">
        <v>6.01</v>
      </c>
      <c r="P1744" s="54">
        <v>0.6</v>
      </c>
      <c r="R1744" s="54">
        <v>404.13</v>
      </c>
      <c r="S1744" s="54">
        <v>3432</v>
      </c>
      <c r="T1744" s="54">
        <v>344</v>
      </c>
      <c r="U1744" s="54">
        <v>54899</v>
      </c>
    </row>
    <row r="1745" spans="5:21">
      <c r="E1745" s="55">
        <v>241</v>
      </c>
      <c r="F1745" s="55">
        <v>504</v>
      </c>
      <c r="H1745" s="54" t="s">
        <v>4050</v>
      </c>
      <c r="I1745" s="55">
        <v>1</v>
      </c>
      <c r="J1745" s="54" t="s">
        <v>4051</v>
      </c>
      <c r="K1745" s="54" t="s">
        <v>3972</v>
      </c>
      <c r="L1745" s="54" t="s">
        <v>309</v>
      </c>
      <c r="M1745" s="54" t="s">
        <v>104</v>
      </c>
      <c r="N1745" s="54">
        <v>6.01</v>
      </c>
      <c r="P1745" s="54">
        <v>0.62</v>
      </c>
      <c r="R1745" s="54">
        <v>329.69</v>
      </c>
      <c r="S1745" s="54">
        <v>2484</v>
      </c>
      <c r="T1745" s="54">
        <v>45</v>
      </c>
      <c r="U1745" s="54">
        <v>10000</v>
      </c>
    </row>
    <row r="1746" spans="5:21">
      <c r="E1746" s="55">
        <v>241</v>
      </c>
      <c r="F1746" s="55">
        <v>505</v>
      </c>
      <c r="H1746" s="54" t="s">
        <v>4052</v>
      </c>
      <c r="I1746" s="55">
        <v>1</v>
      </c>
      <c r="J1746" s="54" t="s">
        <v>4053</v>
      </c>
      <c r="K1746" s="54" t="s">
        <v>4008</v>
      </c>
      <c r="L1746" s="54" t="s">
        <v>309</v>
      </c>
      <c r="M1746" s="54" t="s">
        <v>104</v>
      </c>
      <c r="N1746" s="54">
        <v>6.01</v>
      </c>
      <c r="P1746" s="54">
        <v>0.62</v>
      </c>
      <c r="R1746" s="54">
        <v>329.69</v>
      </c>
      <c r="S1746" s="54">
        <v>3405</v>
      </c>
      <c r="T1746" s="54">
        <v>818</v>
      </c>
      <c r="U1746" s="54">
        <v>1</v>
      </c>
    </row>
    <row r="1747" spans="5:21">
      <c r="E1747" s="55">
        <v>242</v>
      </c>
      <c r="F1747" s="55">
        <v>19</v>
      </c>
      <c r="H1747" s="54" t="s">
        <v>4054</v>
      </c>
      <c r="I1747" s="55">
        <v>1</v>
      </c>
      <c r="J1747" s="54" t="s">
        <v>4055</v>
      </c>
      <c r="K1747" s="54" t="s">
        <v>4056</v>
      </c>
      <c r="L1747" s="54" t="s">
        <v>309</v>
      </c>
      <c r="M1747" s="54" t="s">
        <v>3766</v>
      </c>
      <c r="N1747" s="54">
        <v>6.02</v>
      </c>
      <c r="P1747" s="54">
        <v>1.0900000000000001</v>
      </c>
      <c r="R1747" s="54">
        <v>3392.57</v>
      </c>
      <c r="U1747" s="54">
        <v>0</v>
      </c>
    </row>
    <row r="1748" spans="5:21">
      <c r="E1748" s="55">
        <v>242</v>
      </c>
      <c r="F1748" s="55">
        <v>21</v>
      </c>
      <c r="H1748" s="54" t="s">
        <v>4054</v>
      </c>
      <c r="I1748" s="55">
        <v>1</v>
      </c>
      <c r="J1748" s="54" t="s">
        <v>4055</v>
      </c>
      <c r="K1748" s="54" t="s">
        <v>4056</v>
      </c>
      <c r="L1748" s="54" t="s">
        <v>309</v>
      </c>
      <c r="M1748" s="54" t="s">
        <v>3766</v>
      </c>
      <c r="N1748" s="54">
        <v>6.02</v>
      </c>
      <c r="P1748" s="54">
        <v>0.23</v>
      </c>
      <c r="R1748" s="54">
        <v>815.35</v>
      </c>
      <c r="U1748" s="54">
        <v>0</v>
      </c>
    </row>
    <row r="1749" spans="5:21">
      <c r="E1749" s="55">
        <v>242</v>
      </c>
      <c r="F1749" s="55">
        <v>22</v>
      </c>
      <c r="H1749" s="54" t="s">
        <v>4057</v>
      </c>
      <c r="I1749" s="55">
        <v>2</v>
      </c>
      <c r="J1749" s="54" t="s">
        <v>4058</v>
      </c>
      <c r="K1749" s="54" t="s">
        <v>4059</v>
      </c>
      <c r="L1749" s="54" t="s">
        <v>2511</v>
      </c>
      <c r="M1749" s="54" t="s">
        <v>116</v>
      </c>
      <c r="N1749" s="54">
        <v>6.02</v>
      </c>
      <c r="P1749" s="54">
        <v>0.44</v>
      </c>
      <c r="R1749" s="54">
        <v>7969.16</v>
      </c>
      <c r="S1749" s="54">
        <v>2732</v>
      </c>
      <c r="T1749" s="54">
        <v>326</v>
      </c>
      <c r="U1749" s="54">
        <v>10</v>
      </c>
    </row>
    <row r="1750" spans="5:21">
      <c r="E1750" s="55">
        <v>242</v>
      </c>
      <c r="F1750" s="55">
        <v>23.01</v>
      </c>
      <c r="H1750" s="54" t="s">
        <v>4060</v>
      </c>
      <c r="I1750" s="55">
        <v>2</v>
      </c>
      <c r="J1750" s="54" t="s">
        <v>4061</v>
      </c>
      <c r="K1750" s="54" t="s">
        <v>4060</v>
      </c>
      <c r="L1750" s="54" t="s">
        <v>309</v>
      </c>
      <c r="M1750" s="54" t="s">
        <v>116</v>
      </c>
      <c r="N1750" s="54">
        <v>6.02</v>
      </c>
      <c r="P1750" s="54">
        <v>0.64</v>
      </c>
      <c r="R1750" s="54">
        <v>9525.42</v>
      </c>
      <c r="S1750" s="54">
        <v>3301</v>
      </c>
      <c r="T1750" s="54">
        <v>467</v>
      </c>
      <c r="U1750" s="54">
        <v>1</v>
      </c>
    </row>
    <row r="1751" spans="5:21">
      <c r="E1751" s="55">
        <v>242</v>
      </c>
      <c r="F1751" s="55">
        <v>24</v>
      </c>
      <c r="H1751" s="54" t="s">
        <v>4062</v>
      </c>
      <c r="I1751" s="55">
        <v>1</v>
      </c>
      <c r="J1751" s="54" t="s">
        <v>4061</v>
      </c>
      <c r="K1751" s="54" t="s">
        <v>4060</v>
      </c>
      <c r="L1751" s="54" t="s">
        <v>309</v>
      </c>
      <c r="M1751" s="54" t="s">
        <v>116</v>
      </c>
      <c r="N1751" s="54">
        <v>6.02</v>
      </c>
      <c r="P1751" s="54">
        <v>0.2</v>
      </c>
      <c r="R1751" s="54">
        <v>709</v>
      </c>
      <c r="S1751" s="54">
        <v>3301</v>
      </c>
      <c r="T1751" s="54">
        <v>471</v>
      </c>
      <c r="U1751" s="54">
        <v>1</v>
      </c>
    </row>
    <row r="1752" spans="5:21">
      <c r="E1752" s="55">
        <v>242</v>
      </c>
      <c r="F1752" s="55">
        <v>25.01</v>
      </c>
      <c r="H1752" s="54" t="s">
        <v>4063</v>
      </c>
      <c r="I1752" s="55">
        <v>2</v>
      </c>
      <c r="J1752" s="54" t="s">
        <v>431</v>
      </c>
      <c r="K1752" s="54" t="s">
        <v>4064</v>
      </c>
      <c r="L1752" s="54" t="s">
        <v>4065</v>
      </c>
      <c r="M1752" s="54" t="s">
        <v>116</v>
      </c>
      <c r="N1752" s="54">
        <v>6.02</v>
      </c>
      <c r="P1752" s="54">
        <v>0.15</v>
      </c>
      <c r="R1752" s="54">
        <v>11829.67</v>
      </c>
      <c r="S1752" s="54">
        <v>3489</v>
      </c>
      <c r="T1752" s="54">
        <v>59</v>
      </c>
      <c r="U1752" s="54">
        <v>100</v>
      </c>
    </row>
    <row r="1753" spans="5:21">
      <c r="E1753" s="55">
        <v>242</v>
      </c>
      <c r="F1753" s="55">
        <v>25.02</v>
      </c>
      <c r="H1753" s="54" t="s">
        <v>4066</v>
      </c>
      <c r="I1753" s="55">
        <v>2</v>
      </c>
      <c r="J1753" s="54" t="s">
        <v>4067</v>
      </c>
      <c r="K1753" s="54" t="s">
        <v>4066</v>
      </c>
      <c r="L1753" s="54" t="s">
        <v>309</v>
      </c>
      <c r="M1753" s="54" t="s">
        <v>116</v>
      </c>
      <c r="N1753" s="54">
        <v>6.02</v>
      </c>
      <c r="P1753" s="54">
        <v>0.23</v>
      </c>
      <c r="R1753" s="54">
        <v>10778.5</v>
      </c>
      <c r="U1753" s="54">
        <v>0</v>
      </c>
    </row>
    <row r="1754" spans="5:21">
      <c r="E1754" s="55">
        <v>242</v>
      </c>
      <c r="F1754" s="55">
        <v>26.01</v>
      </c>
      <c r="H1754" s="54" t="s">
        <v>4068</v>
      </c>
      <c r="I1754" s="55">
        <v>2</v>
      </c>
      <c r="J1754" s="54" t="s">
        <v>4069</v>
      </c>
      <c r="K1754" s="54" t="s">
        <v>4068</v>
      </c>
      <c r="L1754" s="54" t="s">
        <v>309</v>
      </c>
      <c r="M1754" s="54" t="s">
        <v>116</v>
      </c>
      <c r="N1754" s="54">
        <v>6.02</v>
      </c>
      <c r="P1754" s="54">
        <v>0.34</v>
      </c>
      <c r="R1754" s="54">
        <v>6076.13</v>
      </c>
      <c r="S1754" s="54">
        <v>3425</v>
      </c>
      <c r="T1754" s="54">
        <v>512</v>
      </c>
      <c r="U1754" s="54">
        <v>171500</v>
      </c>
    </row>
    <row r="1755" spans="5:21">
      <c r="E1755" s="55">
        <v>242</v>
      </c>
      <c r="F1755" s="55">
        <v>26.02</v>
      </c>
      <c r="H1755" s="54" t="s">
        <v>4070</v>
      </c>
      <c r="I1755" s="55">
        <v>2</v>
      </c>
      <c r="J1755" s="54" t="s">
        <v>4071</v>
      </c>
      <c r="K1755" s="54" t="s">
        <v>4070</v>
      </c>
      <c r="L1755" s="54" t="s">
        <v>309</v>
      </c>
      <c r="M1755" s="54" t="s">
        <v>116</v>
      </c>
      <c r="N1755" s="54">
        <v>6.02</v>
      </c>
      <c r="P1755" s="54">
        <v>0.48</v>
      </c>
      <c r="R1755" s="54">
        <v>11198.66</v>
      </c>
      <c r="S1755" s="54">
        <v>2818</v>
      </c>
      <c r="T1755" s="54">
        <v>126</v>
      </c>
      <c r="U1755" s="54">
        <v>309000</v>
      </c>
    </row>
    <row r="1756" spans="5:21">
      <c r="E1756" s="55">
        <v>242</v>
      </c>
      <c r="F1756" s="55">
        <v>26.03</v>
      </c>
      <c r="H1756" s="54" t="s">
        <v>4072</v>
      </c>
      <c r="I1756" s="55">
        <v>2</v>
      </c>
      <c r="J1756" s="54" t="s">
        <v>4073</v>
      </c>
      <c r="K1756" s="54" t="s">
        <v>4072</v>
      </c>
      <c r="L1756" s="54" t="s">
        <v>309</v>
      </c>
      <c r="M1756" s="54" t="s">
        <v>116</v>
      </c>
      <c r="N1756" s="54">
        <v>6.02</v>
      </c>
      <c r="P1756" s="54">
        <v>0.2</v>
      </c>
      <c r="R1756" s="54">
        <v>7451.59</v>
      </c>
      <c r="S1756" s="54">
        <v>3205</v>
      </c>
      <c r="T1756" s="54">
        <v>666</v>
      </c>
      <c r="U1756" s="54">
        <v>189500</v>
      </c>
    </row>
    <row r="1757" spans="5:21">
      <c r="E1757" s="55">
        <v>242</v>
      </c>
      <c r="F1757" s="55">
        <v>26.04</v>
      </c>
      <c r="H1757" s="54" t="s">
        <v>4074</v>
      </c>
      <c r="I1757" s="55">
        <v>2</v>
      </c>
      <c r="J1757" s="54" t="s">
        <v>4075</v>
      </c>
      <c r="K1757" s="54" t="s">
        <v>4074</v>
      </c>
      <c r="L1757" s="54" t="s">
        <v>309</v>
      </c>
      <c r="M1757" s="54" t="s">
        <v>116</v>
      </c>
      <c r="N1757" s="54">
        <v>6.02</v>
      </c>
      <c r="P1757" s="54">
        <v>0.4</v>
      </c>
      <c r="R1757" s="54">
        <v>8623.14</v>
      </c>
      <c r="S1757" s="54">
        <v>3461</v>
      </c>
      <c r="T1757" s="54">
        <v>62</v>
      </c>
      <c r="U1757" s="54">
        <v>245000</v>
      </c>
    </row>
    <row r="1758" spans="5:21">
      <c r="E1758" s="55">
        <v>242</v>
      </c>
      <c r="F1758" s="55">
        <v>26.07</v>
      </c>
      <c r="H1758" s="54" t="s">
        <v>4076</v>
      </c>
      <c r="I1758" s="55">
        <v>2</v>
      </c>
      <c r="J1758" s="54" t="s">
        <v>4077</v>
      </c>
      <c r="K1758" s="54" t="s">
        <v>4076</v>
      </c>
      <c r="L1758" s="54" t="s">
        <v>309</v>
      </c>
      <c r="M1758" s="54" t="s">
        <v>116</v>
      </c>
      <c r="N1758" s="54">
        <v>6.02</v>
      </c>
      <c r="P1758" s="54">
        <v>0.24</v>
      </c>
      <c r="R1758" s="54">
        <v>10750.14</v>
      </c>
      <c r="U1758" s="54">
        <v>0</v>
      </c>
    </row>
    <row r="1759" spans="5:21">
      <c r="E1759" s="55">
        <v>242</v>
      </c>
      <c r="F1759" s="55">
        <v>26.08</v>
      </c>
      <c r="H1759" s="54" t="s">
        <v>4078</v>
      </c>
      <c r="I1759" s="55">
        <v>2</v>
      </c>
      <c r="J1759" s="54" t="s">
        <v>4079</v>
      </c>
      <c r="K1759" s="54" t="s">
        <v>4078</v>
      </c>
      <c r="L1759" s="54" t="s">
        <v>309</v>
      </c>
      <c r="M1759" s="54" t="s">
        <v>116</v>
      </c>
      <c r="N1759" s="54">
        <v>6.02</v>
      </c>
      <c r="P1759" s="54">
        <v>0.14000000000000001</v>
      </c>
      <c r="R1759" s="54">
        <v>11173.84</v>
      </c>
      <c r="S1759" s="54">
        <v>3243</v>
      </c>
      <c r="T1759" s="54">
        <v>88</v>
      </c>
      <c r="U1759" s="54">
        <v>345000</v>
      </c>
    </row>
    <row r="1760" spans="5:21">
      <c r="E1760" s="55">
        <v>243</v>
      </c>
      <c r="F1760" s="55">
        <v>396</v>
      </c>
      <c r="H1760" s="54" t="s">
        <v>184</v>
      </c>
      <c r="I1760" s="55" t="s">
        <v>77</v>
      </c>
      <c r="J1760" s="54" t="s">
        <v>85</v>
      </c>
      <c r="K1760" s="54" t="s">
        <v>322</v>
      </c>
      <c r="L1760" s="54" t="s">
        <v>309</v>
      </c>
      <c r="M1760" s="54" t="s">
        <v>116</v>
      </c>
      <c r="N1760" s="54">
        <v>6.02</v>
      </c>
      <c r="P1760" s="54">
        <v>0.28999999999999998</v>
      </c>
      <c r="Q1760" s="54" t="s">
        <v>118</v>
      </c>
      <c r="R1760" s="54">
        <v>0</v>
      </c>
      <c r="U1760" s="54">
        <v>0</v>
      </c>
    </row>
    <row r="1761" spans="5:21">
      <c r="E1761" s="55">
        <v>243</v>
      </c>
      <c r="F1761" s="55">
        <v>397</v>
      </c>
      <c r="H1761" s="54" t="s">
        <v>4080</v>
      </c>
      <c r="I1761" s="55">
        <v>1</v>
      </c>
      <c r="J1761" s="54" t="s">
        <v>4081</v>
      </c>
      <c r="K1761" s="54" t="s">
        <v>4082</v>
      </c>
      <c r="L1761" s="54" t="s">
        <v>1266</v>
      </c>
      <c r="M1761" s="54" t="s">
        <v>116</v>
      </c>
      <c r="N1761" s="54">
        <v>6.02</v>
      </c>
      <c r="P1761" s="54">
        <v>0.23</v>
      </c>
      <c r="R1761" s="54">
        <v>733.82</v>
      </c>
      <c r="U1761" s="54">
        <v>0</v>
      </c>
    </row>
    <row r="1762" spans="5:21">
      <c r="E1762" s="55">
        <v>243</v>
      </c>
      <c r="F1762" s="55">
        <v>398</v>
      </c>
      <c r="H1762" s="54" t="s">
        <v>4083</v>
      </c>
      <c r="I1762" s="55">
        <v>2</v>
      </c>
      <c r="J1762" s="54" t="s">
        <v>4084</v>
      </c>
      <c r="K1762" s="54" t="s">
        <v>4083</v>
      </c>
      <c r="L1762" s="54" t="s">
        <v>309</v>
      </c>
      <c r="M1762" s="54" t="s">
        <v>116</v>
      </c>
      <c r="N1762" s="54">
        <v>6.02</v>
      </c>
      <c r="P1762" s="54">
        <v>0.2</v>
      </c>
      <c r="R1762" s="54">
        <v>7781.28</v>
      </c>
      <c r="S1762" s="54">
        <v>3368</v>
      </c>
      <c r="T1762" s="54">
        <v>558</v>
      </c>
      <c r="U1762" s="54">
        <v>1</v>
      </c>
    </row>
    <row r="1763" spans="5:21">
      <c r="E1763" s="55">
        <v>243</v>
      </c>
      <c r="F1763" s="55">
        <v>399</v>
      </c>
      <c r="H1763" s="54" t="s">
        <v>4085</v>
      </c>
      <c r="I1763" s="55">
        <v>2</v>
      </c>
      <c r="J1763" s="54" t="s">
        <v>4086</v>
      </c>
      <c r="K1763" s="54" t="s">
        <v>4085</v>
      </c>
      <c r="L1763" s="54" t="s">
        <v>309</v>
      </c>
      <c r="M1763" s="54" t="s">
        <v>116</v>
      </c>
      <c r="N1763" s="54">
        <v>6.02</v>
      </c>
      <c r="P1763" s="54">
        <v>0.22</v>
      </c>
      <c r="R1763" s="54">
        <v>5189.88</v>
      </c>
      <c r="S1763" s="54">
        <v>2615</v>
      </c>
      <c r="T1763" s="54">
        <v>122</v>
      </c>
      <c r="U1763" s="54">
        <v>110500</v>
      </c>
    </row>
    <row r="1764" spans="5:21">
      <c r="E1764" s="55">
        <v>244</v>
      </c>
      <c r="F1764" s="55">
        <v>392</v>
      </c>
      <c r="H1764" s="54" t="s">
        <v>4087</v>
      </c>
      <c r="I1764" s="55">
        <v>2</v>
      </c>
      <c r="J1764" s="54" t="s">
        <v>4088</v>
      </c>
      <c r="K1764" s="54" t="s">
        <v>4087</v>
      </c>
      <c r="L1764" s="54" t="s">
        <v>309</v>
      </c>
      <c r="M1764" s="54" t="s">
        <v>116</v>
      </c>
      <c r="N1764" s="54">
        <v>6.02</v>
      </c>
      <c r="P1764" s="54">
        <v>0.18</v>
      </c>
      <c r="R1764" s="54">
        <v>7923.08</v>
      </c>
      <c r="S1764" s="54">
        <v>3295</v>
      </c>
      <c r="T1764" s="54">
        <v>475</v>
      </c>
      <c r="U1764" s="54">
        <v>230000</v>
      </c>
    </row>
    <row r="1765" spans="5:21">
      <c r="E1765" s="55">
        <v>244</v>
      </c>
      <c r="F1765" s="55">
        <v>393</v>
      </c>
      <c r="H1765" s="54" t="s">
        <v>4089</v>
      </c>
      <c r="I1765" s="55" t="s">
        <v>536</v>
      </c>
      <c r="J1765" s="54" t="s">
        <v>4090</v>
      </c>
      <c r="K1765" s="54" t="s">
        <v>4089</v>
      </c>
      <c r="L1765" s="54" t="s">
        <v>309</v>
      </c>
      <c r="M1765" s="54" t="s">
        <v>116</v>
      </c>
      <c r="N1765" s="54">
        <v>6.02</v>
      </c>
      <c r="P1765" s="54">
        <v>0.59</v>
      </c>
      <c r="Q1765" s="54" t="s">
        <v>1301</v>
      </c>
      <c r="R1765" s="54">
        <v>0</v>
      </c>
      <c r="S1765" s="54">
        <v>2451</v>
      </c>
      <c r="T1765" s="54">
        <v>318</v>
      </c>
      <c r="U1765" s="54">
        <v>4000</v>
      </c>
    </row>
    <row r="1766" spans="5:21">
      <c r="E1766" s="55">
        <v>245</v>
      </c>
      <c r="F1766" s="55">
        <v>1</v>
      </c>
      <c r="H1766" s="54" t="s">
        <v>4091</v>
      </c>
      <c r="I1766" s="55">
        <v>2</v>
      </c>
      <c r="J1766" s="54" t="s">
        <v>4092</v>
      </c>
      <c r="K1766" s="54" t="s">
        <v>4091</v>
      </c>
      <c r="L1766" s="54" t="s">
        <v>309</v>
      </c>
      <c r="M1766" s="54" t="s">
        <v>116</v>
      </c>
      <c r="N1766" s="54">
        <v>6.02</v>
      </c>
      <c r="P1766" s="54">
        <v>0.24</v>
      </c>
      <c r="R1766" s="54">
        <v>11556.7</v>
      </c>
      <c r="S1766" s="54">
        <v>2638</v>
      </c>
      <c r="T1766" s="54">
        <v>327</v>
      </c>
      <c r="U1766" s="54">
        <v>1</v>
      </c>
    </row>
    <row r="1767" spans="5:21">
      <c r="E1767" s="55">
        <v>245</v>
      </c>
      <c r="F1767" s="55">
        <v>3</v>
      </c>
      <c r="H1767" s="54" t="s">
        <v>4093</v>
      </c>
      <c r="I1767" s="55">
        <v>2</v>
      </c>
      <c r="J1767" s="54" t="s">
        <v>4094</v>
      </c>
      <c r="K1767" s="54" t="s">
        <v>4093</v>
      </c>
      <c r="L1767" s="54" t="s">
        <v>309</v>
      </c>
      <c r="M1767" s="54" t="s">
        <v>116</v>
      </c>
      <c r="N1767" s="54">
        <v>6.02</v>
      </c>
      <c r="P1767" s="54">
        <v>0.34</v>
      </c>
      <c r="R1767" s="54">
        <v>9254.15</v>
      </c>
      <c r="S1767" s="54">
        <v>3208</v>
      </c>
      <c r="T1767" s="54">
        <v>33</v>
      </c>
      <c r="U1767" s="54">
        <v>1</v>
      </c>
    </row>
    <row r="1768" spans="5:21">
      <c r="E1768" s="55">
        <v>245</v>
      </c>
      <c r="F1768" s="55">
        <v>5</v>
      </c>
      <c r="H1768" s="54" t="s">
        <v>4095</v>
      </c>
      <c r="I1768" s="55">
        <v>2</v>
      </c>
      <c r="J1768" s="54" t="s">
        <v>4096</v>
      </c>
      <c r="K1768" s="54" t="s">
        <v>4095</v>
      </c>
      <c r="L1768" s="54" t="s">
        <v>309</v>
      </c>
      <c r="M1768" s="54" t="s">
        <v>116</v>
      </c>
      <c r="N1768" s="54">
        <v>6.02</v>
      </c>
      <c r="P1768" s="54">
        <v>0.3</v>
      </c>
      <c r="R1768" s="54">
        <v>7791.91</v>
      </c>
      <c r="S1768" s="54">
        <v>2996</v>
      </c>
      <c r="T1768" s="54">
        <v>45</v>
      </c>
      <c r="U1768" s="54">
        <v>289500</v>
      </c>
    </row>
    <row r="1769" spans="5:21">
      <c r="E1769" s="55">
        <v>245</v>
      </c>
      <c r="F1769" s="55">
        <v>6.02</v>
      </c>
      <c r="H1769" s="54" t="s">
        <v>3972</v>
      </c>
      <c r="I1769" s="55">
        <v>2</v>
      </c>
      <c r="J1769" s="54" t="s">
        <v>4097</v>
      </c>
      <c r="K1769" s="54" t="s">
        <v>3972</v>
      </c>
      <c r="L1769" s="54" t="s">
        <v>309</v>
      </c>
      <c r="M1769" s="54" t="s">
        <v>116</v>
      </c>
      <c r="N1769" s="54">
        <v>6.02</v>
      </c>
      <c r="P1769" s="54">
        <v>0.63</v>
      </c>
      <c r="R1769" s="54">
        <v>13407.19</v>
      </c>
      <c r="S1769" s="54">
        <v>2791</v>
      </c>
      <c r="T1769" s="54">
        <v>293</v>
      </c>
      <c r="U1769" s="54">
        <v>165000</v>
      </c>
    </row>
    <row r="1770" spans="5:21">
      <c r="E1770" s="55">
        <v>245</v>
      </c>
      <c r="F1770" s="55">
        <v>8</v>
      </c>
      <c r="H1770" s="54" t="s">
        <v>4098</v>
      </c>
      <c r="I1770" s="55">
        <v>2</v>
      </c>
      <c r="J1770" s="54" t="s">
        <v>4099</v>
      </c>
      <c r="K1770" s="54" t="s">
        <v>4098</v>
      </c>
      <c r="L1770" s="54" t="s">
        <v>309</v>
      </c>
      <c r="M1770" s="54" t="s">
        <v>116</v>
      </c>
      <c r="N1770" s="54">
        <v>6.02</v>
      </c>
      <c r="P1770" s="54">
        <v>0.5</v>
      </c>
      <c r="R1770" s="54">
        <v>10133.31</v>
      </c>
      <c r="S1770" s="54">
        <v>3232</v>
      </c>
      <c r="T1770" s="54">
        <v>603</v>
      </c>
      <c r="U1770" s="54">
        <v>320000</v>
      </c>
    </row>
    <row r="1771" spans="5:21">
      <c r="E1771" s="55">
        <v>245</v>
      </c>
      <c r="F1771" s="55">
        <v>10</v>
      </c>
      <c r="H1771" s="54" t="s">
        <v>4100</v>
      </c>
      <c r="I1771" s="55">
        <v>2</v>
      </c>
      <c r="J1771" s="54" t="s">
        <v>4101</v>
      </c>
      <c r="K1771" s="54" t="s">
        <v>4100</v>
      </c>
      <c r="L1771" s="54" t="s">
        <v>309</v>
      </c>
      <c r="M1771" s="54" t="s">
        <v>116</v>
      </c>
      <c r="N1771" s="54">
        <v>6.02</v>
      </c>
      <c r="P1771" s="54">
        <v>0.47</v>
      </c>
      <c r="R1771" s="54">
        <v>15495.2</v>
      </c>
      <c r="S1771" s="54">
        <v>2678</v>
      </c>
      <c r="T1771" s="54">
        <v>24</v>
      </c>
      <c r="U1771" s="54">
        <v>499000</v>
      </c>
    </row>
    <row r="1772" spans="5:21">
      <c r="E1772" s="55">
        <v>245</v>
      </c>
      <c r="F1772" s="55">
        <v>12</v>
      </c>
      <c r="H1772" s="54" t="s">
        <v>4102</v>
      </c>
      <c r="I1772" s="55">
        <v>2</v>
      </c>
      <c r="J1772" s="54" t="s">
        <v>4103</v>
      </c>
      <c r="K1772" s="54" t="s">
        <v>4104</v>
      </c>
      <c r="L1772" s="54" t="s">
        <v>342</v>
      </c>
      <c r="M1772" s="54" t="s">
        <v>116</v>
      </c>
      <c r="N1772" s="54">
        <v>6.02</v>
      </c>
      <c r="P1772" s="54">
        <v>0.28999999999999998</v>
      </c>
      <c r="R1772" s="54">
        <v>7685.56</v>
      </c>
      <c r="S1772" s="54">
        <v>3498</v>
      </c>
      <c r="T1772" s="54">
        <v>928</v>
      </c>
      <c r="U1772" s="54">
        <v>1</v>
      </c>
    </row>
    <row r="1773" spans="5:21">
      <c r="E1773" s="55">
        <v>245</v>
      </c>
      <c r="F1773" s="55">
        <v>13</v>
      </c>
      <c r="H1773" s="54" t="s">
        <v>4106</v>
      </c>
      <c r="I1773" s="55">
        <v>2</v>
      </c>
      <c r="J1773" s="54" t="s">
        <v>4107</v>
      </c>
      <c r="K1773" s="54" t="s">
        <v>4106</v>
      </c>
      <c r="L1773" s="54" t="s">
        <v>309</v>
      </c>
      <c r="M1773" s="54" t="s">
        <v>116</v>
      </c>
      <c r="N1773" s="54">
        <v>6.02</v>
      </c>
      <c r="P1773" s="54">
        <v>0.3</v>
      </c>
      <c r="R1773" s="54">
        <v>13740.42</v>
      </c>
      <c r="U1773" s="54">
        <v>0</v>
      </c>
    </row>
    <row r="1774" spans="5:21">
      <c r="E1774" s="55">
        <v>245</v>
      </c>
      <c r="F1774" s="55">
        <v>14</v>
      </c>
      <c r="H1774" s="54" t="s">
        <v>4108</v>
      </c>
      <c r="I1774" s="55">
        <v>2</v>
      </c>
      <c r="J1774" s="54" t="s">
        <v>4109</v>
      </c>
      <c r="K1774" s="54" t="s">
        <v>4108</v>
      </c>
      <c r="L1774" s="54" t="s">
        <v>309</v>
      </c>
      <c r="M1774" s="54" t="s">
        <v>116</v>
      </c>
      <c r="N1774" s="54">
        <v>6.02</v>
      </c>
      <c r="P1774" s="54">
        <v>0.4</v>
      </c>
      <c r="R1774" s="54">
        <v>8451.2800000000007</v>
      </c>
      <c r="S1774" s="54">
        <v>2994</v>
      </c>
      <c r="T1774" s="54">
        <v>10</v>
      </c>
      <c r="U1774" s="54">
        <v>1</v>
      </c>
    </row>
    <row r="1775" spans="5:21">
      <c r="E1775" s="55">
        <v>245</v>
      </c>
      <c r="F1775" s="55">
        <v>16</v>
      </c>
      <c r="H1775" s="54" t="s">
        <v>4110</v>
      </c>
      <c r="I1775" s="55">
        <v>2</v>
      </c>
      <c r="J1775" s="54" t="s">
        <v>4111</v>
      </c>
      <c r="K1775" s="54" t="s">
        <v>4110</v>
      </c>
      <c r="L1775" s="54" t="s">
        <v>309</v>
      </c>
      <c r="M1775" s="54" t="s">
        <v>116</v>
      </c>
      <c r="N1775" s="54">
        <v>6.02</v>
      </c>
      <c r="P1775" s="54">
        <v>0.372</v>
      </c>
      <c r="R1775" s="54">
        <v>13240.58</v>
      </c>
      <c r="S1775" s="54">
        <v>3071</v>
      </c>
      <c r="T1775" s="54">
        <v>14</v>
      </c>
      <c r="U1775" s="54">
        <v>685000</v>
      </c>
    </row>
    <row r="1776" spans="5:21">
      <c r="E1776" s="55">
        <v>245</v>
      </c>
      <c r="F1776" s="55">
        <v>17.02</v>
      </c>
      <c r="H1776" s="54" t="s">
        <v>4112</v>
      </c>
      <c r="I1776" s="55">
        <v>2</v>
      </c>
      <c r="J1776" s="54" t="s">
        <v>4113</v>
      </c>
      <c r="K1776" s="54" t="s">
        <v>4112</v>
      </c>
      <c r="L1776" s="54" t="s">
        <v>309</v>
      </c>
      <c r="M1776" s="54" t="s">
        <v>116</v>
      </c>
      <c r="N1776" s="54">
        <v>6.02</v>
      </c>
      <c r="P1776" s="54">
        <v>0.3</v>
      </c>
      <c r="R1776" s="54">
        <v>10959.3</v>
      </c>
      <c r="S1776" s="54">
        <v>2577</v>
      </c>
      <c r="T1776" s="54">
        <v>123</v>
      </c>
      <c r="U1776" s="54">
        <v>1</v>
      </c>
    </row>
    <row r="1777" spans="5:21">
      <c r="E1777" s="55">
        <v>245</v>
      </c>
      <c r="F1777" s="55">
        <v>19</v>
      </c>
      <c r="H1777" s="54" t="s">
        <v>4114</v>
      </c>
      <c r="I1777" s="55">
        <v>1</v>
      </c>
      <c r="J1777" s="54" t="s">
        <v>4113</v>
      </c>
      <c r="K1777" s="54" t="s">
        <v>4112</v>
      </c>
      <c r="L1777" s="54" t="s">
        <v>309</v>
      </c>
      <c r="M1777" s="54" t="s">
        <v>116</v>
      </c>
      <c r="N1777" s="54">
        <v>6.02</v>
      </c>
      <c r="P1777" s="54">
        <v>0.17</v>
      </c>
      <c r="R1777" s="54">
        <v>602.65</v>
      </c>
      <c r="S1777" s="54">
        <v>2593</v>
      </c>
      <c r="T1777" s="54">
        <v>134</v>
      </c>
      <c r="U1777" s="54">
        <v>1</v>
      </c>
    </row>
    <row r="1778" spans="5:21">
      <c r="E1778" s="55">
        <v>245</v>
      </c>
      <c r="F1778" s="55">
        <v>19.010000000000002</v>
      </c>
      <c r="H1778" s="54" t="s">
        <v>4115</v>
      </c>
      <c r="I1778" s="55">
        <v>1</v>
      </c>
      <c r="J1778" s="54" t="s">
        <v>4116</v>
      </c>
      <c r="K1778" s="54" t="s">
        <v>4117</v>
      </c>
      <c r="L1778" s="54" t="s">
        <v>4118</v>
      </c>
      <c r="M1778" s="54" t="s">
        <v>116</v>
      </c>
      <c r="N1778" s="54">
        <v>6.02</v>
      </c>
      <c r="P1778" s="54">
        <v>0.12</v>
      </c>
      <c r="R1778" s="54">
        <v>425.4</v>
      </c>
      <c r="U1778" s="54">
        <v>0</v>
      </c>
    </row>
    <row r="1779" spans="5:21">
      <c r="E1779" s="55">
        <v>245</v>
      </c>
      <c r="F1779" s="55">
        <v>19.02</v>
      </c>
      <c r="H1779" s="54" t="s">
        <v>3929</v>
      </c>
      <c r="I1779" s="55">
        <v>1</v>
      </c>
      <c r="J1779" s="54" t="s">
        <v>4055</v>
      </c>
      <c r="K1779" s="54" t="s">
        <v>4056</v>
      </c>
      <c r="L1779" s="54" t="s">
        <v>309</v>
      </c>
      <c r="M1779" s="54" t="s">
        <v>116</v>
      </c>
      <c r="N1779" s="54">
        <v>6.02</v>
      </c>
      <c r="P1779" s="54">
        <v>0.1</v>
      </c>
      <c r="R1779" s="54">
        <v>319.05</v>
      </c>
      <c r="U1779" s="54">
        <v>0</v>
      </c>
    </row>
    <row r="1780" spans="5:21">
      <c r="E1780" s="55">
        <v>245</v>
      </c>
      <c r="F1780" s="55">
        <v>20</v>
      </c>
      <c r="H1780" s="54" t="s">
        <v>3929</v>
      </c>
      <c r="I1780" s="55">
        <v>1</v>
      </c>
      <c r="J1780" s="54" t="s">
        <v>4055</v>
      </c>
      <c r="K1780" s="54" t="s">
        <v>4056</v>
      </c>
      <c r="L1780" s="54" t="s">
        <v>309</v>
      </c>
      <c r="M1780" s="54" t="s">
        <v>116</v>
      </c>
      <c r="N1780" s="54">
        <v>6.02</v>
      </c>
      <c r="P1780" s="54">
        <v>0.3</v>
      </c>
      <c r="R1780" s="54">
        <v>2747.38</v>
      </c>
      <c r="U1780" s="54">
        <v>0</v>
      </c>
    </row>
    <row r="1781" spans="5:21">
      <c r="E1781" s="55">
        <v>246</v>
      </c>
      <c r="F1781" s="55">
        <v>390</v>
      </c>
      <c r="H1781" s="54" t="s">
        <v>4119</v>
      </c>
      <c r="I1781" s="55">
        <v>2</v>
      </c>
      <c r="J1781" s="54" t="s">
        <v>4120</v>
      </c>
      <c r="K1781" s="54" t="s">
        <v>4119</v>
      </c>
      <c r="L1781" s="54" t="s">
        <v>309</v>
      </c>
      <c r="M1781" s="54" t="s">
        <v>116</v>
      </c>
      <c r="N1781" s="54">
        <v>6.02</v>
      </c>
      <c r="P1781" s="54">
        <v>0.39</v>
      </c>
      <c r="R1781" s="54">
        <v>8089.69</v>
      </c>
      <c r="S1781" s="54">
        <v>3109</v>
      </c>
      <c r="T1781" s="54">
        <v>217</v>
      </c>
      <c r="U1781" s="54">
        <v>307000</v>
      </c>
    </row>
    <row r="1782" spans="5:21">
      <c r="E1782" s="55">
        <v>246</v>
      </c>
      <c r="F1782" s="55">
        <v>460</v>
      </c>
      <c r="H1782" s="54" t="s">
        <v>4121</v>
      </c>
      <c r="I1782" s="55">
        <v>2</v>
      </c>
      <c r="J1782" s="54" t="s">
        <v>4122</v>
      </c>
      <c r="K1782" s="54" t="s">
        <v>4121</v>
      </c>
      <c r="L1782" s="54" t="s">
        <v>309</v>
      </c>
      <c r="M1782" s="54" t="s">
        <v>116</v>
      </c>
      <c r="N1782" s="54">
        <v>6.02</v>
      </c>
      <c r="P1782" s="54">
        <v>0.65</v>
      </c>
      <c r="R1782" s="54">
        <v>8837.69</v>
      </c>
      <c r="S1782" s="54">
        <v>3213</v>
      </c>
      <c r="T1782" s="54">
        <v>511</v>
      </c>
      <c r="U1782" s="54">
        <v>117000</v>
      </c>
    </row>
    <row r="1783" spans="5:21">
      <c r="E1783" s="55">
        <v>246</v>
      </c>
      <c r="F1783" s="55">
        <v>463</v>
      </c>
      <c r="H1783" s="54" t="s">
        <v>4123</v>
      </c>
      <c r="I1783" s="55">
        <v>2</v>
      </c>
      <c r="J1783" s="54" t="s">
        <v>4124</v>
      </c>
      <c r="K1783" s="54" t="s">
        <v>4123</v>
      </c>
      <c r="L1783" s="54" t="s">
        <v>309</v>
      </c>
      <c r="M1783" s="54" t="s">
        <v>116</v>
      </c>
      <c r="N1783" s="54">
        <v>6.02</v>
      </c>
      <c r="P1783" s="54">
        <v>0.23</v>
      </c>
      <c r="R1783" s="54">
        <v>6349.1</v>
      </c>
      <c r="S1783" s="54">
        <v>2745</v>
      </c>
      <c r="T1783" s="54">
        <v>40</v>
      </c>
      <c r="U1783" s="54">
        <v>182310</v>
      </c>
    </row>
    <row r="1784" spans="5:21">
      <c r="E1784" s="55">
        <v>246</v>
      </c>
      <c r="F1784" s="55">
        <v>464</v>
      </c>
      <c r="H1784" s="54" t="s">
        <v>4125</v>
      </c>
      <c r="I1784" s="55">
        <v>2</v>
      </c>
      <c r="J1784" s="54" t="s">
        <v>4126</v>
      </c>
      <c r="K1784" s="54" t="s">
        <v>4125</v>
      </c>
      <c r="L1784" s="54" t="s">
        <v>309</v>
      </c>
      <c r="M1784" s="54" t="s">
        <v>116</v>
      </c>
      <c r="N1784" s="54">
        <v>6.02</v>
      </c>
      <c r="P1784" s="54">
        <v>0.19</v>
      </c>
      <c r="R1784" s="54">
        <v>6558.1</v>
      </c>
      <c r="U1784" s="54">
        <v>0</v>
      </c>
    </row>
    <row r="1785" spans="5:21">
      <c r="E1785" s="55">
        <v>246</v>
      </c>
      <c r="F1785" s="55">
        <v>465.01</v>
      </c>
      <c r="H1785" s="54" t="s">
        <v>4127</v>
      </c>
      <c r="I1785" s="55">
        <v>2</v>
      </c>
      <c r="J1785" s="54" t="s">
        <v>4128</v>
      </c>
      <c r="K1785" s="54" t="s">
        <v>4127</v>
      </c>
      <c r="L1785" s="54" t="s">
        <v>309</v>
      </c>
      <c r="M1785" s="54" t="s">
        <v>116</v>
      </c>
      <c r="N1785" s="54">
        <v>6.02</v>
      </c>
      <c r="P1785" s="54">
        <v>0.19</v>
      </c>
      <c r="R1785" s="54">
        <v>6342.01</v>
      </c>
      <c r="S1785" s="54">
        <v>3459</v>
      </c>
      <c r="T1785" s="54">
        <v>669</v>
      </c>
      <c r="U1785" s="54">
        <v>230000</v>
      </c>
    </row>
    <row r="1786" spans="5:21">
      <c r="E1786" s="55">
        <v>246</v>
      </c>
      <c r="F1786" s="55">
        <v>467</v>
      </c>
      <c r="H1786" s="54" t="s">
        <v>4129</v>
      </c>
      <c r="I1786" s="55">
        <v>2</v>
      </c>
      <c r="J1786" s="54" t="s">
        <v>4130</v>
      </c>
      <c r="K1786" s="54" t="s">
        <v>4129</v>
      </c>
      <c r="L1786" s="54" t="s">
        <v>309</v>
      </c>
      <c r="M1786" s="54" t="s">
        <v>116</v>
      </c>
      <c r="N1786" s="54">
        <v>6.02</v>
      </c>
      <c r="P1786" s="54">
        <v>0.69</v>
      </c>
      <c r="R1786" s="54">
        <v>12964.07</v>
      </c>
      <c r="S1786" s="54">
        <v>3396</v>
      </c>
      <c r="T1786" s="54">
        <v>136</v>
      </c>
      <c r="U1786" s="54">
        <v>385000</v>
      </c>
    </row>
    <row r="1787" spans="5:21">
      <c r="E1787" s="55">
        <v>246</v>
      </c>
      <c r="F1787" s="55">
        <v>471</v>
      </c>
      <c r="H1787" s="54" t="s">
        <v>4131</v>
      </c>
      <c r="I1787" s="55">
        <v>2</v>
      </c>
      <c r="J1787" s="54" t="s">
        <v>4132</v>
      </c>
      <c r="K1787" s="54" t="s">
        <v>4131</v>
      </c>
      <c r="L1787" s="54" t="s">
        <v>309</v>
      </c>
      <c r="M1787" s="54" t="s">
        <v>116</v>
      </c>
      <c r="N1787" s="54">
        <v>6.02</v>
      </c>
      <c r="P1787" s="54">
        <v>0.19</v>
      </c>
      <c r="R1787" s="54">
        <v>6501.53</v>
      </c>
      <c r="S1787" s="54">
        <v>2948</v>
      </c>
      <c r="T1787" s="54">
        <v>54</v>
      </c>
      <c r="U1787" s="54">
        <v>240000</v>
      </c>
    </row>
    <row r="1788" spans="5:21">
      <c r="E1788" s="55">
        <v>246</v>
      </c>
      <c r="F1788" s="55">
        <v>472.02</v>
      </c>
      <c r="H1788" s="54" t="s">
        <v>4133</v>
      </c>
      <c r="I1788" s="55">
        <v>2</v>
      </c>
      <c r="J1788" s="54" t="s">
        <v>4134</v>
      </c>
      <c r="K1788" s="54" t="s">
        <v>4133</v>
      </c>
      <c r="L1788" s="54" t="s">
        <v>309</v>
      </c>
      <c r="M1788" s="54" t="s">
        <v>116</v>
      </c>
      <c r="N1788" s="54">
        <v>6.02</v>
      </c>
      <c r="P1788" s="54">
        <v>0.19</v>
      </c>
      <c r="R1788" s="54">
        <v>8614.35</v>
      </c>
      <c r="S1788" s="54">
        <v>3014</v>
      </c>
      <c r="T1788" s="54">
        <v>294</v>
      </c>
      <c r="U1788" s="54">
        <v>310000</v>
      </c>
    </row>
    <row r="1789" spans="5:21">
      <c r="E1789" s="55">
        <v>246</v>
      </c>
      <c r="F1789" s="55">
        <v>474.02</v>
      </c>
      <c r="H1789" s="54" t="s">
        <v>4135</v>
      </c>
      <c r="I1789" s="55">
        <v>2</v>
      </c>
      <c r="J1789" s="54" t="s">
        <v>4136</v>
      </c>
      <c r="K1789" s="54" t="s">
        <v>4135</v>
      </c>
      <c r="L1789" s="54" t="s">
        <v>309</v>
      </c>
      <c r="M1789" s="54" t="s">
        <v>116</v>
      </c>
      <c r="N1789" s="54">
        <v>6.02</v>
      </c>
      <c r="P1789" s="54">
        <v>0.24</v>
      </c>
      <c r="R1789" s="54">
        <v>10011.08</v>
      </c>
      <c r="S1789" s="54">
        <v>3100</v>
      </c>
      <c r="T1789" s="54">
        <v>335</v>
      </c>
      <c r="U1789" s="54">
        <v>400000</v>
      </c>
    </row>
    <row r="1790" spans="5:21">
      <c r="E1790" s="55">
        <v>246</v>
      </c>
      <c r="F1790" s="55">
        <v>476</v>
      </c>
      <c r="H1790" s="54" t="s">
        <v>4137</v>
      </c>
      <c r="I1790" s="55">
        <v>2</v>
      </c>
      <c r="J1790" s="54" t="s">
        <v>4138</v>
      </c>
      <c r="K1790" s="54" t="s">
        <v>4137</v>
      </c>
      <c r="L1790" s="54" t="s">
        <v>309</v>
      </c>
      <c r="M1790" s="54" t="s">
        <v>116</v>
      </c>
      <c r="N1790" s="54">
        <v>6.02</v>
      </c>
      <c r="P1790" s="54">
        <v>0.32</v>
      </c>
      <c r="R1790" s="54">
        <v>9185.1</v>
      </c>
      <c r="S1790" s="54">
        <v>3442</v>
      </c>
      <c r="T1790" s="54">
        <v>970</v>
      </c>
      <c r="U1790" s="54">
        <v>298000</v>
      </c>
    </row>
    <row r="1791" spans="5:21">
      <c r="E1791" s="55">
        <v>246</v>
      </c>
      <c r="F1791" s="55">
        <v>478</v>
      </c>
      <c r="H1791" s="54" t="s">
        <v>4139</v>
      </c>
      <c r="I1791" s="55">
        <v>2</v>
      </c>
      <c r="J1791" s="54" t="s">
        <v>4140</v>
      </c>
      <c r="K1791" s="54" t="s">
        <v>4139</v>
      </c>
      <c r="L1791" s="54" t="s">
        <v>309</v>
      </c>
      <c r="M1791" s="54" t="s">
        <v>116</v>
      </c>
      <c r="N1791" s="54">
        <v>6.02</v>
      </c>
      <c r="P1791" s="54">
        <v>0.35</v>
      </c>
      <c r="R1791" s="54">
        <v>8270.49</v>
      </c>
      <c r="S1791" s="54">
        <v>1888</v>
      </c>
      <c r="T1791" s="54">
        <v>197</v>
      </c>
      <c r="U1791" s="54">
        <v>161000</v>
      </c>
    </row>
    <row r="1792" spans="5:21">
      <c r="E1792" s="55">
        <v>246</v>
      </c>
      <c r="F1792" s="55">
        <v>478.01</v>
      </c>
      <c r="H1792" s="54" t="s">
        <v>4141</v>
      </c>
      <c r="I1792" s="55">
        <v>2</v>
      </c>
      <c r="J1792" s="54" t="s">
        <v>4142</v>
      </c>
      <c r="K1792" s="54" t="s">
        <v>4141</v>
      </c>
      <c r="L1792" s="54" t="s">
        <v>309</v>
      </c>
      <c r="M1792" s="54" t="s">
        <v>116</v>
      </c>
      <c r="N1792" s="54">
        <v>6.02</v>
      </c>
      <c r="P1792" s="54">
        <v>0.33</v>
      </c>
      <c r="R1792" s="54">
        <v>8394.56</v>
      </c>
      <c r="U1792" s="54">
        <v>0</v>
      </c>
    </row>
    <row r="1793" spans="5:21">
      <c r="E1793" s="55">
        <v>246</v>
      </c>
      <c r="F1793" s="55">
        <v>478.02</v>
      </c>
      <c r="H1793" s="54" t="s">
        <v>4143</v>
      </c>
      <c r="I1793" s="55">
        <v>2</v>
      </c>
      <c r="J1793" s="54" t="s">
        <v>4144</v>
      </c>
      <c r="K1793" s="54" t="s">
        <v>4143</v>
      </c>
      <c r="L1793" s="54" t="s">
        <v>309</v>
      </c>
      <c r="M1793" s="54" t="s">
        <v>116</v>
      </c>
      <c r="N1793" s="54">
        <v>6.02</v>
      </c>
      <c r="P1793" s="54">
        <v>0.42</v>
      </c>
      <c r="R1793" s="54">
        <v>8759.7000000000007</v>
      </c>
      <c r="S1793" s="54">
        <v>3347</v>
      </c>
      <c r="T1793" s="54">
        <v>581</v>
      </c>
      <c r="U1793" s="54">
        <v>237500</v>
      </c>
    </row>
    <row r="1794" spans="5:21">
      <c r="E1794" s="55">
        <v>246</v>
      </c>
      <c r="F1794" s="55">
        <v>478.03</v>
      </c>
      <c r="H1794" s="54" t="s">
        <v>4145</v>
      </c>
      <c r="I1794" s="55">
        <v>2</v>
      </c>
      <c r="J1794" s="54" t="s">
        <v>4146</v>
      </c>
      <c r="K1794" s="54" t="s">
        <v>4145</v>
      </c>
      <c r="L1794" s="54" t="s">
        <v>309</v>
      </c>
      <c r="M1794" s="54" t="s">
        <v>116</v>
      </c>
      <c r="N1794" s="54">
        <v>6.02</v>
      </c>
      <c r="P1794" s="54">
        <v>0.42</v>
      </c>
      <c r="R1794" s="54">
        <v>9518.33</v>
      </c>
      <c r="S1794" s="54">
        <v>2231</v>
      </c>
      <c r="T1794" s="54">
        <v>238</v>
      </c>
      <c r="U1794" s="54">
        <v>161000</v>
      </c>
    </row>
    <row r="1795" spans="5:21">
      <c r="E1795" s="55">
        <v>246</v>
      </c>
      <c r="F1795" s="55">
        <v>478.04</v>
      </c>
      <c r="H1795" s="54" t="s">
        <v>4147</v>
      </c>
      <c r="I1795" s="55">
        <v>2</v>
      </c>
      <c r="J1795" s="54" t="s">
        <v>4148</v>
      </c>
      <c r="K1795" s="54" t="s">
        <v>1385</v>
      </c>
      <c r="L1795" s="54" t="s">
        <v>309</v>
      </c>
      <c r="M1795" s="54" t="s">
        <v>116</v>
      </c>
      <c r="N1795" s="54">
        <v>6.02</v>
      </c>
      <c r="P1795" s="54">
        <v>0.42</v>
      </c>
      <c r="R1795" s="54">
        <v>9619.2800000000007</v>
      </c>
      <c r="U1795" s="54">
        <v>0</v>
      </c>
    </row>
    <row r="1796" spans="5:21">
      <c r="E1796" s="55">
        <v>247</v>
      </c>
      <c r="F1796" s="55">
        <v>1</v>
      </c>
      <c r="H1796" s="54" t="s">
        <v>105</v>
      </c>
      <c r="I1796" s="55">
        <v>1</v>
      </c>
      <c r="J1796" s="54" t="s">
        <v>4055</v>
      </c>
      <c r="K1796" s="54" t="s">
        <v>4056</v>
      </c>
      <c r="L1796" s="54" t="s">
        <v>309</v>
      </c>
      <c r="M1796" s="54" t="s">
        <v>3766</v>
      </c>
      <c r="N1796" s="54">
        <v>6.02</v>
      </c>
      <c r="P1796" s="54">
        <v>117</v>
      </c>
      <c r="R1796" s="54">
        <v>6221.48</v>
      </c>
      <c r="U1796" s="54">
        <v>0</v>
      </c>
    </row>
    <row r="1797" spans="5:21">
      <c r="E1797" s="55">
        <v>247</v>
      </c>
      <c r="F1797" s="55">
        <v>2</v>
      </c>
      <c r="H1797" s="54" t="s">
        <v>105</v>
      </c>
      <c r="I1797" s="55">
        <v>1</v>
      </c>
      <c r="J1797" s="54" t="s">
        <v>4055</v>
      </c>
      <c r="K1797" s="54" t="s">
        <v>4056</v>
      </c>
      <c r="L1797" s="54" t="s">
        <v>309</v>
      </c>
      <c r="M1797" s="54" t="s">
        <v>3766</v>
      </c>
      <c r="N1797" s="54">
        <v>6.03</v>
      </c>
      <c r="P1797" s="54">
        <v>0.3</v>
      </c>
      <c r="R1797" s="54">
        <v>17.73</v>
      </c>
      <c r="U1797" s="54">
        <v>0</v>
      </c>
    </row>
    <row r="1798" spans="5:21">
      <c r="E1798" s="55">
        <v>247</v>
      </c>
      <c r="F1798" s="55">
        <v>3</v>
      </c>
      <c r="H1798" s="54" t="s">
        <v>105</v>
      </c>
      <c r="I1798" s="55">
        <v>1</v>
      </c>
      <c r="J1798" s="54" t="s">
        <v>4055</v>
      </c>
      <c r="K1798" s="54" t="s">
        <v>4056</v>
      </c>
      <c r="L1798" s="54" t="s">
        <v>309</v>
      </c>
      <c r="M1798" s="54" t="s">
        <v>3766</v>
      </c>
      <c r="N1798" s="54">
        <v>6.03</v>
      </c>
      <c r="P1798" s="54">
        <v>1</v>
      </c>
      <c r="R1798" s="54">
        <v>53.18</v>
      </c>
      <c r="U1798" s="54">
        <v>0</v>
      </c>
    </row>
    <row r="1799" spans="5:21">
      <c r="E1799" s="55">
        <v>247.01</v>
      </c>
      <c r="F1799" s="55">
        <v>29</v>
      </c>
      <c r="H1799" s="54" t="s">
        <v>4149</v>
      </c>
      <c r="I1799" s="55">
        <v>2</v>
      </c>
      <c r="J1799" s="54" t="s">
        <v>4150</v>
      </c>
      <c r="K1799" s="54" t="s">
        <v>4151</v>
      </c>
      <c r="L1799" s="54" t="s">
        <v>4152</v>
      </c>
      <c r="M1799" s="54" t="s">
        <v>3766</v>
      </c>
      <c r="N1799" s="54">
        <v>6.03</v>
      </c>
      <c r="P1799" s="54">
        <v>1.5</v>
      </c>
      <c r="R1799" s="54">
        <v>17721.46</v>
      </c>
      <c r="S1799" s="54">
        <v>2176</v>
      </c>
      <c r="T1799" s="54">
        <v>313</v>
      </c>
      <c r="U1799" s="54">
        <v>400000</v>
      </c>
    </row>
    <row r="1800" spans="5:21">
      <c r="E1800" s="55">
        <v>248</v>
      </c>
      <c r="F1800" s="55">
        <v>1</v>
      </c>
      <c r="H1800" s="54" t="s">
        <v>4054</v>
      </c>
      <c r="I1800" s="55" t="s">
        <v>321</v>
      </c>
      <c r="J1800" s="54" t="s">
        <v>4055</v>
      </c>
      <c r="K1800" s="54" t="s">
        <v>4056</v>
      </c>
      <c r="L1800" s="54" t="s">
        <v>309</v>
      </c>
      <c r="M1800" s="54" t="s">
        <v>4153</v>
      </c>
      <c r="N1800" s="54">
        <v>6.03</v>
      </c>
      <c r="P1800" s="54">
        <v>22.5</v>
      </c>
      <c r="R1800" s="54">
        <v>12606.02</v>
      </c>
      <c r="U1800" s="54">
        <v>0</v>
      </c>
    </row>
    <row r="1801" spans="5:21">
      <c r="E1801" s="55">
        <v>248</v>
      </c>
      <c r="F1801" s="55">
        <v>304</v>
      </c>
      <c r="H1801" s="54" t="s">
        <v>4154</v>
      </c>
      <c r="I1801" s="55">
        <v>2</v>
      </c>
      <c r="J1801" s="54" t="s">
        <v>4155</v>
      </c>
      <c r="K1801" s="54" t="s">
        <v>4154</v>
      </c>
      <c r="L1801" s="54" t="s">
        <v>309</v>
      </c>
      <c r="M1801" s="54" t="s">
        <v>116</v>
      </c>
      <c r="N1801" s="54">
        <v>6.03</v>
      </c>
      <c r="P1801" s="54">
        <v>0.54</v>
      </c>
      <c r="R1801" s="54">
        <v>11202.2</v>
      </c>
      <c r="S1801" s="54">
        <v>3063</v>
      </c>
      <c r="T1801" s="54">
        <v>238</v>
      </c>
      <c r="U1801" s="54">
        <v>412500</v>
      </c>
    </row>
    <row r="1802" spans="5:21">
      <c r="E1802" s="55">
        <v>248</v>
      </c>
      <c r="F1802" s="55">
        <v>538.01</v>
      </c>
      <c r="H1802" s="54" t="s">
        <v>4156</v>
      </c>
      <c r="I1802" s="55">
        <v>2</v>
      </c>
      <c r="J1802" s="54" t="s">
        <v>4157</v>
      </c>
      <c r="K1802" s="54" t="s">
        <v>4156</v>
      </c>
      <c r="L1802" s="54" t="s">
        <v>368</v>
      </c>
      <c r="M1802" s="54" t="s">
        <v>116</v>
      </c>
      <c r="N1802" s="54">
        <v>6.03</v>
      </c>
      <c r="P1802" s="54">
        <v>0.24</v>
      </c>
      <c r="R1802" s="54">
        <v>8624.99</v>
      </c>
      <c r="S1802" s="54">
        <v>3352</v>
      </c>
      <c r="T1802" s="54">
        <v>205</v>
      </c>
      <c r="U1802" s="54">
        <v>250000</v>
      </c>
    </row>
    <row r="1803" spans="5:21">
      <c r="E1803" s="55">
        <v>248</v>
      </c>
      <c r="F1803" s="55">
        <v>538.02</v>
      </c>
      <c r="H1803" s="54" t="s">
        <v>4158</v>
      </c>
      <c r="I1803" s="55">
        <v>2</v>
      </c>
      <c r="J1803" s="54" t="s">
        <v>4159</v>
      </c>
      <c r="K1803" s="54" t="s">
        <v>4160</v>
      </c>
      <c r="L1803" s="54" t="s">
        <v>436</v>
      </c>
      <c r="M1803" s="54" t="s">
        <v>116</v>
      </c>
      <c r="N1803" s="54">
        <v>6.03</v>
      </c>
      <c r="P1803" s="54">
        <v>0.55000000000000004</v>
      </c>
      <c r="R1803" s="54">
        <v>15073.34</v>
      </c>
      <c r="S1803" s="54">
        <v>3419</v>
      </c>
      <c r="T1803" s="54">
        <v>229</v>
      </c>
      <c r="U1803" s="54">
        <v>150000</v>
      </c>
    </row>
    <row r="1804" spans="5:21">
      <c r="E1804" s="55">
        <v>249</v>
      </c>
      <c r="F1804" s="55">
        <v>27</v>
      </c>
      <c r="H1804" s="54" t="s">
        <v>4161</v>
      </c>
      <c r="I1804" s="55">
        <v>2</v>
      </c>
      <c r="J1804" s="54" t="s">
        <v>4162</v>
      </c>
      <c r="K1804" s="54" t="s">
        <v>4161</v>
      </c>
      <c r="L1804" s="54" t="s">
        <v>309</v>
      </c>
      <c r="M1804" s="54" t="s">
        <v>116</v>
      </c>
      <c r="N1804" s="54">
        <v>6.03</v>
      </c>
      <c r="P1804" s="54">
        <v>0.21</v>
      </c>
      <c r="R1804" s="54">
        <v>7212.23</v>
      </c>
      <c r="S1804" s="54">
        <v>2906</v>
      </c>
      <c r="T1804" s="54">
        <v>153</v>
      </c>
      <c r="U1804" s="54">
        <v>1</v>
      </c>
    </row>
    <row r="1805" spans="5:21">
      <c r="E1805" s="55">
        <v>249</v>
      </c>
      <c r="F1805" s="55">
        <v>28</v>
      </c>
      <c r="H1805" s="54" t="s">
        <v>182</v>
      </c>
      <c r="I1805" s="55" t="s">
        <v>77</v>
      </c>
      <c r="J1805" s="54" t="s">
        <v>85</v>
      </c>
      <c r="K1805" s="54" t="s">
        <v>322</v>
      </c>
      <c r="L1805" s="54" t="s">
        <v>309</v>
      </c>
      <c r="M1805" s="54" t="s">
        <v>116</v>
      </c>
      <c r="N1805" s="54">
        <v>6.03</v>
      </c>
      <c r="P1805" s="54">
        <v>0.39</v>
      </c>
      <c r="Q1805" s="54" t="s">
        <v>165</v>
      </c>
      <c r="R1805" s="54">
        <v>0</v>
      </c>
      <c r="U1805" s="54">
        <v>0</v>
      </c>
    </row>
    <row r="1806" spans="5:21">
      <c r="E1806" s="55">
        <v>249</v>
      </c>
      <c r="F1806" s="55">
        <v>29.01</v>
      </c>
      <c r="H1806" s="54" t="s">
        <v>4149</v>
      </c>
      <c r="I1806" s="55">
        <v>1</v>
      </c>
      <c r="J1806" s="54" t="s">
        <v>4150</v>
      </c>
      <c r="K1806" s="54" t="s">
        <v>4151</v>
      </c>
      <c r="L1806" s="54" t="s">
        <v>4152</v>
      </c>
      <c r="M1806" s="54" t="s">
        <v>116</v>
      </c>
      <c r="N1806" s="54">
        <v>6.03</v>
      </c>
      <c r="P1806" s="54">
        <v>0.03</v>
      </c>
      <c r="R1806" s="54">
        <v>106.35</v>
      </c>
      <c r="U1806" s="54">
        <v>0</v>
      </c>
    </row>
    <row r="1807" spans="5:21">
      <c r="E1807" s="55">
        <v>249</v>
      </c>
      <c r="F1807" s="55">
        <v>29.02</v>
      </c>
      <c r="H1807" s="54" t="s">
        <v>4163</v>
      </c>
      <c r="I1807" s="55">
        <v>2</v>
      </c>
      <c r="J1807" s="54" t="s">
        <v>4164</v>
      </c>
      <c r="K1807" s="54" t="s">
        <v>4163</v>
      </c>
      <c r="L1807" s="54" t="s">
        <v>309</v>
      </c>
      <c r="M1807" s="54" t="s">
        <v>116</v>
      </c>
      <c r="N1807" s="54">
        <v>6.03</v>
      </c>
      <c r="P1807" s="54">
        <v>0.33</v>
      </c>
      <c r="R1807" s="54">
        <v>10128.07</v>
      </c>
      <c r="U1807" s="54">
        <v>0</v>
      </c>
    </row>
    <row r="1808" spans="5:21">
      <c r="E1808" s="55">
        <v>249</v>
      </c>
      <c r="F1808" s="55">
        <v>31</v>
      </c>
      <c r="H1808" s="54" t="s">
        <v>4165</v>
      </c>
      <c r="I1808" s="55">
        <v>2</v>
      </c>
      <c r="J1808" s="54" t="s">
        <v>4166</v>
      </c>
      <c r="K1808" s="54" t="s">
        <v>4167</v>
      </c>
      <c r="L1808" s="54" t="s">
        <v>4168</v>
      </c>
      <c r="M1808" s="54" t="s">
        <v>116</v>
      </c>
      <c r="N1808" s="54">
        <v>6.03</v>
      </c>
      <c r="P1808" s="54">
        <v>0.27</v>
      </c>
      <c r="R1808" s="54">
        <v>7125.45</v>
      </c>
      <c r="S1808" s="54">
        <v>3359</v>
      </c>
      <c r="T1808" s="54">
        <v>245</v>
      </c>
      <c r="U1808" s="54">
        <v>1</v>
      </c>
    </row>
    <row r="1809" spans="5:21">
      <c r="E1809" s="55">
        <v>249</v>
      </c>
      <c r="F1809" s="55">
        <v>32.01</v>
      </c>
      <c r="H1809" s="54" t="s">
        <v>4169</v>
      </c>
      <c r="I1809" s="55">
        <v>2</v>
      </c>
      <c r="J1809" s="54" t="s">
        <v>4170</v>
      </c>
      <c r="K1809" s="54" t="s">
        <v>4169</v>
      </c>
      <c r="L1809" s="54" t="s">
        <v>309</v>
      </c>
      <c r="M1809" s="54" t="s">
        <v>116</v>
      </c>
      <c r="N1809" s="54">
        <v>6.03</v>
      </c>
      <c r="P1809" s="54">
        <v>0.32</v>
      </c>
      <c r="R1809" s="54">
        <v>11273.1</v>
      </c>
      <c r="S1809" s="54">
        <v>2633</v>
      </c>
      <c r="T1809" s="54">
        <v>1</v>
      </c>
      <c r="U1809" s="54">
        <v>185000</v>
      </c>
    </row>
    <row r="1810" spans="5:21">
      <c r="E1810" s="55">
        <v>249</v>
      </c>
      <c r="F1810" s="55">
        <v>34</v>
      </c>
      <c r="H1810" s="54" t="s">
        <v>4171</v>
      </c>
      <c r="I1810" s="55">
        <v>2</v>
      </c>
      <c r="J1810" s="54" t="s">
        <v>4172</v>
      </c>
      <c r="K1810" s="54" t="s">
        <v>4171</v>
      </c>
      <c r="L1810" s="54" t="s">
        <v>309</v>
      </c>
      <c r="M1810" s="54" t="s">
        <v>116</v>
      </c>
      <c r="N1810" s="54">
        <v>6.03</v>
      </c>
      <c r="P1810" s="54">
        <v>0.6</v>
      </c>
      <c r="R1810" s="54">
        <v>8979.49</v>
      </c>
      <c r="S1810" s="54">
        <v>3422</v>
      </c>
      <c r="T1810" s="54">
        <v>978</v>
      </c>
      <c r="U1810" s="54">
        <v>1</v>
      </c>
    </row>
    <row r="1811" spans="5:21">
      <c r="E1811" s="55">
        <v>249</v>
      </c>
      <c r="F1811" s="55">
        <v>36.020000000000003</v>
      </c>
      <c r="H1811" s="54" t="s">
        <v>4173</v>
      </c>
      <c r="I1811" s="55">
        <v>2</v>
      </c>
      <c r="J1811" s="54" t="s">
        <v>4174</v>
      </c>
      <c r="K1811" s="54" t="s">
        <v>4175</v>
      </c>
      <c r="L1811" s="54" t="s">
        <v>4176</v>
      </c>
      <c r="M1811" s="54" t="s">
        <v>116</v>
      </c>
      <c r="N1811" s="54">
        <v>6.03</v>
      </c>
      <c r="P1811" s="54">
        <v>0.28000000000000003</v>
      </c>
      <c r="R1811" s="54">
        <v>9450.9699999999993</v>
      </c>
      <c r="U1811" s="54">
        <v>0</v>
      </c>
    </row>
    <row r="1812" spans="5:21">
      <c r="E1812" s="55">
        <v>249</v>
      </c>
      <c r="F1812" s="55">
        <v>37.020000000000003</v>
      </c>
      <c r="H1812" s="54" t="s">
        <v>4177</v>
      </c>
      <c r="I1812" s="55">
        <v>2</v>
      </c>
      <c r="J1812" s="54" t="s">
        <v>4178</v>
      </c>
      <c r="K1812" s="54" t="s">
        <v>4177</v>
      </c>
      <c r="L1812" s="54" t="s">
        <v>309</v>
      </c>
      <c r="M1812" s="54" t="s">
        <v>116</v>
      </c>
      <c r="N1812" s="54">
        <v>6.03</v>
      </c>
      <c r="P1812" s="54">
        <v>0.46</v>
      </c>
      <c r="R1812" s="54">
        <v>13658.89</v>
      </c>
      <c r="S1812" s="54">
        <v>3322</v>
      </c>
      <c r="T1812" s="54">
        <v>516</v>
      </c>
      <c r="U1812" s="54">
        <v>10</v>
      </c>
    </row>
    <row r="1813" spans="5:21">
      <c r="E1813" s="55">
        <v>249</v>
      </c>
      <c r="F1813" s="55">
        <v>41</v>
      </c>
      <c r="H1813" s="54" t="s">
        <v>4179</v>
      </c>
      <c r="I1813" s="55">
        <v>2</v>
      </c>
      <c r="J1813" s="54" t="s">
        <v>4180</v>
      </c>
      <c r="K1813" s="54" t="s">
        <v>4179</v>
      </c>
      <c r="L1813" s="54" t="s">
        <v>309</v>
      </c>
      <c r="M1813" s="54" t="s">
        <v>116</v>
      </c>
      <c r="N1813" s="54">
        <v>6.03</v>
      </c>
      <c r="P1813" s="54">
        <v>0.24</v>
      </c>
      <c r="R1813" s="54">
        <v>11624.06</v>
      </c>
      <c r="S1813" s="54">
        <v>2821</v>
      </c>
      <c r="T1813" s="54">
        <v>313</v>
      </c>
      <c r="U1813" s="54">
        <v>429000</v>
      </c>
    </row>
    <row r="1814" spans="5:21">
      <c r="E1814" s="55">
        <v>249</v>
      </c>
      <c r="F1814" s="55">
        <v>42.02</v>
      </c>
      <c r="H1814" s="54" t="s">
        <v>4181</v>
      </c>
      <c r="I1814" s="55">
        <v>2</v>
      </c>
      <c r="J1814" s="54" t="s">
        <v>4182</v>
      </c>
      <c r="K1814" s="54" t="s">
        <v>4181</v>
      </c>
      <c r="L1814" s="54" t="s">
        <v>309</v>
      </c>
      <c r="M1814" s="54" t="s">
        <v>116</v>
      </c>
      <c r="N1814" s="54">
        <v>6.03</v>
      </c>
      <c r="P1814" s="54">
        <v>0.31900000000000001</v>
      </c>
      <c r="R1814" s="54">
        <v>12779.73</v>
      </c>
      <c r="S1814" s="54">
        <v>3415</v>
      </c>
      <c r="T1814" s="54">
        <v>939</v>
      </c>
      <c r="U1814" s="54">
        <v>1</v>
      </c>
    </row>
    <row r="1815" spans="5:21">
      <c r="E1815" s="55">
        <v>249</v>
      </c>
      <c r="F1815" s="55">
        <v>45</v>
      </c>
      <c r="H1815" s="54" t="s">
        <v>4183</v>
      </c>
      <c r="I1815" s="55">
        <v>2</v>
      </c>
      <c r="J1815" s="54" t="s">
        <v>4184</v>
      </c>
      <c r="K1815" s="54" t="s">
        <v>4183</v>
      </c>
      <c r="L1815" s="54" t="s">
        <v>309</v>
      </c>
      <c r="M1815" s="54" t="s">
        <v>116</v>
      </c>
      <c r="N1815" s="54">
        <v>6.03</v>
      </c>
      <c r="P1815" s="54">
        <v>0.21299999999999999</v>
      </c>
      <c r="R1815" s="54">
        <v>12177.08</v>
      </c>
      <c r="U1815" s="54">
        <v>0</v>
      </c>
    </row>
    <row r="1816" spans="5:21">
      <c r="E1816" s="55">
        <v>249</v>
      </c>
      <c r="F1816" s="55">
        <v>46</v>
      </c>
      <c r="H1816" s="54" t="s">
        <v>4185</v>
      </c>
      <c r="I1816" s="55">
        <v>2</v>
      </c>
      <c r="J1816" s="54" t="s">
        <v>4186</v>
      </c>
      <c r="K1816" s="54" t="s">
        <v>4185</v>
      </c>
      <c r="L1816" s="54" t="s">
        <v>309</v>
      </c>
      <c r="M1816" s="54" t="s">
        <v>116</v>
      </c>
      <c r="N1816" s="54">
        <v>6.03</v>
      </c>
      <c r="P1816" s="54">
        <v>0.18</v>
      </c>
      <c r="R1816" s="54">
        <v>10452.36</v>
      </c>
      <c r="S1816" s="54">
        <v>2350</v>
      </c>
      <c r="T1816" s="54">
        <v>38</v>
      </c>
      <c r="U1816" s="54">
        <v>225000</v>
      </c>
    </row>
    <row r="1817" spans="5:21">
      <c r="E1817" s="55">
        <v>249</v>
      </c>
      <c r="F1817" s="55">
        <v>48</v>
      </c>
      <c r="H1817" s="54" t="s">
        <v>4187</v>
      </c>
      <c r="I1817" s="55">
        <v>2</v>
      </c>
      <c r="J1817" s="54" t="s">
        <v>4188</v>
      </c>
      <c r="K1817" s="54" t="s">
        <v>4187</v>
      </c>
      <c r="L1817" s="54" t="s">
        <v>309</v>
      </c>
      <c r="M1817" s="54" t="s">
        <v>116</v>
      </c>
      <c r="N1817" s="54">
        <v>6.03</v>
      </c>
      <c r="P1817" s="54">
        <v>0.16</v>
      </c>
      <c r="R1817" s="54">
        <v>11475.17</v>
      </c>
      <c r="S1817" s="54">
        <v>2825</v>
      </c>
      <c r="T1817" s="54">
        <v>70</v>
      </c>
      <c r="U1817" s="54">
        <v>210000</v>
      </c>
    </row>
    <row r="1818" spans="5:21">
      <c r="E1818" s="55">
        <v>249</v>
      </c>
      <c r="F1818" s="55">
        <v>50</v>
      </c>
      <c r="H1818" s="54" t="s">
        <v>4189</v>
      </c>
      <c r="I1818" s="55">
        <v>2</v>
      </c>
      <c r="J1818" s="54" t="s">
        <v>4190</v>
      </c>
      <c r="K1818" s="54" t="s">
        <v>4189</v>
      </c>
      <c r="L1818" s="54" t="s">
        <v>309</v>
      </c>
      <c r="M1818" s="54" t="s">
        <v>116</v>
      </c>
      <c r="N1818" s="54">
        <v>6.03</v>
      </c>
      <c r="P1818" s="54">
        <v>0.31</v>
      </c>
      <c r="R1818" s="54">
        <v>12460.68</v>
      </c>
      <c r="S1818" s="54">
        <v>2822</v>
      </c>
      <c r="T1818" s="54">
        <v>72</v>
      </c>
      <c r="U1818" s="54">
        <v>230000</v>
      </c>
    </row>
    <row r="1819" spans="5:21">
      <c r="E1819" s="55">
        <v>249</v>
      </c>
      <c r="F1819" s="55">
        <v>53</v>
      </c>
      <c r="H1819" s="54" t="s">
        <v>4191</v>
      </c>
      <c r="I1819" s="55">
        <v>2</v>
      </c>
      <c r="J1819" s="54" t="s">
        <v>4192</v>
      </c>
      <c r="K1819" s="54" t="s">
        <v>4193</v>
      </c>
      <c r="L1819" s="54" t="s">
        <v>363</v>
      </c>
      <c r="M1819" s="54" t="s">
        <v>116</v>
      </c>
      <c r="N1819" s="54">
        <v>6.03</v>
      </c>
      <c r="P1819" s="54">
        <v>0.31</v>
      </c>
      <c r="R1819" s="54">
        <v>6841.85</v>
      </c>
      <c r="S1819" s="54">
        <v>3433</v>
      </c>
      <c r="T1819" s="54">
        <v>58</v>
      </c>
      <c r="U1819" s="54">
        <v>141653</v>
      </c>
    </row>
    <row r="1820" spans="5:21">
      <c r="E1820" s="55">
        <v>249</v>
      </c>
      <c r="F1820" s="55">
        <v>56</v>
      </c>
      <c r="H1820" s="54" t="s">
        <v>4194</v>
      </c>
      <c r="I1820" s="55">
        <v>2</v>
      </c>
      <c r="J1820" s="54" t="s">
        <v>4195</v>
      </c>
      <c r="K1820" s="54" t="s">
        <v>4196</v>
      </c>
      <c r="L1820" s="54" t="s">
        <v>4197</v>
      </c>
      <c r="M1820" s="54" t="s">
        <v>116</v>
      </c>
      <c r="N1820" s="54">
        <v>6.03</v>
      </c>
      <c r="P1820" s="54">
        <v>0.39</v>
      </c>
      <c r="R1820" s="54">
        <v>7667.84</v>
      </c>
      <c r="S1820" s="54">
        <v>2876</v>
      </c>
      <c r="T1820" s="54">
        <v>50</v>
      </c>
      <c r="U1820" s="54">
        <v>175000</v>
      </c>
    </row>
    <row r="1821" spans="5:21">
      <c r="E1821" s="55">
        <v>249</v>
      </c>
      <c r="F1821" s="55">
        <v>59</v>
      </c>
      <c r="H1821" s="54" t="s">
        <v>4198</v>
      </c>
      <c r="I1821" s="55">
        <v>2</v>
      </c>
      <c r="J1821" s="54" t="s">
        <v>4199</v>
      </c>
      <c r="K1821" s="54" t="s">
        <v>4200</v>
      </c>
      <c r="L1821" s="54" t="s">
        <v>1020</v>
      </c>
      <c r="M1821" s="54" t="s">
        <v>116</v>
      </c>
      <c r="N1821" s="54">
        <v>6.03</v>
      </c>
      <c r="P1821" s="54">
        <v>0.31</v>
      </c>
      <c r="R1821" s="54">
        <v>1240.75</v>
      </c>
      <c r="S1821" s="54">
        <v>3002</v>
      </c>
      <c r="T1821" s="54">
        <v>246</v>
      </c>
      <c r="U1821" s="54">
        <v>455500</v>
      </c>
    </row>
    <row r="1822" spans="5:21">
      <c r="E1822" s="55">
        <v>249</v>
      </c>
      <c r="F1822" s="55">
        <v>62</v>
      </c>
      <c r="H1822" s="54" t="s">
        <v>4201</v>
      </c>
      <c r="I1822" s="55">
        <v>2</v>
      </c>
      <c r="J1822" s="54" t="s">
        <v>525</v>
      </c>
      <c r="K1822" s="54" t="s">
        <v>526</v>
      </c>
      <c r="L1822" s="54" t="s">
        <v>527</v>
      </c>
      <c r="M1822" s="54" t="s">
        <v>116</v>
      </c>
      <c r="N1822" s="54">
        <v>6.03</v>
      </c>
      <c r="P1822" s="54">
        <v>0.84</v>
      </c>
      <c r="R1822" s="54">
        <v>9752.2999999999993</v>
      </c>
      <c r="S1822" s="54">
        <v>3450</v>
      </c>
      <c r="T1822" s="54">
        <v>645</v>
      </c>
      <c r="U1822" s="54">
        <v>100</v>
      </c>
    </row>
    <row r="1823" spans="5:21">
      <c r="E1823" s="55">
        <v>249</v>
      </c>
      <c r="F1823" s="55">
        <v>65</v>
      </c>
      <c r="H1823" s="54" t="s">
        <v>4202</v>
      </c>
      <c r="I1823" s="55">
        <v>1</v>
      </c>
      <c r="J1823" s="54" t="s">
        <v>4199</v>
      </c>
      <c r="K1823" s="54" t="s">
        <v>4200</v>
      </c>
      <c r="L1823" s="54" t="s">
        <v>1020</v>
      </c>
      <c r="M1823" s="54" t="s">
        <v>116</v>
      </c>
      <c r="N1823" s="54">
        <v>6.03</v>
      </c>
      <c r="P1823" s="54">
        <v>0.1</v>
      </c>
      <c r="R1823" s="54">
        <v>372.23</v>
      </c>
      <c r="S1823" s="54">
        <v>3002</v>
      </c>
      <c r="T1823" s="54">
        <v>246</v>
      </c>
      <c r="U1823" s="54">
        <v>455500</v>
      </c>
    </row>
    <row r="1824" spans="5:21">
      <c r="E1824" s="55">
        <v>249</v>
      </c>
      <c r="F1824" s="55">
        <v>66</v>
      </c>
      <c r="H1824" s="54" t="s">
        <v>4203</v>
      </c>
      <c r="I1824" s="55">
        <v>2</v>
      </c>
      <c r="J1824" s="54" t="s">
        <v>4204</v>
      </c>
      <c r="K1824" s="54" t="s">
        <v>4203</v>
      </c>
      <c r="L1824" s="54" t="s">
        <v>309</v>
      </c>
      <c r="M1824" s="54" t="s">
        <v>116</v>
      </c>
      <c r="N1824" s="54">
        <v>6.03</v>
      </c>
      <c r="P1824" s="54">
        <v>0.21</v>
      </c>
      <c r="R1824" s="54">
        <v>8052.39</v>
      </c>
      <c r="S1824" s="54">
        <v>3509</v>
      </c>
      <c r="T1824" s="54">
        <v>272</v>
      </c>
      <c r="U1824" s="54">
        <v>10</v>
      </c>
    </row>
    <row r="1825" spans="5:21">
      <c r="E1825" s="55">
        <v>249</v>
      </c>
      <c r="F1825" s="55">
        <v>68</v>
      </c>
      <c r="H1825" s="54" t="s">
        <v>4205</v>
      </c>
      <c r="I1825" s="55">
        <v>2</v>
      </c>
      <c r="J1825" s="54" t="s">
        <v>4206</v>
      </c>
      <c r="K1825" s="54" t="s">
        <v>4205</v>
      </c>
      <c r="L1825" s="54" t="s">
        <v>309</v>
      </c>
      <c r="M1825" s="54" t="s">
        <v>116</v>
      </c>
      <c r="N1825" s="54">
        <v>6.03</v>
      </c>
      <c r="P1825" s="54">
        <v>0.36</v>
      </c>
      <c r="R1825" s="54">
        <v>12747.82</v>
      </c>
      <c r="S1825" s="54">
        <v>1781</v>
      </c>
      <c r="T1825" s="54">
        <v>220</v>
      </c>
      <c r="U1825" s="54">
        <v>150000</v>
      </c>
    </row>
    <row r="1826" spans="5:21">
      <c r="E1826" s="55">
        <v>249</v>
      </c>
      <c r="F1826" s="55">
        <v>70</v>
      </c>
      <c r="H1826" s="54" t="s">
        <v>4207</v>
      </c>
      <c r="I1826" s="55">
        <v>2</v>
      </c>
      <c r="J1826" s="54" t="s">
        <v>4208</v>
      </c>
      <c r="K1826" s="54" t="s">
        <v>4207</v>
      </c>
      <c r="L1826" s="54" t="s">
        <v>309</v>
      </c>
      <c r="M1826" s="54" t="s">
        <v>116</v>
      </c>
      <c r="N1826" s="54">
        <v>6.03</v>
      </c>
      <c r="P1826" s="54">
        <v>0.14000000000000001</v>
      </c>
      <c r="R1826" s="54">
        <v>10142.25</v>
      </c>
      <c r="S1826" s="54">
        <v>3381</v>
      </c>
      <c r="T1826" s="54">
        <v>117</v>
      </c>
      <c r="U1826" s="54">
        <v>290000</v>
      </c>
    </row>
    <row r="1827" spans="5:21">
      <c r="E1827" s="55">
        <v>249</v>
      </c>
      <c r="F1827" s="55">
        <v>70.010000000000005</v>
      </c>
      <c r="H1827" s="54" t="s">
        <v>4209</v>
      </c>
      <c r="I1827" s="55">
        <v>2</v>
      </c>
      <c r="J1827" s="54" t="s">
        <v>4210</v>
      </c>
      <c r="K1827" s="54" t="s">
        <v>4209</v>
      </c>
      <c r="L1827" s="54" t="s">
        <v>309</v>
      </c>
      <c r="M1827" s="54" t="s">
        <v>116</v>
      </c>
      <c r="N1827" s="54">
        <v>6.03</v>
      </c>
      <c r="P1827" s="54">
        <v>0.23</v>
      </c>
      <c r="R1827" s="54">
        <v>11074.58</v>
      </c>
      <c r="S1827" s="54">
        <v>3254</v>
      </c>
      <c r="T1827" s="54">
        <v>830</v>
      </c>
      <c r="U1827" s="54">
        <v>399000</v>
      </c>
    </row>
    <row r="1828" spans="5:21">
      <c r="E1828" s="55">
        <v>249</v>
      </c>
      <c r="F1828" s="55">
        <v>73</v>
      </c>
      <c r="H1828" s="54" t="s">
        <v>4211</v>
      </c>
      <c r="I1828" s="55">
        <v>2</v>
      </c>
      <c r="J1828" s="54" t="s">
        <v>4212</v>
      </c>
      <c r="K1828" s="54" t="s">
        <v>4211</v>
      </c>
      <c r="L1828" s="54" t="s">
        <v>309</v>
      </c>
      <c r="M1828" s="54" t="s">
        <v>116</v>
      </c>
      <c r="N1828" s="54">
        <v>6.03</v>
      </c>
      <c r="P1828" s="54">
        <v>0.27</v>
      </c>
      <c r="R1828" s="54">
        <v>8071.97</v>
      </c>
      <c r="S1828" s="54">
        <v>1883</v>
      </c>
      <c r="T1828" s="54">
        <v>204</v>
      </c>
      <c r="U1828" s="54">
        <v>125000</v>
      </c>
    </row>
    <row r="1829" spans="5:21">
      <c r="E1829" s="55">
        <v>249</v>
      </c>
      <c r="F1829" s="55">
        <v>75.02</v>
      </c>
      <c r="H1829" s="54" t="s">
        <v>4213</v>
      </c>
      <c r="I1829" s="55">
        <v>2</v>
      </c>
      <c r="J1829" s="54" t="s">
        <v>4214</v>
      </c>
      <c r="K1829" s="54" t="s">
        <v>4213</v>
      </c>
      <c r="L1829" s="54" t="s">
        <v>309</v>
      </c>
      <c r="M1829" s="54" t="s">
        <v>116</v>
      </c>
      <c r="N1829" s="54">
        <v>6.03</v>
      </c>
      <c r="P1829" s="54">
        <v>0.17</v>
      </c>
      <c r="R1829" s="54">
        <v>9968.5400000000009</v>
      </c>
      <c r="S1829" s="54">
        <v>3319</v>
      </c>
      <c r="T1829" s="54">
        <v>862</v>
      </c>
      <c r="U1829" s="54">
        <v>282000</v>
      </c>
    </row>
    <row r="1830" spans="5:21">
      <c r="E1830" s="55">
        <v>249</v>
      </c>
      <c r="F1830" s="55">
        <v>77</v>
      </c>
      <c r="H1830" s="54" t="s">
        <v>4215</v>
      </c>
      <c r="I1830" s="55">
        <v>2</v>
      </c>
      <c r="J1830" s="54" t="s">
        <v>4216</v>
      </c>
      <c r="K1830" s="54" t="s">
        <v>4215</v>
      </c>
      <c r="L1830" s="54" t="s">
        <v>309</v>
      </c>
      <c r="M1830" s="54" t="s">
        <v>116</v>
      </c>
      <c r="N1830" s="54">
        <v>6.03</v>
      </c>
      <c r="P1830" s="54">
        <v>0.32</v>
      </c>
      <c r="R1830" s="54">
        <v>10684.63</v>
      </c>
      <c r="S1830" s="54">
        <v>2397</v>
      </c>
      <c r="T1830" s="54">
        <v>329</v>
      </c>
      <c r="U1830" s="54">
        <v>205000</v>
      </c>
    </row>
    <row r="1831" spans="5:21">
      <c r="E1831" s="55">
        <v>249</v>
      </c>
      <c r="F1831" s="55">
        <v>80</v>
      </c>
      <c r="H1831" s="54" t="s">
        <v>4217</v>
      </c>
      <c r="I1831" s="55">
        <v>2</v>
      </c>
      <c r="J1831" s="54" t="s">
        <v>4218</v>
      </c>
      <c r="K1831" s="54" t="s">
        <v>4217</v>
      </c>
      <c r="L1831" s="54" t="s">
        <v>309</v>
      </c>
      <c r="M1831" s="54" t="s">
        <v>116</v>
      </c>
      <c r="N1831" s="54">
        <v>6.03</v>
      </c>
      <c r="P1831" s="54">
        <v>0.27</v>
      </c>
      <c r="R1831" s="54">
        <v>12861.26</v>
      </c>
      <c r="S1831" s="54">
        <v>3360</v>
      </c>
      <c r="T1831" s="54">
        <v>11</v>
      </c>
      <c r="U1831" s="54">
        <v>380000</v>
      </c>
    </row>
    <row r="1832" spans="5:21">
      <c r="E1832" s="55">
        <v>249</v>
      </c>
      <c r="F1832" s="55">
        <v>82</v>
      </c>
      <c r="H1832" s="54" t="s">
        <v>4219</v>
      </c>
      <c r="I1832" s="55">
        <v>2</v>
      </c>
      <c r="J1832" s="54" t="s">
        <v>4220</v>
      </c>
      <c r="K1832" s="54" t="s">
        <v>4219</v>
      </c>
      <c r="L1832" s="54" t="s">
        <v>309</v>
      </c>
      <c r="M1832" s="54" t="s">
        <v>116</v>
      </c>
      <c r="N1832" s="54">
        <v>6.03</v>
      </c>
      <c r="P1832" s="54">
        <v>0.36</v>
      </c>
      <c r="R1832" s="54">
        <v>14371.43</v>
      </c>
      <c r="S1832" s="54">
        <v>2223</v>
      </c>
      <c r="T1832" s="54">
        <v>350</v>
      </c>
      <c r="U1832" s="54">
        <v>212500</v>
      </c>
    </row>
    <row r="1833" spans="5:21">
      <c r="E1833" s="55">
        <v>249</v>
      </c>
      <c r="F1833" s="55">
        <v>85</v>
      </c>
      <c r="H1833" s="54" t="s">
        <v>4221</v>
      </c>
      <c r="I1833" s="55">
        <v>2</v>
      </c>
      <c r="J1833" s="54" t="s">
        <v>4222</v>
      </c>
      <c r="K1833" s="54" t="s">
        <v>4221</v>
      </c>
      <c r="L1833" s="54" t="s">
        <v>309</v>
      </c>
      <c r="M1833" s="54" t="s">
        <v>116</v>
      </c>
      <c r="N1833" s="54">
        <v>6.03</v>
      </c>
      <c r="P1833" s="54">
        <v>0.26</v>
      </c>
      <c r="R1833" s="54">
        <v>10702.36</v>
      </c>
      <c r="S1833" s="54">
        <v>1838</v>
      </c>
      <c r="T1833" s="54">
        <v>334</v>
      </c>
      <c r="U1833" s="54">
        <v>157000</v>
      </c>
    </row>
    <row r="1834" spans="5:21">
      <c r="E1834" s="55">
        <v>249</v>
      </c>
      <c r="F1834" s="55">
        <v>87</v>
      </c>
      <c r="H1834" s="54" t="s">
        <v>4223</v>
      </c>
      <c r="I1834" s="55">
        <v>2</v>
      </c>
      <c r="J1834" s="54" t="s">
        <v>4224</v>
      </c>
      <c r="K1834" s="54" t="s">
        <v>4223</v>
      </c>
      <c r="L1834" s="54" t="s">
        <v>309</v>
      </c>
      <c r="M1834" s="54" t="s">
        <v>116</v>
      </c>
      <c r="N1834" s="54">
        <v>6.03</v>
      </c>
      <c r="P1834" s="54">
        <v>0.11</v>
      </c>
      <c r="R1834" s="54">
        <v>7600.48</v>
      </c>
      <c r="S1834" s="54">
        <v>1805</v>
      </c>
      <c r="T1834" s="54">
        <v>266</v>
      </c>
      <c r="U1834" s="54">
        <v>40000</v>
      </c>
    </row>
    <row r="1835" spans="5:21">
      <c r="E1835" s="55">
        <v>249</v>
      </c>
      <c r="F1835" s="55">
        <v>88</v>
      </c>
      <c r="H1835" s="54" t="s">
        <v>4225</v>
      </c>
      <c r="I1835" s="55">
        <v>2</v>
      </c>
      <c r="J1835" s="54" t="s">
        <v>4226</v>
      </c>
      <c r="K1835" s="54" t="s">
        <v>4225</v>
      </c>
      <c r="L1835" s="54" t="s">
        <v>309</v>
      </c>
      <c r="M1835" s="54" t="s">
        <v>116</v>
      </c>
      <c r="N1835" s="54">
        <v>6.03</v>
      </c>
      <c r="P1835" s="54">
        <v>0.19</v>
      </c>
      <c r="R1835" s="54">
        <v>12329.51</v>
      </c>
      <c r="U1835" s="54">
        <v>0</v>
      </c>
    </row>
    <row r="1836" spans="5:21">
      <c r="E1836" s="55">
        <v>249</v>
      </c>
      <c r="F1836" s="55">
        <v>89.02</v>
      </c>
      <c r="H1836" s="54" t="s">
        <v>4227</v>
      </c>
      <c r="I1836" s="55">
        <v>2</v>
      </c>
      <c r="J1836" s="54" t="s">
        <v>4228</v>
      </c>
      <c r="K1836" s="54" t="s">
        <v>4227</v>
      </c>
      <c r="L1836" s="54" t="s">
        <v>309</v>
      </c>
      <c r="M1836" s="54" t="s">
        <v>116</v>
      </c>
      <c r="N1836" s="54">
        <v>6.03</v>
      </c>
      <c r="P1836" s="54">
        <v>0.24</v>
      </c>
      <c r="R1836" s="54">
        <v>9036.2099999999991</v>
      </c>
      <c r="S1836" s="54">
        <v>2320</v>
      </c>
      <c r="T1836" s="54">
        <v>15</v>
      </c>
      <c r="U1836" s="54">
        <v>145000</v>
      </c>
    </row>
    <row r="1837" spans="5:21">
      <c r="E1837" s="55">
        <v>249</v>
      </c>
      <c r="F1837" s="55">
        <v>91</v>
      </c>
      <c r="H1837" s="54" t="s">
        <v>4229</v>
      </c>
      <c r="I1837" s="55">
        <v>2</v>
      </c>
      <c r="J1837" s="54" t="s">
        <v>4230</v>
      </c>
      <c r="K1837" s="54" t="s">
        <v>4229</v>
      </c>
      <c r="L1837" s="54" t="s">
        <v>309</v>
      </c>
      <c r="M1837" s="54" t="s">
        <v>116</v>
      </c>
      <c r="N1837" s="54">
        <v>6.03</v>
      </c>
      <c r="P1837" s="54">
        <v>0.21</v>
      </c>
      <c r="R1837" s="54">
        <v>7143.18</v>
      </c>
      <c r="S1837" s="54">
        <v>3483</v>
      </c>
      <c r="T1837" s="54">
        <v>19</v>
      </c>
      <c r="U1837" s="54">
        <v>170000</v>
      </c>
    </row>
    <row r="1838" spans="5:21">
      <c r="E1838" s="55">
        <v>249</v>
      </c>
      <c r="F1838" s="55">
        <v>92</v>
      </c>
      <c r="H1838" s="54" t="s">
        <v>4231</v>
      </c>
      <c r="I1838" s="55">
        <v>2</v>
      </c>
      <c r="J1838" s="54" t="s">
        <v>4232</v>
      </c>
      <c r="K1838" s="54" t="s">
        <v>4233</v>
      </c>
      <c r="L1838" s="54" t="s">
        <v>309</v>
      </c>
      <c r="M1838" s="54" t="s">
        <v>116</v>
      </c>
      <c r="N1838" s="54">
        <v>6.03</v>
      </c>
      <c r="P1838" s="54">
        <v>0.17</v>
      </c>
      <c r="R1838" s="54">
        <v>8731.34</v>
      </c>
      <c r="S1838" s="54">
        <v>3445</v>
      </c>
      <c r="T1838" s="54">
        <v>245</v>
      </c>
      <c r="U1838" s="54">
        <v>75000</v>
      </c>
    </row>
    <row r="1839" spans="5:21">
      <c r="E1839" s="55">
        <v>249</v>
      </c>
      <c r="F1839" s="55">
        <v>93</v>
      </c>
      <c r="H1839" s="54" t="s">
        <v>4234</v>
      </c>
      <c r="I1839" s="55">
        <v>2</v>
      </c>
      <c r="J1839" s="54" t="s">
        <v>4235</v>
      </c>
      <c r="K1839" s="54" t="s">
        <v>4234</v>
      </c>
      <c r="L1839" s="54" t="s">
        <v>309</v>
      </c>
      <c r="M1839" s="54" t="s">
        <v>116</v>
      </c>
      <c r="N1839" s="54">
        <v>6.03</v>
      </c>
      <c r="P1839" s="54">
        <v>0.26</v>
      </c>
      <c r="R1839" s="54">
        <v>13176.77</v>
      </c>
      <c r="S1839" s="54">
        <v>2541</v>
      </c>
      <c r="T1839" s="54">
        <v>285</v>
      </c>
      <c r="U1839" s="54">
        <v>1</v>
      </c>
    </row>
    <row r="1840" spans="5:21">
      <c r="E1840" s="55">
        <v>249</v>
      </c>
      <c r="F1840" s="55">
        <v>94.02</v>
      </c>
      <c r="H1840" s="54" t="s">
        <v>4236</v>
      </c>
      <c r="I1840" s="55">
        <v>2</v>
      </c>
      <c r="J1840" s="54" t="s">
        <v>2667</v>
      </c>
      <c r="K1840" s="54" t="s">
        <v>4237</v>
      </c>
      <c r="L1840" s="54" t="s">
        <v>2384</v>
      </c>
      <c r="M1840" s="54" t="s">
        <v>116</v>
      </c>
      <c r="N1840" s="54">
        <v>6.03</v>
      </c>
      <c r="P1840" s="54">
        <v>0.22</v>
      </c>
      <c r="R1840" s="54">
        <v>10042.99</v>
      </c>
      <c r="S1840" s="54">
        <v>3455</v>
      </c>
      <c r="T1840" s="54">
        <v>920</v>
      </c>
      <c r="U1840" s="54">
        <v>140000</v>
      </c>
    </row>
    <row r="1841" spans="5:21">
      <c r="E1841" s="55">
        <v>249</v>
      </c>
      <c r="F1841" s="55">
        <v>96.02</v>
      </c>
      <c r="H1841" s="54" t="s">
        <v>4238</v>
      </c>
      <c r="I1841" s="55">
        <v>2</v>
      </c>
      <c r="J1841" s="54" t="s">
        <v>4239</v>
      </c>
      <c r="K1841" s="54" t="s">
        <v>4035</v>
      </c>
      <c r="L1841" s="54" t="s">
        <v>309</v>
      </c>
      <c r="M1841" s="54" t="s">
        <v>116</v>
      </c>
      <c r="N1841" s="54">
        <v>6.03</v>
      </c>
      <c r="P1841" s="54">
        <v>0.15</v>
      </c>
      <c r="R1841" s="54">
        <v>13502.91</v>
      </c>
      <c r="S1841" s="54">
        <v>3490</v>
      </c>
      <c r="T1841" s="54">
        <v>562</v>
      </c>
      <c r="U1841" s="54">
        <v>375000</v>
      </c>
    </row>
    <row r="1842" spans="5:21">
      <c r="E1842" s="55">
        <v>249</v>
      </c>
      <c r="F1842" s="55">
        <v>98</v>
      </c>
      <c r="H1842" s="54" t="s">
        <v>4240</v>
      </c>
      <c r="I1842" s="55">
        <v>2</v>
      </c>
      <c r="J1842" s="54" t="s">
        <v>4241</v>
      </c>
      <c r="K1842" s="54" t="s">
        <v>4240</v>
      </c>
      <c r="L1842" s="54" t="s">
        <v>309</v>
      </c>
      <c r="M1842" s="54" t="s">
        <v>116</v>
      </c>
      <c r="N1842" s="54">
        <v>6.03</v>
      </c>
      <c r="P1842" s="54">
        <v>0.12</v>
      </c>
      <c r="R1842" s="54">
        <v>8153.5</v>
      </c>
      <c r="S1842" s="54">
        <v>3439</v>
      </c>
      <c r="T1842" s="54">
        <v>845</v>
      </c>
      <c r="U1842" s="54">
        <v>290000</v>
      </c>
    </row>
    <row r="1843" spans="5:21">
      <c r="E1843" s="55">
        <v>249</v>
      </c>
      <c r="F1843" s="55">
        <v>99</v>
      </c>
      <c r="H1843" s="54" t="s">
        <v>4242</v>
      </c>
      <c r="I1843" s="55">
        <v>2</v>
      </c>
      <c r="J1843" s="54" t="s">
        <v>4243</v>
      </c>
      <c r="K1843" s="54" t="s">
        <v>4244</v>
      </c>
      <c r="L1843" s="54" t="s">
        <v>4245</v>
      </c>
      <c r="M1843" s="54" t="s">
        <v>116</v>
      </c>
      <c r="N1843" s="54">
        <v>6.03</v>
      </c>
      <c r="P1843" s="54">
        <v>0.26</v>
      </c>
      <c r="R1843" s="54">
        <v>9057.48</v>
      </c>
      <c r="S1843" s="54">
        <v>3268</v>
      </c>
      <c r="T1843" s="54">
        <v>412</v>
      </c>
      <c r="U1843" s="54">
        <v>180000</v>
      </c>
    </row>
    <row r="1844" spans="5:21">
      <c r="E1844" s="55">
        <v>249</v>
      </c>
      <c r="F1844" s="55">
        <v>101</v>
      </c>
      <c r="H1844" s="54" t="s">
        <v>4246</v>
      </c>
      <c r="I1844" s="55">
        <v>2</v>
      </c>
      <c r="J1844" s="54" t="s">
        <v>4247</v>
      </c>
      <c r="K1844" s="54" t="s">
        <v>4248</v>
      </c>
      <c r="L1844" s="54" t="s">
        <v>363</v>
      </c>
      <c r="M1844" s="54" t="s">
        <v>116</v>
      </c>
      <c r="N1844" s="54">
        <v>6.03</v>
      </c>
      <c r="P1844" s="54">
        <v>0.27</v>
      </c>
      <c r="R1844" s="54">
        <v>12386.23</v>
      </c>
      <c r="S1844" s="54">
        <v>3449</v>
      </c>
      <c r="T1844" s="54">
        <v>674</v>
      </c>
      <c r="U1844" s="54">
        <v>266002</v>
      </c>
    </row>
    <row r="1845" spans="5:21">
      <c r="E1845" s="55">
        <v>250</v>
      </c>
      <c r="F1845" s="55">
        <v>104</v>
      </c>
      <c r="H1845" s="54" t="s">
        <v>4249</v>
      </c>
      <c r="I1845" s="55">
        <v>2</v>
      </c>
      <c r="J1845" s="54" t="s">
        <v>4250</v>
      </c>
      <c r="K1845" s="54" t="s">
        <v>4249</v>
      </c>
      <c r="L1845" s="54" t="s">
        <v>309</v>
      </c>
      <c r="M1845" s="54" t="s">
        <v>116</v>
      </c>
      <c r="N1845" s="54">
        <v>6.03</v>
      </c>
      <c r="P1845" s="54">
        <v>0.23</v>
      </c>
      <c r="R1845" s="54">
        <v>6421.69</v>
      </c>
      <c r="U1845" s="54">
        <v>0</v>
      </c>
    </row>
    <row r="1846" spans="5:21">
      <c r="E1846" s="55">
        <v>250</v>
      </c>
      <c r="F1846" s="55">
        <v>106</v>
      </c>
      <c r="H1846" s="54" t="s">
        <v>4251</v>
      </c>
      <c r="I1846" s="55">
        <v>2</v>
      </c>
      <c r="J1846" s="54" t="s">
        <v>4252</v>
      </c>
      <c r="K1846" s="54" t="s">
        <v>4251</v>
      </c>
      <c r="L1846" s="54" t="s">
        <v>309</v>
      </c>
      <c r="M1846" s="54" t="s">
        <v>116</v>
      </c>
      <c r="N1846" s="54">
        <v>6.03</v>
      </c>
      <c r="P1846" s="54">
        <v>0.27</v>
      </c>
      <c r="R1846" s="54">
        <v>10191.879999999999</v>
      </c>
      <c r="S1846" s="54">
        <v>3376</v>
      </c>
      <c r="T1846" s="54">
        <v>531</v>
      </c>
      <c r="U1846" s="54">
        <v>321500</v>
      </c>
    </row>
    <row r="1847" spans="5:21">
      <c r="E1847" s="55">
        <v>250</v>
      </c>
      <c r="F1847" s="55">
        <v>108</v>
      </c>
      <c r="H1847" s="54" t="s">
        <v>4253</v>
      </c>
      <c r="I1847" s="55">
        <v>2</v>
      </c>
      <c r="J1847" s="54" t="s">
        <v>4254</v>
      </c>
      <c r="K1847" s="54" t="s">
        <v>4253</v>
      </c>
      <c r="L1847" s="54" t="s">
        <v>309</v>
      </c>
      <c r="M1847" s="54" t="s">
        <v>116</v>
      </c>
      <c r="N1847" s="54">
        <v>6.03</v>
      </c>
      <c r="P1847" s="54">
        <v>0.21</v>
      </c>
      <c r="R1847" s="54">
        <v>7043.92</v>
      </c>
      <c r="U1847" s="54">
        <v>0</v>
      </c>
    </row>
    <row r="1848" spans="5:21">
      <c r="E1848" s="55">
        <v>250</v>
      </c>
      <c r="F1848" s="55">
        <v>110</v>
      </c>
      <c r="H1848" s="54" t="s">
        <v>4255</v>
      </c>
      <c r="I1848" s="55">
        <v>2</v>
      </c>
      <c r="J1848" s="54" t="s">
        <v>4256</v>
      </c>
      <c r="K1848" s="54" t="s">
        <v>4255</v>
      </c>
      <c r="L1848" s="54" t="s">
        <v>309</v>
      </c>
      <c r="M1848" s="54" t="s">
        <v>116</v>
      </c>
      <c r="N1848" s="54">
        <v>6.03</v>
      </c>
      <c r="P1848" s="54">
        <v>0.31</v>
      </c>
      <c r="R1848" s="54">
        <v>9032.66</v>
      </c>
      <c r="U1848" s="54">
        <v>0</v>
      </c>
    </row>
    <row r="1849" spans="5:21">
      <c r="E1849" s="55">
        <v>250</v>
      </c>
      <c r="F1849" s="55">
        <v>113</v>
      </c>
      <c r="H1849" s="54" t="s">
        <v>4257</v>
      </c>
      <c r="I1849" s="55">
        <v>2</v>
      </c>
      <c r="J1849" s="54" t="s">
        <v>4258</v>
      </c>
      <c r="K1849" s="54" t="s">
        <v>4257</v>
      </c>
      <c r="L1849" s="54" t="s">
        <v>309</v>
      </c>
      <c r="M1849" s="54" t="s">
        <v>116</v>
      </c>
      <c r="N1849" s="54">
        <v>6.03</v>
      </c>
      <c r="P1849" s="54">
        <v>0.28000000000000003</v>
      </c>
      <c r="R1849" s="54">
        <v>11464.53</v>
      </c>
      <c r="S1849" s="54">
        <v>2974</v>
      </c>
      <c r="T1849" s="54">
        <v>220</v>
      </c>
      <c r="U1849" s="54">
        <v>330000</v>
      </c>
    </row>
    <row r="1850" spans="5:21">
      <c r="E1850" s="55">
        <v>250</v>
      </c>
      <c r="F1850" s="55">
        <v>116</v>
      </c>
      <c r="H1850" s="54" t="s">
        <v>4259</v>
      </c>
      <c r="I1850" s="55">
        <v>2</v>
      </c>
      <c r="J1850" s="54" t="s">
        <v>4260</v>
      </c>
      <c r="K1850" s="54" t="s">
        <v>4261</v>
      </c>
      <c r="L1850" s="54" t="s">
        <v>2973</v>
      </c>
      <c r="M1850" s="54" t="s">
        <v>116</v>
      </c>
      <c r="N1850" s="54">
        <v>6.03</v>
      </c>
      <c r="P1850" s="54">
        <v>0.11</v>
      </c>
      <c r="R1850" s="54">
        <v>6955.29</v>
      </c>
      <c r="S1850" s="54">
        <v>3361</v>
      </c>
      <c r="T1850" s="54">
        <v>805</v>
      </c>
      <c r="U1850" s="54">
        <v>180000</v>
      </c>
    </row>
    <row r="1851" spans="5:21">
      <c r="E1851" s="55">
        <v>250</v>
      </c>
      <c r="F1851" s="55">
        <v>117</v>
      </c>
      <c r="H1851" s="54" t="s">
        <v>4262</v>
      </c>
      <c r="I1851" s="55">
        <v>2</v>
      </c>
      <c r="J1851" s="54" t="s">
        <v>4263</v>
      </c>
      <c r="K1851" s="54" t="s">
        <v>4264</v>
      </c>
      <c r="L1851" s="54" t="s">
        <v>2303</v>
      </c>
      <c r="M1851" s="54" t="s">
        <v>116</v>
      </c>
      <c r="N1851" s="54">
        <v>6.03</v>
      </c>
      <c r="P1851" s="54">
        <v>0.11</v>
      </c>
      <c r="R1851" s="54">
        <v>7405.51</v>
      </c>
      <c r="S1851" s="54">
        <v>2945</v>
      </c>
      <c r="T1851" s="54">
        <v>79</v>
      </c>
      <c r="U1851" s="54">
        <v>1</v>
      </c>
    </row>
    <row r="1852" spans="5:21">
      <c r="E1852" s="55">
        <v>250</v>
      </c>
      <c r="F1852" s="55">
        <v>118</v>
      </c>
      <c r="H1852" s="54" t="s">
        <v>4265</v>
      </c>
      <c r="I1852" s="55">
        <v>2</v>
      </c>
      <c r="J1852" s="54" t="s">
        <v>4266</v>
      </c>
      <c r="K1852" s="54" t="s">
        <v>4265</v>
      </c>
      <c r="L1852" s="54" t="s">
        <v>309</v>
      </c>
      <c r="M1852" s="54" t="s">
        <v>116</v>
      </c>
      <c r="N1852" s="54">
        <v>6.03</v>
      </c>
      <c r="P1852" s="54">
        <v>0.23</v>
      </c>
      <c r="R1852" s="54">
        <v>8153.5</v>
      </c>
      <c r="S1852" s="54">
        <v>3303</v>
      </c>
      <c r="T1852" s="54">
        <v>705</v>
      </c>
      <c r="U1852" s="54">
        <v>230000</v>
      </c>
    </row>
    <row r="1853" spans="5:21">
      <c r="E1853" s="55">
        <v>250</v>
      </c>
      <c r="F1853" s="55">
        <v>120</v>
      </c>
      <c r="H1853" s="54" t="s">
        <v>4267</v>
      </c>
      <c r="I1853" s="55">
        <v>2</v>
      </c>
      <c r="J1853" s="54" t="s">
        <v>4268</v>
      </c>
      <c r="K1853" s="54" t="s">
        <v>4267</v>
      </c>
      <c r="L1853" s="54" t="s">
        <v>309</v>
      </c>
      <c r="M1853" s="54" t="s">
        <v>116</v>
      </c>
      <c r="N1853" s="54">
        <v>6.03</v>
      </c>
      <c r="P1853" s="54">
        <v>0.12</v>
      </c>
      <c r="R1853" s="54">
        <v>6700.05</v>
      </c>
      <c r="S1853" s="54">
        <v>3451</v>
      </c>
      <c r="T1853" s="54">
        <v>1</v>
      </c>
      <c r="U1853" s="54">
        <v>150000</v>
      </c>
    </row>
    <row r="1854" spans="5:21">
      <c r="E1854" s="55">
        <v>250</v>
      </c>
      <c r="F1854" s="55">
        <v>121</v>
      </c>
      <c r="H1854" s="54" t="s">
        <v>4269</v>
      </c>
      <c r="I1854" s="55">
        <v>2</v>
      </c>
      <c r="J1854" s="54" t="s">
        <v>4270</v>
      </c>
      <c r="K1854" s="54" t="s">
        <v>4269</v>
      </c>
      <c r="L1854" s="54" t="s">
        <v>4271</v>
      </c>
      <c r="M1854" s="54" t="s">
        <v>116</v>
      </c>
      <c r="N1854" s="54">
        <v>6.03</v>
      </c>
      <c r="P1854" s="54">
        <v>0.11</v>
      </c>
      <c r="R1854" s="54">
        <v>7632.39</v>
      </c>
      <c r="S1854" s="54">
        <v>2620</v>
      </c>
      <c r="T1854" s="54">
        <v>310</v>
      </c>
      <c r="U1854" s="54">
        <v>160000</v>
      </c>
    </row>
    <row r="1855" spans="5:21">
      <c r="E1855" s="55">
        <v>250</v>
      </c>
      <c r="F1855" s="55">
        <v>122</v>
      </c>
      <c r="H1855" s="54" t="s">
        <v>4272</v>
      </c>
      <c r="I1855" s="55">
        <v>2</v>
      </c>
      <c r="J1855" s="54" t="s">
        <v>4273</v>
      </c>
      <c r="K1855" s="54" t="s">
        <v>4272</v>
      </c>
      <c r="L1855" s="54" t="s">
        <v>309</v>
      </c>
      <c r="M1855" s="54" t="s">
        <v>116</v>
      </c>
      <c r="N1855" s="54">
        <v>6.03</v>
      </c>
      <c r="P1855" s="54">
        <v>0.15</v>
      </c>
      <c r="R1855" s="54">
        <v>11035.59</v>
      </c>
      <c r="S1855" s="54">
        <v>3272</v>
      </c>
      <c r="T1855" s="54">
        <v>266</v>
      </c>
      <c r="U1855" s="54">
        <v>100</v>
      </c>
    </row>
    <row r="1856" spans="5:21">
      <c r="E1856" s="55">
        <v>250</v>
      </c>
      <c r="F1856" s="55">
        <v>124</v>
      </c>
      <c r="H1856" s="54" t="s">
        <v>4274</v>
      </c>
      <c r="I1856" s="55">
        <v>2</v>
      </c>
      <c r="J1856" s="54" t="s">
        <v>4275</v>
      </c>
      <c r="K1856" s="54" t="s">
        <v>4274</v>
      </c>
      <c r="L1856" s="54" t="s">
        <v>309</v>
      </c>
      <c r="M1856" s="54" t="s">
        <v>116</v>
      </c>
      <c r="N1856" s="54">
        <v>6.03</v>
      </c>
      <c r="P1856" s="54">
        <v>0.16</v>
      </c>
      <c r="R1856" s="54">
        <v>9073.35</v>
      </c>
      <c r="U1856" s="54">
        <v>0</v>
      </c>
    </row>
    <row r="1857" spans="5:21">
      <c r="E1857" s="55">
        <v>250</v>
      </c>
      <c r="F1857" s="55">
        <v>129</v>
      </c>
      <c r="H1857" s="54" t="s">
        <v>4276</v>
      </c>
      <c r="I1857" s="55">
        <v>2</v>
      </c>
      <c r="J1857" s="54" t="s">
        <v>4277</v>
      </c>
      <c r="K1857" s="54" t="s">
        <v>4276</v>
      </c>
      <c r="L1857" s="54" t="s">
        <v>309</v>
      </c>
      <c r="M1857" s="54" t="s">
        <v>116</v>
      </c>
      <c r="N1857" s="54">
        <v>6.03</v>
      </c>
      <c r="P1857" s="54">
        <v>0.28000000000000003</v>
      </c>
      <c r="R1857" s="54">
        <v>12868.35</v>
      </c>
      <c r="S1857" s="54">
        <v>2812</v>
      </c>
      <c r="T1857" s="54">
        <v>259</v>
      </c>
      <c r="U1857" s="54">
        <v>262500</v>
      </c>
    </row>
    <row r="1858" spans="5:21">
      <c r="E1858" s="55">
        <v>250</v>
      </c>
      <c r="F1858" s="55">
        <v>131</v>
      </c>
      <c r="H1858" s="54" t="s">
        <v>4278</v>
      </c>
      <c r="I1858" s="55">
        <v>2</v>
      </c>
      <c r="J1858" s="54" t="s">
        <v>4279</v>
      </c>
      <c r="K1858" s="54" t="s">
        <v>4280</v>
      </c>
      <c r="L1858" s="54" t="s">
        <v>2425</v>
      </c>
      <c r="M1858" s="54" t="s">
        <v>116</v>
      </c>
      <c r="N1858" s="54">
        <v>6.03</v>
      </c>
      <c r="P1858" s="54">
        <v>0.15</v>
      </c>
      <c r="R1858" s="54">
        <v>6168.3</v>
      </c>
      <c r="S1858" s="54">
        <v>3307</v>
      </c>
      <c r="T1858" s="54">
        <v>184</v>
      </c>
      <c r="U1858" s="54">
        <v>133000</v>
      </c>
    </row>
    <row r="1859" spans="5:21">
      <c r="E1859" s="55">
        <v>250</v>
      </c>
      <c r="F1859" s="55">
        <v>133</v>
      </c>
      <c r="H1859" s="54" t="s">
        <v>4281</v>
      </c>
      <c r="I1859" s="55">
        <v>2</v>
      </c>
      <c r="J1859" s="54" t="s">
        <v>4282</v>
      </c>
      <c r="K1859" s="54" t="s">
        <v>4281</v>
      </c>
      <c r="L1859" s="54" t="s">
        <v>309</v>
      </c>
      <c r="M1859" s="54" t="s">
        <v>116</v>
      </c>
      <c r="N1859" s="54">
        <v>6.03</v>
      </c>
      <c r="P1859" s="54">
        <v>0.14000000000000001</v>
      </c>
      <c r="R1859" s="54">
        <v>8192.5</v>
      </c>
      <c r="U1859" s="54">
        <v>0</v>
      </c>
    </row>
    <row r="1860" spans="5:21">
      <c r="E1860" s="55">
        <v>250</v>
      </c>
      <c r="F1860" s="55">
        <v>135</v>
      </c>
      <c r="H1860" s="54" t="s">
        <v>4283</v>
      </c>
      <c r="I1860" s="55">
        <v>2</v>
      </c>
      <c r="J1860" s="54" t="s">
        <v>4284</v>
      </c>
      <c r="K1860" s="54" t="s">
        <v>4283</v>
      </c>
      <c r="L1860" s="54" t="s">
        <v>309</v>
      </c>
      <c r="M1860" s="54" t="s">
        <v>116</v>
      </c>
      <c r="N1860" s="54">
        <v>6.03</v>
      </c>
      <c r="P1860" s="54">
        <v>0.28000000000000003</v>
      </c>
      <c r="R1860" s="54">
        <v>8151.65</v>
      </c>
      <c r="U1860" s="54">
        <v>0</v>
      </c>
    </row>
    <row r="1861" spans="5:21">
      <c r="E1861" s="55">
        <v>250</v>
      </c>
      <c r="F1861" s="55">
        <v>677</v>
      </c>
      <c r="H1861" s="54" t="s">
        <v>4285</v>
      </c>
      <c r="I1861" s="55">
        <v>2</v>
      </c>
      <c r="J1861" s="54" t="s">
        <v>4286</v>
      </c>
      <c r="K1861" s="54" t="s">
        <v>4285</v>
      </c>
      <c r="L1861" s="54" t="s">
        <v>309</v>
      </c>
      <c r="M1861" s="54" t="s">
        <v>116</v>
      </c>
      <c r="N1861" s="54">
        <v>6.04</v>
      </c>
      <c r="P1861" s="54">
        <v>0.82199999999999995</v>
      </c>
      <c r="R1861" s="54">
        <v>14371.43</v>
      </c>
      <c r="S1861" s="54">
        <v>3335</v>
      </c>
      <c r="T1861" s="54">
        <v>749</v>
      </c>
      <c r="U1861" s="54">
        <v>425000</v>
      </c>
    </row>
    <row r="1862" spans="5:21">
      <c r="E1862" s="55">
        <v>251</v>
      </c>
      <c r="F1862" s="55">
        <v>126</v>
      </c>
      <c r="H1862" s="54" t="s">
        <v>4287</v>
      </c>
      <c r="I1862" s="55">
        <v>2</v>
      </c>
      <c r="J1862" s="54" t="s">
        <v>4288</v>
      </c>
      <c r="K1862" s="54" t="s">
        <v>4287</v>
      </c>
      <c r="L1862" s="54" t="s">
        <v>309</v>
      </c>
      <c r="M1862" s="54" t="s">
        <v>116</v>
      </c>
      <c r="N1862" s="54">
        <v>6.03</v>
      </c>
      <c r="P1862" s="54">
        <v>0.24</v>
      </c>
      <c r="R1862" s="54">
        <v>8178.32</v>
      </c>
      <c r="U1862" s="54">
        <v>0</v>
      </c>
    </row>
    <row r="1863" spans="5:21">
      <c r="E1863" s="55">
        <v>251</v>
      </c>
      <c r="F1863" s="55">
        <v>129</v>
      </c>
      <c r="H1863" s="54" t="s">
        <v>4289</v>
      </c>
      <c r="I1863" s="55">
        <v>2</v>
      </c>
      <c r="J1863" s="54" t="s">
        <v>4290</v>
      </c>
      <c r="K1863" s="54" t="s">
        <v>4289</v>
      </c>
      <c r="L1863" s="54" t="s">
        <v>309</v>
      </c>
      <c r="M1863" s="54" t="s">
        <v>116</v>
      </c>
      <c r="N1863" s="54">
        <v>6.03</v>
      </c>
      <c r="P1863" s="54">
        <v>0.16</v>
      </c>
      <c r="R1863" s="54">
        <v>7387.78</v>
      </c>
      <c r="U1863" s="54">
        <v>0</v>
      </c>
    </row>
    <row r="1864" spans="5:21">
      <c r="E1864" s="55">
        <v>251</v>
      </c>
      <c r="F1864" s="55">
        <v>131</v>
      </c>
      <c r="H1864" s="54" t="s">
        <v>4291</v>
      </c>
      <c r="I1864" s="55">
        <v>2</v>
      </c>
      <c r="J1864" s="54" t="s">
        <v>4292</v>
      </c>
      <c r="K1864" s="54" t="s">
        <v>4291</v>
      </c>
      <c r="L1864" s="54" t="s">
        <v>309</v>
      </c>
      <c r="M1864" s="54" t="s">
        <v>116</v>
      </c>
      <c r="N1864" s="54">
        <v>6.03</v>
      </c>
      <c r="P1864" s="54">
        <v>0.16</v>
      </c>
      <c r="R1864" s="54">
        <v>6863.12</v>
      </c>
      <c r="S1864" s="54">
        <v>2407</v>
      </c>
      <c r="T1864" s="54">
        <v>322</v>
      </c>
      <c r="U1864" s="54">
        <v>138000</v>
      </c>
    </row>
    <row r="1865" spans="5:21">
      <c r="E1865" s="55">
        <v>251</v>
      </c>
      <c r="F1865" s="55">
        <v>133</v>
      </c>
      <c r="H1865" s="54" t="s">
        <v>4293</v>
      </c>
      <c r="I1865" s="55">
        <v>2</v>
      </c>
      <c r="J1865" s="54" t="s">
        <v>4294</v>
      </c>
      <c r="K1865" s="54" t="s">
        <v>4293</v>
      </c>
      <c r="L1865" s="54" t="s">
        <v>309</v>
      </c>
      <c r="M1865" s="54" t="s">
        <v>116</v>
      </c>
      <c r="N1865" s="54">
        <v>6.03</v>
      </c>
      <c r="P1865" s="54">
        <v>0.16</v>
      </c>
      <c r="R1865" s="54">
        <v>7508.31</v>
      </c>
      <c r="U1865" s="54">
        <v>0</v>
      </c>
    </row>
    <row r="1866" spans="5:21">
      <c r="E1866" s="55">
        <v>251</v>
      </c>
      <c r="F1866" s="55">
        <v>135</v>
      </c>
      <c r="H1866" s="54" t="s">
        <v>4295</v>
      </c>
      <c r="I1866" s="55">
        <v>2</v>
      </c>
      <c r="J1866" s="54" t="s">
        <v>4296</v>
      </c>
      <c r="K1866" s="54" t="s">
        <v>4297</v>
      </c>
      <c r="L1866" s="54" t="s">
        <v>512</v>
      </c>
      <c r="M1866" s="54" t="s">
        <v>116</v>
      </c>
      <c r="N1866" s="54">
        <v>6.03</v>
      </c>
      <c r="P1866" s="54">
        <v>0.16</v>
      </c>
      <c r="R1866" s="54">
        <v>7004.92</v>
      </c>
      <c r="S1866" s="54">
        <v>3376</v>
      </c>
      <c r="T1866" s="54">
        <v>19</v>
      </c>
      <c r="U1866" s="54">
        <v>165000</v>
      </c>
    </row>
    <row r="1867" spans="5:21">
      <c r="E1867" s="55">
        <v>251</v>
      </c>
      <c r="F1867" s="55">
        <v>137</v>
      </c>
      <c r="H1867" s="54" t="s">
        <v>4298</v>
      </c>
      <c r="I1867" s="55">
        <v>2</v>
      </c>
      <c r="J1867" s="54" t="s">
        <v>4299</v>
      </c>
      <c r="K1867" s="54" t="s">
        <v>4298</v>
      </c>
      <c r="L1867" s="54" t="s">
        <v>309</v>
      </c>
      <c r="M1867" s="54" t="s">
        <v>116</v>
      </c>
      <c r="N1867" s="54">
        <v>6.03</v>
      </c>
      <c r="P1867" s="54">
        <v>0.2</v>
      </c>
      <c r="R1867" s="54">
        <v>6405.82</v>
      </c>
      <c r="U1867" s="54">
        <v>0</v>
      </c>
    </row>
    <row r="1868" spans="5:21">
      <c r="E1868" s="55">
        <v>251</v>
      </c>
      <c r="F1868" s="55">
        <v>138</v>
      </c>
      <c r="H1868" s="54" t="s">
        <v>4300</v>
      </c>
      <c r="I1868" s="55">
        <v>2</v>
      </c>
      <c r="J1868" s="54" t="s">
        <v>1188</v>
      </c>
      <c r="K1868" s="54" t="s">
        <v>4301</v>
      </c>
      <c r="L1868" s="54" t="s">
        <v>4302</v>
      </c>
      <c r="M1868" s="54" t="s">
        <v>116</v>
      </c>
      <c r="N1868" s="54">
        <v>6.04</v>
      </c>
      <c r="P1868" s="54">
        <v>0.28000000000000003</v>
      </c>
      <c r="R1868" s="54">
        <v>9248.91</v>
      </c>
      <c r="S1868" s="54">
        <v>3425</v>
      </c>
      <c r="T1868" s="54">
        <v>701</v>
      </c>
      <c r="U1868" s="54">
        <v>100</v>
      </c>
    </row>
    <row r="1869" spans="5:21">
      <c r="E1869" s="55">
        <v>251</v>
      </c>
      <c r="F1869" s="55">
        <v>141</v>
      </c>
      <c r="H1869" s="54" t="s">
        <v>4303</v>
      </c>
      <c r="I1869" s="55">
        <v>2</v>
      </c>
      <c r="J1869" s="54" t="s">
        <v>4304</v>
      </c>
      <c r="K1869" s="54" t="s">
        <v>4303</v>
      </c>
      <c r="L1869" s="54" t="s">
        <v>309</v>
      </c>
      <c r="M1869" s="54" t="s">
        <v>116</v>
      </c>
      <c r="N1869" s="54">
        <v>6.04</v>
      </c>
      <c r="P1869" s="54">
        <v>0.20799999999999999</v>
      </c>
      <c r="R1869" s="54">
        <v>12765.55</v>
      </c>
      <c r="S1869" s="54">
        <v>2665</v>
      </c>
      <c r="T1869" s="54">
        <v>233</v>
      </c>
      <c r="U1869" s="54">
        <v>1</v>
      </c>
    </row>
    <row r="1870" spans="5:21">
      <c r="E1870" s="55">
        <v>251</v>
      </c>
      <c r="F1870" s="55">
        <v>143</v>
      </c>
      <c r="H1870" s="54" t="s">
        <v>4305</v>
      </c>
      <c r="I1870" s="55">
        <v>2</v>
      </c>
      <c r="J1870" s="54" t="s">
        <v>4306</v>
      </c>
      <c r="K1870" s="54" t="s">
        <v>4305</v>
      </c>
      <c r="L1870" s="54" t="s">
        <v>309</v>
      </c>
      <c r="M1870" s="54" t="s">
        <v>116</v>
      </c>
      <c r="N1870" s="54">
        <v>6.04</v>
      </c>
      <c r="P1870" s="54">
        <v>0.38</v>
      </c>
      <c r="R1870" s="54">
        <v>8681.7099999999991</v>
      </c>
      <c r="S1870" s="54">
        <v>3493</v>
      </c>
      <c r="T1870" s="54">
        <v>901</v>
      </c>
      <c r="U1870" s="54">
        <v>312000</v>
      </c>
    </row>
    <row r="1871" spans="5:21">
      <c r="E1871" s="55">
        <v>251</v>
      </c>
      <c r="F1871" s="55">
        <v>147</v>
      </c>
      <c r="H1871" s="54" t="s">
        <v>4307</v>
      </c>
      <c r="I1871" s="55">
        <v>2</v>
      </c>
      <c r="J1871" s="54" t="s">
        <v>4308</v>
      </c>
      <c r="K1871" s="54" t="s">
        <v>4309</v>
      </c>
      <c r="L1871" s="54" t="s">
        <v>4310</v>
      </c>
      <c r="M1871" s="54" t="s">
        <v>116</v>
      </c>
      <c r="N1871" s="54">
        <v>6.04</v>
      </c>
      <c r="P1871" s="54">
        <v>0.27</v>
      </c>
      <c r="R1871" s="54">
        <v>7508.31</v>
      </c>
      <c r="S1871" s="54">
        <v>2522</v>
      </c>
      <c r="T1871" s="54">
        <v>261</v>
      </c>
      <c r="U1871" s="54">
        <v>200000</v>
      </c>
    </row>
    <row r="1872" spans="5:21">
      <c r="E1872" s="55">
        <v>251</v>
      </c>
      <c r="F1872" s="55">
        <v>683</v>
      </c>
      <c r="H1872" s="54" t="s">
        <v>4054</v>
      </c>
      <c r="I1872" s="55">
        <v>1</v>
      </c>
      <c r="J1872" s="54" t="s">
        <v>4299</v>
      </c>
      <c r="K1872" s="54" t="s">
        <v>4298</v>
      </c>
      <c r="L1872" s="54" t="s">
        <v>309</v>
      </c>
      <c r="M1872" s="54" t="s">
        <v>116</v>
      </c>
      <c r="N1872" s="54">
        <v>6.04</v>
      </c>
      <c r="P1872" s="54">
        <v>0.09</v>
      </c>
      <c r="R1872" s="54">
        <v>333.23</v>
      </c>
      <c r="U1872" s="54">
        <v>0</v>
      </c>
    </row>
    <row r="1873" spans="5:21">
      <c r="E1873" s="55">
        <v>252</v>
      </c>
      <c r="F1873" s="55">
        <v>138</v>
      </c>
      <c r="H1873" s="54" t="s">
        <v>4311</v>
      </c>
      <c r="I1873" s="55">
        <v>2</v>
      </c>
      <c r="J1873" s="54" t="s">
        <v>1188</v>
      </c>
      <c r="K1873" s="54" t="s">
        <v>4301</v>
      </c>
      <c r="L1873" s="54" t="s">
        <v>4302</v>
      </c>
      <c r="M1873" s="54" t="s">
        <v>116</v>
      </c>
      <c r="N1873" s="54">
        <v>6.04</v>
      </c>
      <c r="P1873" s="54">
        <v>7.0000000000000007E-2</v>
      </c>
      <c r="R1873" s="54">
        <v>272.97000000000003</v>
      </c>
      <c r="S1873" s="54">
        <v>3425</v>
      </c>
      <c r="T1873" s="54">
        <v>701</v>
      </c>
      <c r="U1873" s="54">
        <v>100</v>
      </c>
    </row>
    <row r="1874" spans="5:21">
      <c r="E1874" s="55">
        <v>252</v>
      </c>
      <c r="F1874" s="55">
        <v>140</v>
      </c>
      <c r="H1874" s="54" t="s">
        <v>4312</v>
      </c>
      <c r="I1874" s="55">
        <v>2</v>
      </c>
      <c r="J1874" s="54" t="s">
        <v>4313</v>
      </c>
      <c r="K1874" s="54" t="s">
        <v>4303</v>
      </c>
      <c r="L1874" s="54" t="s">
        <v>309</v>
      </c>
      <c r="M1874" s="54" t="s">
        <v>116</v>
      </c>
      <c r="N1874" s="54">
        <v>6.04</v>
      </c>
      <c r="P1874" s="54">
        <v>0.03</v>
      </c>
      <c r="R1874" s="54">
        <v>131.16999999999999</v>
      </c>
      <c r="S1874" s="54">
        <v>2529</v>
      </c>
      <c r="T1874" s="54">
        <v>30</v>
      </c>
      <c r="U1874" s="54">
        <v>3000</v>
      </c>
    </row>
    <row r="1875" spans="5:21">
      <c r="E1875" s="55">
        <v>252</v>
      </c>
      <c r="F1875" s="55">
        <v>141</v>
      </c>
      <c r="H1875" s="54" t="s">
        <v>4314</v>
      </c>
      <c r="I1875" s="55">
        <v>2</v>
      </c>
      <c r="J1875" s="54" t="s">
        <v>4315</v>
      </c>
      <c r="K1875" s="54" t="s">
        <v>4316</v>
      </c>
      <c r="L1875" s="54" t="s">
        <v>4317</v>
      </c>
      <c r="M1875" s="54" t="s">
        <v>116</v>
      </c>
      <c r="N1875" s="54">
        <v>6.04</v>
      </c>
      <c r="P1875" s="54">
        <v>7.0000000000000007E-2</v>
      </c>
      <c r="R1875" s="54">
        <v>542.39</v>
      </c>
      <c r="S1875" s="54">
        <v>2264</v>
      </c>
      <c r="T1875" s="54">
        <v>111</v>
      </c>
      <c r="U1875" s="54">
        <v>2500</v>
      </c>
    </row>
    <row r="1876" spans="5:21">
      <c r="E1876" s="55">
        <v>252</v>
      </c>
      <c r="F1876" s="55">
        <v>143</v>
      </c>
      <c r="H1876" s="54" t="s">
        <v>4318</v>
      </c>
      <c r="I1876" s="55">
        <v>2</v>
      </c>
      <c r="J1876" s="54" t="s">
        <v>4306</v>
      </c>
      <c r="K1876" s="54" t="s">
        <v>4305</v>
      </c>
      <c r="L1876" s="54" t="s">
        <v>309</v>
      </c>
      <c r="M1876" s="54" t="s">
        <v>116</v>
      </c>
      <c r="N1876" s="54">
        <v>6.04</v>
      </c>
      <c r="P1876" s="54">
        <v>0.09</v>
      </c>
      <c r="R1876" s="54">
        <v>397.04</v>
      </c>
      <c r="S1876" s="54">
        <v>3493</v>
      </c>
      <c r="T1876" s="54">
        <v>901</v>
      </c>
      <c r="U1876" s="54">
        <v>312000</v>
      </c>
    </row>
    <row r="1877" spans="5:21">
      <c r="E1877" s="55">
        <v>252</v>
      </c>
      <c r="F1877" s="55">
        <v>147</v>
      </c>
      <c r="H1877" s="54" t="s">
        <v>4307</v>
      </c>
      <c r="I1877" s="55">
        <v>2</v>
      </c>
      <c r="J1877" s="54" t="s">
        <v>4308</v>
      </c>
      <c r="K1877" s="54" t="s">
        <v>4309</v>
      </c>
      <c r="L1877" s="54" t="s">
        <v>4310</v>
      </c>
      <c r="M1877" s="54" t="s">
        <v>116</v>
      </c>
      <c r="N1877" s="54">
        <v>6.04</v>
      </c>
      <c r="P1877" s="54">
        <v>0.13</v>
      </c>
      <c r="R1877" s="54">
        <v>524.66</v>
      </c>
      <c r="U1877" s="54">
        <v>0</v>
      </c>
    </row>
    <row r="1878" spans="5:21">
      <c r="E1878" s="55">
        <v>252</v>
      </c>
      <c r="F1878" s="55">
        <v>149</v>
      </c>
      <c r="H1878" s="54" t="s">
        <v>4054</v>
      </c>
      <c r="I1878" s="55">
        <v>1</v>
      </c>
      <c r="J1878" s="54" t="s">
        <v>4319</v>
      </c>
      <c r="K1878" s="54" t="s">
        <v>4320</v>
      </c>
      <c r="L1878" s="54" t="s">
        <v>352</v>
      </c>
      <c r="M1878" s="54" t="s">
        <v>116</v>
      </c>
      <c r="N1878" s="54">
        <v>6.04</v>
      </c>
      <c r="P1878" s="54">
        <v>0.25</v>
      </c>
      <c r="R1878" s="54">
        <v>223.34</v>
      </c>
      <c r="S1878" s="54">
        <v>3310</v>
      </c>
      <c r="T1878" s="54">
        <v>765</v>
      </c>
      <c r="U1878" s="54">
        <v>1</v>
      </c>
    </row>
    <row r="1879" spans="5:21">
      <c r="E1879" s="55">
        <v>252</v>
      </c>
      <c r="F1879" s="55">
        <v>683</v>
      </c>
      <c r="H1879" s="54" t="s">
        <v>4054</v>
      </c>
      <c r="I1879" s="55">
        <v>1</v>
      </c>
      <c r="J1879" s="54" t="s">
        <v>4299</v>
      </c>
      <c r="K1879" s="54" t="s">
        <v>4298</v>
      </c>
      <c r="L1879" s="54" t="s">
        <v>309</v>
      </c>
      <c r="M1879" s="54" t="s">
        <v>116</v>
      </c>
      <c r="N1879" s="54">
        <v>6.04</v>
      </c>
      <c r="P1879" s="54">
        <v>0.03</v>
      </c>
      <c r="R1879" s="54">
        <v>106.35</v>
      </c>
      <c r="S1879" s="54">
        <v>1927</v>
      </c>
      <c r="T1879" s="54">
        <v>10</v>
      </c>
      <c r="U1879" s="54">
        <v>1900</v>
      </c>
    </row>
    <row r="1880" spans="5:21">
      <c r="E1880" s="55">
        <v>253</v>
      </c>
      <c r="F1880" s="55">
        <v>13</v>
      </c>
      <c r="H1880" s="54" t="s">
        <v>4321</v>
      </c>
      <c r="I1880" s="55">
        <v>2</v>
      </c>
      <c r="J1880" s="54" t="s">
        <v>4322</v>
      </c>
      <c r="K1880" s="54" t="s">
        <v>4321</v>
      </c>
      <c r="L1880" s="54" t="s">
        <v>309</v>
      </c>
      <c r="M1880" s="54" t="s">
        <v>116</v>
      </c>
      <c r="N1880" s="54">
        <v>6.04</v>
      </c>
      <c r="P1880" s="54">
        <v>0.28000000000000003</v>
      </c>
      <c r="R1880" s="54">
        <v>7472.86</v>
      </c>
      <c r="S1880" s="54">
        <v>3289</v>
      </c>
      <c r="T1880" s="54">
        <v>443</v>
      </c>
      <c r="U1880" s="54">
        <v>1</v>
      </c>
    </row>
    <row r="1881" spans="5:21">
      <c r="E1881" s="55">
        <v>253</v>
      </c>
      <c r="F1881" s="55">
        <v>14</v>
      </c>
      <c r="H1881" s="54" t="s">
        <v>4323</v>
      </c>
      <c r="I1881" s="55">
        <v>2</v>
      </c>
      <c r="J1881" s="54" t="s">
        <v>4324</v>
      </c>
      <c r="K1881" s="54" t="s">
        <v>4323</v>
      </c>
      <c r="L1881" s="54" t="s">
        <v>309</v>
      </c>
      <c r="M1881" s="54" t="s">
        <v>116</v>
      </c>
      <c r="N1881" s="54">
        <v>6.04</v>
      </c>
      <c r="P1881" s="54">
        <v>0.28000000000000003</v>
      </c>
      <c r="R1881" s="54">
        <v>7476.41</v>
      </c>
      <c r="U1881" s="54">
        <v>0</v>
      </c>
    </row>
    <row r="1882" spans="5:21">
      <c r="E1882" s="55">
        <v>253</v>
      </c>
      <c r="F1882" s="55">
        <v>15</v>
      </c>
      <c r="H1882" s="54" t="s">
        <v>4325</v>
      </c>
      <c r="I1882" s="55">
        <v>2</v>
      </c>
      <c r="J1882" s="54" t="s">
        <v>4326</v>
      </c>
      <c r="K1882" s="54" t="s">
        <v>4325</v>
      </c>
      <c r="L1882" s="54" t="s">
        <v>309</v>
      </c>
      <c r="M1882" s="54" t="s">
        <v>116</v>
      </c>
      <c r="N1882" s="54">
        <v>6.04</v>
      </c>
      <c r="P1882" s="54">
        <v>0.28000000000000003</v>
      </c>
      <c r="R1882" s="54">
        <v>9305.6299999999992</v>
      </c>
      <c r="S1882" s="54">
        <v>3416</v>
      </c>
      <c r="T1882" s="54">
        <v>939</v>
      </c>
      <c r="U1882" s="54">
        <v>200000</v>
      </c>
    </row>
    <row r="1883" spans="5:21">
      <c r="E1883" s="55">
        <v>253</v>
      </c>
      <c r="F1883" s="55">
        <v>16</v>
      </c>
      <c r="H1883" s="54" t="s">
        <v>4327</v>
      </c>
      <c r="I1883" s="55">
        <v>2</v>
      </c>
      <c r="J1883" s="54" t="s">
        <v>4328</v>
      </c>
      <c r="K1883" s="54" t="s">
        <v>4327</v>
      </c>
      <c r="L1883" s="54" t="s">
        <v>309</v>
      </c>
      <c r="M1883" s="54" t="s">
        <v>116</v>
      </c>
      <c r="N1883" s="54">
        <v>6.04</v>
      </c>
      <c r="P1883" s="54">
        <v>0.28000000000000003</v>
      </c>
      <c r="R1883" s="54">
        <v>7745.83</v>
      </c>
      <c r="U1883" s="54">
        <v>0</v>
      </c>
    </row>
    <row r="1884" spans="5:21">
      <c r="E1884" s="55">
        <v>253</v>
      </c>
      <c r="F1884" s="55">
        <v>17</v>
      </c>
      <c r="H1884" s="54" t="s">
        <v>4329</v>
      </c>
      <c r="I1884" s="55">
        <v>2</v>
      </c>
      <c r="J1884" s="54" t="s">
        <v>4330</v>
      </c>
      <c r="K1884" s="54" t="s">
        <v>4329</v>
      </c>
      <c r="L1884" s="54" t="s">
        <v>309</v>
      </c>
      <c r="M1884" s="54" t="s">
        <v>116</v>
      </c>
      <c r="N1884" s="54">
        <v>6.04</v>
      </c>
      <c r="P1884" s="54">
        <v>0.28000000000000003</v>
      </c>
      <c r="R1884" s="54">
        <v>8522.18</v>
      </c>
      <c r="U1884" s="54">
        <v>0</v>
      </c>
    </row>
    <row r="1885" spans="5:21">
      <c r="E1885" s="55">
        <v>254</v>
      </c>
      <c r="F1885" s="55">
        <v>5</v>
      </c>
      <c r="H1885" s="54" t="s">
        <v>4331</v>
      </c>
      <c r="I1885" s="55">
        <v>2</v>
      </c>
      <c r="J1885" s="54" t="s">
        <v>4332</v>
      </c>
      <c r="K1885" s="54" t="s">
        <v>4331</v>
      </c>
      <c r="L1885" s="54" t="s">
        <v>4333</v>
      </c>
      <c r="M1885" s="54" t="s">
        <v>116</v>
      </c>
      <c r="N1885" s="54">
        <v>6.04</v>
      </c>
      <c r="P1885" s="54">
        <v>0.28999999999999998</v>
      </c>
      <c r="R1885" s="54">
        <v>6788.68</v>
      </c>
      <c r="S1885" s="54">
        <v>3258</v>
      </c>
      <c r="T1885" s="54">
        <v>717</v>
      </c>
      <c r="U1885" s="54">
        <v>189000</v>
      </c>
    </row>
    <row r="1886" spans="5:21">
      <c r="E1886" s="55">
        <v>254</v>
      </c>
      <c r="F1886" s="55">
        <v>6</v>
      </c>
      <c r="H1886" s="54" t="s">
        <v>4334</v>
      </c>
      <c r="I1886" s="55">
        <v>2</v>
      </c>
      <c r="J1886" s="54" t="s">
        <v>4335</v>
      </c>
      <c r="K1886" s="54" t="s">
        <v>4334</v>
      </c>
      <c r="L1886" s="54" t="s">
        <v>309</v>
      </c>
      <c r="M1886" s="54" t="s">
        <v>116</v>
      </c>
      <c r="N1886" s="54">
        <v>6.04</v>
      </c>
      <c r="P1886" s="54">
        <v>0.34</v>
      </c>
      <c r="R1886" s="54">
        <v>7930.17</v>
      </c>
      <c r="S1886" s="54">
        <v>3023</v>
      </c>
      <c r="T1886" s="54">
        <v>1</v>
      </c>
      <c r="U1886" s="54">
        <v>1</v>
      </c>
    </row>
    <row r="1887" spans="5:21">
      <c r="E1887" s="55">
        <v>254</v>
      </c>
      <c r="F1887" s="55">
        <v>7</v>
      </c>
      <c r="H1887" s="54" t="s">
        <v>4336</v>
      </c>
      <c r="I1887" s="55">
        <v>2</v>
      </c>
      <c r="J1887" s="54" t="s">
        <v>4337</v>
      </c>
      <c r="K1887" s="54" t="s">
        <v>4338</v>
      </c>
      <c r="L1887" s="54" t="s">
        <v>2400</v>
      </c>
      <c r="M1887" s="54" t="s">
        <v>116</v>
      </c>
      <c r="N1887" s="54">
        <v>6.04</v>
      </c>
      <c r="P1887" s="54">
        <v>0.28000000000000003</v>
      </c>
      <c r="R1887" s="54">
        <v>7448.05</v>
      </c>
      <c r="U1887" s="54">
        <v>0</v>
      </c>
    </row>
    <row r="1888" spans="5:21">
      <c r="E1888" s="55">
        <v>254</v>
      </c>
      <c r="F1888" s="55">
        <v>8</v>
      </c>
      <c r="H1888" s="54" t="s">
        <v>4339</v>
      </c>
      <c r="I1888" s="55" t="s">
        <v>536</v>
      </c>
      <c r="J1888" s="54" t="s">
        <v>4340</v>
      </c>
      <c r="K1888" s="54" t="s">
        <v>4339</v>
      </c>
      <c r="L1888" s="54" t="s">
        <v>309</v>
      </c>
      <c r="M1888" s="54" t="s">
        <v>116</v>
      </c>
      <c r="N1888" s="54">
        <v>6.04</v>
      </c>
      <c r="P1888" s="54">
        <v>0.28000000000000003</v>
      </c>
      <c r="Q1888" s="54" t="s">
        <v>538</v>
      </c>
      <c r="R1888" s="54">
        <v>0</v>
      </c>
      <c r="S1888" s="54">
        <v>3291</v>
      </c>
      <c r="T1888" s="54">
        <v>271</v>
      </c>
      <c r="U1888" s="54">
        <v>1</v>
      </c>
    </row>
    <row r="1889" spans="5:21">
      <c r="E1889" s="55">
        <v>254</v>
      </c>
      <c r="F1889" s="55">
        <v>9</v>
      </c>
      <c r="H1889" s="54" t="s">
        <v>4341</v>
      </c>
      <c r="I1889" s="55">
        <v>2</v>
      </c>
      <c r="J1889" s="54" t="s">
        <v>4342</v>
      </c>
      <c r="K1889" s="54" t="s">
        <v>4343</v>
      </c>
      <c r="L1889" s="54" t="s">
        <v>4344</v>
      </c>
      <c r="M1889" s="54" t="s">
        <v>116</v>
      </c>
      <c r="N1889" s="54">
        <v>6.04</v>
      </c>
      <c r="P1889" s="54">
        <v>0.31</v>
      </c>
      <c r="R1889" s="54">
        <v>7901.81</v>
      </c>
      <c r="S1889" s="54">
        <v>3460</v>
      </c>
      <c r="T1889" s="54">
        <v>900</v>
      </c>
      <c r="U1889" s="54">
        <v>120000</v>
      </c>
    </row>
    <row r="1890" spans="5:21">
      <c r="E1890" s="55">
        <v>254</v>
      </c>
      <c r="F1890" s="55">
        <v>10</v>
      </c>
      <c r="H1890" s="54" t="s">
        <v>4345</v>
      </c>
      <c r="I1890" s="55">
        <v>2</v>
      </c>
      <c r="J1890" s="54" t="s">
        <v>4346</v>
      </c>
      <c r="K1890" s="54" t="s">
        <v>4345</v>
      </c>
      <c r="L1890" s="54" t="s">
        <v>309</v>
      </c>
      <c r="M1890" s="54" t="s">
        <v>116</v>
      </c>
      <c r="N1890" s="54">
        <v>6.04</v>
      </c>
      <c r="P1890" s="54">
        <v>0.28999999999999998</v>
      </c>
      <c r="R1890" s="54">
        <v>8057.79</v>
      </c>
      <c r="S1890" s="54">
        <v>3510</v>
      </c>
      <c r="T1890" s="54">
        <v>881</v>
      </c>
      <c r="U1890" s="54">
        <v>253000</v>
      </c>
    </row>
    <row r="1891" spans="5:21">
      <c r="E1891" s="55">
        <v>254</v>
      </c>
      <c r="F1891" s="55">
        <v>11</v>
      </c>
      <c r="H1891" s="54" t="s">
        <v>4347</v>
      </c>
      <c r="I1891" s="55">
        <v>2</v>
      </c>
      <c r="J1891" s="54" t="s">
        <v>525</v>
      </c>
      <c r="K1891" s="54" t="s">
        <v>1822</v>
      </c>
      <c r="L1891" s="54" t="s">
        <v>527</v>
      </c>
      <c r="M1891" s="54" t="s">
        <v>116</v>
      </c>
      <c r="N1891" s="54">
        <v>6.04</v>
      </c>
      <c r="P1891" s="54">
        <v>0.27</v>
      </c>
      <c r="R1891" s="54">
        <v>7309.79</v>
      </c>
      <c r="S1891" s="54">
        <v>3427</v>
      </c>
      <c r="T1891" s="54">
        <v>526</v>
      </c>
      <c r="U1891" s="54">
        <v>100</v>
      </c>
    </row>
    <row r="1892" spans="5:21">
      <c r="E1892" s="55">
        <v>254</v>
      </c>
      <c r="F1892" s="55">
        <v>12</v>
      </c>
      <c r="H1892" s="54" t="s">
        <v>4348</v>
      </c>
      <c r="I1892" s="55">
        <v>2</v>
      </c>
      <c r="J1892" s="54" t="s">
        <v>4349</v>
      </c>
      <c r="K1892" s="54" t="s">
        <v>4348</v>
      </c>
      <c r="L1892" s="54" t="s">
        <v>309</v>
      </c>
      <c r="M1892" s="54" t="s">
        <v>116</v>
      </c>
      <c r="N1892" s="54">
        <v>6.04</v>
      </c>
      <c r="P1892" s="54">
        <v>0.26</v>
      </c>
      <c r="R1892" s="54">
        <v>7221.17</v>
      </c>
      <c r="U1892" s="54">
        <v>0</v>
      </c>
    </row>
    <row r="1893" spans="5:21">
      <c r="E1893" s="55">
        <v>255</v>
      </c>
      <c r="F1893" s="55">
        <v>1</v>
      </c>
      <c r="H1893" s="54" t="s">
        <v>4350</v>
      </c>
      <c r="I1893" s="55">
        <v>2</v>
      </c>
      <c r="J1893" s="54" t="s">
        <v>4351</v>
      </c>
      <c r="K1893" s="54" t="s">
        <v>4350</v>
      </c>
      <c r="L1893" s="54" t="s">
        <v>309</v>
      </c>
      <c r="M1893" s="54" t="s">
        <v>116</v>
      </c>
      <c r="N1893" s="54">
        <v>6.04</v>
      </c>
      <c r="P1893" s="54">
        <v>0.27</v>
      </c>
      <c r="R1893" s="54">
        <v>9305.6299999999992</v>
      </c>
      <c r="S1893" s="54">
        <v>1872</v>
      </c>
      <c r="T1893" s="54">
        <v>50</v>
      </c>
      <c r="U1893" s="54">
        <v>134000</v>
      </c>
    </row>
    <row r="1894" spans="5:21">
      <c r="E1894" s="55">
        <v>255</v>
      </c>
      <c r="F1894" s="55">
        <v>2</v>
      </c>
      <c r="H1894" s="54" t="s">
        <v>4352</v>
      </c>
      <c r="I1894" s="55">
        <v>2</v>
      </c>
      <c r="J1894" s="54" t="s">
        <v>4353</v>
      </c>
      <c r="K1894" s="54" t="s">
        <v>4352</v>
      </c>
      <c r="L1894" s="54" t="s">
        <v>309</v>
      </c>
      <c r="M1894" s="54" t="s">
        <v>116</v>
      </c>
      <c r="N1894" s="54">
        <v>6.04</v>
      </c>
      <c r="P1894" s="54">
        <v>0.25</v>
      </c>
      <c r="R1894" s="54">
        <v>9709.76</v>
      </c>
      <c r="S1894" s="54">
        <v>3011</v>
      </c>
      <c r="T1894" s="54">
        <v>125</v>
      </c>
      <c r="U1894" s="54">
        <v>1</v>
      </c>
    </row>
    <row r="1895" spans="5:21">
      <c r="E1895" s="55">
        <v>255</v>
      </c>
      <c r="F1895" s="55">
        <v>3</v>
      </c>
      <c r="H1895" s="54" t="s">
        <v>4354</v>
      </c>
      <c r="I1895" s="55">
        <v>2</v>
      </c>
      <c r="J1895" s="54" t="s">
        <v>4355</v>
      </c>
      <c r="K1895" s="54" t="s">
        <v>4354</v>
      </c>
      <c r="L1895" s="54" t="s">
        <v>309</v>
      </c>
      <c r="M1895" s="54" t="s">
        <v>116</v>
      </c>
      <c r="N1895" s="54">
        <v>6.04</v>
      </c>
      <c r="P1895" s="54">
        <v>0.32</v>
      </c>
      <c r="R1895" s="54">
        <v>11854.48</v>
      </c>
      <c r="S1895" s="54">
        <v>3510</v>
      </c>
      <c r="T1895" s="54">
        <v>811</v>
      </c>
      <c r="U1895" s="54">
        <v>322500</v>
      </c>
    </row>
    <row r="1896" spans="5:21">
      <c r="E1896" s="55">
        <v>255</v>
      </c>
      <c r="F1896" s="55">
        <v>4</v>
      </c>
      <c r="H1896" s="54" t="s">
        <v>4356</v>
      </c>
      <c r="I1896" s="55">
        <v>2</v>
      </c>
      <c r="J1896" s="54" t="s">
        <v>4357</v>
      </c>
      <c r="K1896" s="54" t="s">
        <v>4356</v>
      </c>
      <c r="L1896" s="54" t="s">
        <v>309</v>
      </c>
      <c r="M1896" s="54" t="s">
        <v>116</v>
      </c>
      <c r="N1896" s="54">
        <v>6.04</v>
      </c>
      <c r="P1896" s="54">
        <v>0.23</v>
      </c>
      <c r="R1896" s="54">
        <v>10645.64</v>
      </c>
      <c r="S1896" s="54">
        <v>3161</v>
      </c>
      <c r="T1896" s="54">
        <v>150</v>
      </c>
      <c r="U1896" s="54">
        <v>1</v>
      </c>
    </row>
    <row r="1897" spans="5:21">
      <c r="E1897" s="55">
        <v>255</v>
      </c>
      <c r="F1897" s="55">
        <v>168</v>
      </c>
      <c r="H1897" s="54" t="s">
        <v>4358</v>
      </c>
      <c r="I1897" s="55">
        <v>2</v>
      </c>
      <c r="J1897" s="54" t="s">
        <v>4359</v>
      </c>
      <c r="K1897" s="54" t="s">
        <v>4358</v>
      </c>
      <c r="L1897" s="54" t="s">
        <v>309</v>
      </c>
      <c r="M1897" s="54" t="s">
        <v>116</v>
      </c>
      <c r="N1897" s="54">
        <v>6.04</v>
      </c>
      <c r="P1897" s="54">
        <v>0.14000000000000001</v>
      </c>
      <c r="R1897" s="54">
        <v>8827.0499999999993</v>
      </c>
      <c r="S1897" s="54">
        <v>3351</v>
      </c>
      <c r="T1897" s="54">
        <v>248</v>
      </c>
      <c r="U1897" s="54">
        <v>1</v>
      </c>
    </row>
    <row r="1898" spans="5:21">
      <c r="E1898" s="55">
        <v>255</v>
      </c>
      <c r="F1898" s="55">
        <v>169</v>
      </c>
      <c r="H1898" s="54" t="s">
        <v>4360</v>
      </c>
      <c r="I1898" s="55">
        <v>2</v>
      </c>
      <c r="J1898" s="54" t="s">
        <v>4361</v>
      </c>
      <c r="K1898" s="54" t="s">
        <v>4360</v>
      </c>
      <c r="L1898" s="54" t="s">
        <v>309</v>
      </c>
      <c r="M1898" s="54" t="s">
        <v>116</v>
      </c>
      <c r="N1898" s="54">
        <v>6.04</v>
      </c>
      <c r="P1898" s="54">
        <v>0.13</v>
      </c>
      <c r="R1898" s="54">
        <v>482.12</v>
      </c>
      <c r="S1898" s="54">
        <v>3209</v>
      </c>
      <c r="T1898" s="54">
        <v>616</v>
      </c>
      <c r="U1898" s="54">
        <v>320000</v>
      </c>
    </row>
    <row r="1899" spans="5:21">
      <c r="E1899" s="55">
        <v>255</v>
      </c>
      <c r="F1899" s="55">
        <v>170.02</v>
      </c>
      <c r="H1899" s="54" t="s">
        <v>4360</v>
      </c>
      <c r="I1899" s="55">
        <v>2</v>
      </c>
      <c r="J1899" s="54" t="s">
        <v>4361</v>
      </c>
      <c r="K1899" s="54" t="s">
        <v>4360</v>
      </c>
      <c r="L1899" s="54" t="s">
        <v>309</v>
      </c>
      <c r="M1899" s="54" t="s">
        <v>116</v>
      </c>
      <c r="N1899" s="54">
        <v>6.04</v>
      </c>
      <c r="P1899" s="54">
        <v>0.11</v>
      </c>
      <c r="R1899" s="54">
        <v>9536.0499999999993</v>
      </c>
      <c r="S1899" s="54">
        <v>3209</v>
      </c>
      <c r="T1899" s="54">
        <v>616</v>
      </c>
      <c r="U1899" s="54">
        <v>320000</v>
      </c>
    </row>
    <row r="1900" spans="5:21">
      <c r="E1900" s="55">
        <v>255</v>
      </c>
      <c r="F1900" s="55">
        <v>172</v>
      </c>
      <c r="H1900" s="54" t="s">
        <v>4362</v>
      </c>
      <c r="I1900" s="55">
        <v>2</v>
      </c>
      <c r="J1900" s="54" t="s">
        <v>4363</v>
      </c>
      <c r="K1900" s="54" t="s">
        <v>4362</v>
      </c>
      <c r="L1900" s="54" t="s">
        <v>309</v>
      </c>
      <c r="M1900" s="54" t="s">
        <v>116</v>
      </c>
      <c r="N1900" s="54">
        <v>6.04</v>
      </c>
      <c r="P1900" s="54">
        <v>0.16</v>
      </c>
      <c r="R1900" s="54">
        <v>7433.87</v>
      </c>
      <c r="S1900" s="54">
        <v>2832</v>
      </c>
      <c r="T1900" s="54">
        <v>88</v>
      </c>
      <c r="U1900" s="54">
        <v>220000</v>
      </c>
    </row>
    <row r="1901" spans="5:21">
      <c r="E1901" s="55">
        <v>255</v>
      </c>
      <c r="F1901" s="55">
        <v>174</v>
      </c>
      <c r="H1901" s="54" t="s">
        <v>4364</v>
      </c>
      <c r="I1901" s="55">
        <v>2</v>
      </c>
      <c r="J1901" s="54" t="s">
        <v>4365</v>
      </c>
      <c r="K1901" s="54" t="s">
        <v>4364</v>
      </c>
      <c r="L1901" s="54" t="s">
        <v>309</v>
      </c>
      <c r="M1901" s="54" t="s">
        <v>116</v>
      </c>
      <c r="N1901" s="54">
        <v>6.04</v>
      </c>
      <c r="P1901" s="54">
        <v>0.12</v>
      </c>
      <c r="R1901" s="54">
        <v>7370.06</v>
      </c>
      <c r="S1901" s="54">
        <v>2812</v>
      </c>
      <c r="T1901" s="54">
        <v>255</v>
      </c>
      <c r="U1901" s="54">
        <v>210000</v>
      </c>
    </row>
    <row r="1902" spans="5:21">
      <c r="E1902" s="55">
        <v>255</v>
      </c>
      <c r="F1902" s="55">
        <v>175</v>
      </c>
      <c r="H1902" s="54" t="s">
        <v>4366</v>
      </c>
      <c r="I1902" s="55">
        <v>2</v>
      </c>
      <c r="J1902" s="54" t="s">
        <v>4367</v>
      </c>
      <c r="K1902" s="54" t="s">
        <v>4366</v>
      </c>
      <c r="L1902" s="54" t="s">
        <v>309</v>
      </c>
      <c r="M1902" s="54" t="s">
        <v>116</v>
      </c>
      <c r="N1902" s="54">
        <v>6.04</v>
      </c>
      <c r="P1902" s="54">
        <v>0.3</v>
      </c>
      <c r="R1902" s="54">
        <v>10486.11</v>
      </c>
      <c r="S1902" s="54">
        <v>2118</v>
      </c>
      <c r="T1902" s="54">
        <v>167</v>
      </c>
      <c r="U1902" s="54">
        <v>136000</v>
      </c>
    </row>
    <row r="1903" spans="5:21">
      <c r="E1903" s="55">
        <v>255</v>
      </c>
      <c r="F1903" s="55">
        <v>175.01</v>
      </c>
      <c r="H1903" s="54" t="s">
        <v>4368</v>
      </c>
      <c r="I1903" s="55">
        <v>2</v>
      </c>
      <c r="J1903" s="54" t="s">
        <v>4369</v>
      </c>
      <c r="K1903" s="54" t="s">
        <v>4368</v>
      </c>
      <c r="L1903" s="54" t="s">
        <v>309</v>
      </c>
      <c r="M1903" s="54" t="s">
        <v>116</v>
      </c>
      <c r="N1903" s="54">
        <v>6.04</v>
      </c>
      <c r="P1903" s="54">
        <v>0.1</v>
      </c>
      <c r="R1903" s="54">
        <v>6873.76</v>
      </c>
      <c r="S1903" s="54">
        <v>3364</v>
      </c>
      <c r="T1903" s="54">
        <v>132</v>
      </c>
      <c r="U1903" s="54">
        <v>1</v>
      </c>
    </row>
    <row r="1904" spans="5:21">
      <c r="E1904" s="55">
        <v>255</v>
      </c>
      <c r="F1904" s="55">
        <v>175.02</v>
      </c>
      <c r="H1904" s="54" t="s">
        <v>4370</v>
      </c>
      <c r="I1904" s="55">
        <v>2</v>
      </c>
      <c r="J1904" s="54" t="s">
        <v>4371</v>
      </c>
      <c r="K1904" s="54" t="s">
        <v>4370</v>
      </c>
      <c r="L1904" s="54" t="s">
        <v>309</v>
      </c>
      <c r="M1904" s="54" t="s">
        <v>116</v>
      </c>
      <c r="N1904" s="54">
        <v>6.04</v>
      </c>
      <c r="P1904" s="54">
        <v>0.11</v>
      </c>
      <c r="R1904" s="54">
        <v>7440.96</v>
      </c>
      <c r="U1904" s="54">
        <v>0</v>
      </c>
    </row>
    <row r="1905" spans="5:21">
      <c r="E1905" s="55">
        <v>255</v>
      </c>
      <c r="F1905" s="55">
        <v>176.01</v>
      </c>
      <c r="H1905" s="54" t="s">
        <v>4372</v>
      </c>
      <c r="I1905" s="55">
        <v>2</v>
      </c>
      <c r="J1905" s="54" t="s">
        <v>4373</v>
      </c>
      <c r="K1905" s="54" t="s">
        <v>4372</v>
      </c>
      <c r="L1905" s="54" t="s">
        <v>309</v>
      </c>
      <c r="M1905" s="54" t="s">
        <v>116</v>
      </c>
      <c r="N1905" s="54">
        <v>6.04</v>
      </c>
      <c r="P1905" s="54">
        <v>0.14000000000000001</v>
      </c>
      <c r="R1905" s="54">
        <v>6666.3</v>
      </c>
      <c r="S1905" s="54">
        <v>3481</v>
      </c>
      <c r="T1905" s="54">
        <v>463</v>
      </c>
      <c r="U1905" s="54">
        <v>1</v>
      </c>
    </row>
    <row r="1906" spans="5:21">
      <c r="E1906" s="55">
        <v>255</v>
      </c>
      <c r="F1906" s="55">
        <v>176.02</v>
      </c>
      <c r="H1906" s="54" t="s">
        <v>4374</v>
      </c>
      <c r="I1906" s="55">
        <v>2</v>
      </c>
      <c r="J1906" s="54" t="s">
        <v>4375</v>
      </c>
      <c r="K1906" s="54" t="s">
        <v>4374</v>
      </c>
      <c r="L1906" s="54" t="s">
        <v>309</v>
      </c>
      <c r="M1906" s="54" t="s">
        <v>116</v>
      </c>
      <c r="N1906" s="54">
        <v>6.04</v>
      </c>
      <c r="P1906" s="54">
        <v>0.18</v>
      </c>
      <c r="R1906" s="54">
        <v>11088.76</v>
      </c>
      <c r="S1906" s="54">
        <v>2329</v>
      </c>
      <c r="T1906" s="54">
        <v>227</v>
      </c>
      <c r="U1906" s="54">
        <v>162000</v>
      </c>
    </row>
    <row r="1907" spans="5:21">
      <c r="E1907" s="55">
        <v>255</v>
      </c>
      <c r="F1907" s="55">
        <v>177.02</v>
      </c>
      <c r="H1907" s="54" t="s">
        <v>4376</v>
      </c>
      <c r="I1907" s="55">
        <v>2</v>
      </c>
      <c r="J1907" s="54" t="s">
        <v>4377</v>
      </c>
      <c r="K1907" s="54" t="s">
        <v>4376</v>
      </c>
      <c r="L1907" s="54" t="s">
        <v>309</v>
      </c>
      <c r="M1907" s="54" t="s">
        <v>116</v>
      </c>
      <c r="N1907" s="54">
        <v>6.04</v>
      </c>
      <c r="P1907" s="54">
        <v>0.13</v>
      </c>
      <c r="R1907" s="54">
        <v>8610.81</v>
      </c>
      <c r="S1907" s="54">
        <v>3411</v>
      </c>
      <c r="T1907" s="54">
        <v>113</v>
      </c>
      <c r="U1907" s="54">
        <v>270000</v>
      </c>
    </row>
    <row r="1908" spans="5:21">
      <c r="E1908" s="55">
        <v>255</v>
      </c>
      <c r="F1908" s="55">
        <v>179</v>
      </c>
      <c r="H1908" s="54" t="s">
        <v>4378</v>
      </c>
      <c r="I1908" s="55">
        <v>2</v>
      </c>
      <c r="J1908" s="54" t="s">
        <v>4379</v>
      </c>
      <c r="K1908" s="54" t="s">
        <v>4378</v>
      </c>
      <c r="L1908" s="54" t="s">
        <v>309</v>
      </c>
      <c r="M1908" s="54" t="s">
        <v>116</v>
      </c>
      <c r="N1908" s="54">
        <v>6.04</v>
      </c>
      <c r="P1908" s="54">
        <v>0.31</v>
      </c>
      <c r="R1908" s="54">
        <v>11166.75</v>
      </c>
      <c r="S1908" s="54">
        <v>3253</v>
      </c>
      <c r="T1908" s="54">
        <v>543</v>
      </c>
      <c r="U1908" s="54">
        <v>332690</v>
      </c>
    </row>
    <row r="1909" spans="5:21">
      <c r="E1909" s="55">
        <v>255</v>
      </c>
      <c r="F1909" s="55">
        <v>182</v>
      </c>
      <c r="H1909" s="54" t="s">
        <v>4380</v>
      </c>
      <c r="I1909" s="55">
        <v>2</v>
      </c>
      <c r="J1909" s="54" t="s">
        <v>4381</v>
      </c>
      <c r="K1909" s="54" t="s">
        <v>4380</v>
      </c>
      <c r="L1909" s="54" t="s">
        <v>309</v>
      </c>
      <c r="M1909" s="54" t="s">
        <v>116</v>
      </c>
      <c r="N1909" s="54">
        <v>6.04</v>
      </c>
      <c r="P1909" s="54">
        <v>0.22</v>
      </c>
      <c r="R1909" s="54">
        <v>8380.3799999999992</v>
      </c>
      <c r="S1909" s="54">
        <v>2864</v>
      </c>
      <c r="T1909" s="54">
        <v>133</v>
      </c>
      <c r="U1909" s="54">
        <v>305000</v>
      </c>
    </row>
    <row r="1910" spans="5:21">
      <c r="E1910" s="55">
        <v>255</v>
      </c>
      <c r="F1910" s="55">
        <v>184</v>
      </c>
      <c r="H1910" s="54" t="s">
        <v>4382</v>
      </c>
      <c r="I1910" s="55">
        <v>2</v>
      </c>
      <c r="J1910" s="54" t="s">
        <v>4383</v>
      </c>
      <c r="K1910" s="54" t="s">
        <v>4384</v>
      </c>
      <c r="L1910" s="54" t="s">
        <v>309</v>
      </c>
      <c r="M1910" s="54" t="s">
        <v>116</v>
      </c>
      <c r="N1910" s="54">
        <v>6.04</v>
      </c>
      <c r="P1910" s="54">
        <v>0.44</v>
      </c>
      <c r="R1910" s="54">
        <v>12393.32</v>
      </c>
      <c r="S1910" s="54">
        <v>2646</v>
      </c>
      <c r="T1910" s="54">
        <v>20</v>
      </c>
      <c r="U1910" s="54">
        <v>165000</v>
      </c>
    </row>
    <row r="1911" spans="5:21">
      <c r="E1911" s="55">
        <v>255</v>
      </c>
      <c r="F1911" s="55">
        <v>187</v>
      </c>
      <c r="H1911" s="54" t="s">
        <v>4385</v>
      </c>
      <c r="I1911" s="55">
        <v>2</v>
      </c>
      <c r="J1911" s="54" t="s">
        <v>4386</v>
      </c>
      <c r="K1911" s="54" t="s">
        <v>4385</v>
      </c>
      <c r="L1911" s="54" t="s">
        <v>309</v>
      </c>
      <c r="M1911" s="54" t="s">
        <v>116</v>
      </c>
      <c r="N1911" s="54">
        <v>6.04</v>
      </c>
      <c r="P1911" s="54">
        <v>0.57999999999999996</v>
      </c>
      <c r="R1911" s="54">
        <v>11397.18</v>
      </c>
      <c r="S1911" s="54">
        <v>3246</v>
      </c>
      <c r="T1911" s="54">
        <v>873</v>
      </c>
      <c r="U1911" s="54">
        <v>327000</v>
      </c>
    </row>
    <row r="1912" spans="5:21">
      <c r="E1912" s="55">
        <v>255</v>
      </c>
      <c r="F1912" s="55">
        <v>191</v>
      </c>
      <c r="H1912" s="54" t="s">
        <v>4387</v>
      </c>
      <c r="I1912" s="55">
        <v>2</v>
      </c>
      <c r="J1912" s="54" t="s">
        <v>4388</v>
      </c>
      <c r="K1912" s="54" t="s">
        <v>4387</v>
      </c>
      <c r="L1912" s="54" t="s">
        <v>309</v>
      </c>
      <c r="M1912" s="54" t="s">
        <v>116</v>
      </c>
      <c r="N1912" s="54">
        <v>6.04</v>
      </c>
      <c r="P1912" s="54">
        <v>0.28000000000000003</v>
      </c>
      <c r="R1912" s="54">
        <v>6622.06</v>
      </c>
      <c r="S1912" s="54">
        <v>3446</v>
      </c>
      <c r="T1912" s="54">
        <v>511</v>
      </c>
      <c r="U1912" s="54">
        <v>238000</v>
      </c>
    </row>
    <row r="1913" spans="5:21">
      <c r="E1913" s="55">
        <v>255</v>
      </c>
      <c r="F1913" s="55">
        <v>196</v>
      </c>
      <c r="H1913" s="54" t="s">
        <v>4389</v>
      </c>
      <c r="I1913" s="55">
        <v>2</v>
      </c>
      <c r="J1913" s="54" t="s">
        <v>4390</v>
      </c>
      <c r="K1913" s="54" t="s">
        <v>4389</v>
      </c>
      <c r="L1913" s="54" t="s">
        <v>309</v>
      </c>
      <c r="M1913" s="54" t="s">
        <v>116</v>
      </c>
      <c r="N1913" s="54">
        <v>6.04</v>
      </c>
      <c r="P1913" s="54">
        <v>3.32</v>
      </c>
      <c r="R1913" s="54">
        <v>12694.65</v>
      </c>
      <c r="S1913" s="54">
        <v>2184</v>
      </c>
      <c r="T1913" s="54">
        <v>104</v>
      </c>
      <c r="U1913" s="54">
        <v>1</v>
      </c>
    </row>
    <row r="1914" spans="5:21">
      <c r="E1914" s="55">
        <v>255</v>
      </c>
      <c r="F1914" s="55">
        <v>199</v>
      </c>
      <c r="H1914" s="54" t="s">
        <v>4391</v>
      </c>
      <c r="I1914" s="55">
        <v>2</v>
      </c>
      <c r="J1914" s="54" t="s">
        <v>4392</v>
      </c>
      <c r="K1914" s="54" t="s">
        <v>4391</v>
      </c>
      <c r="L1914" s="54" t="s">
        <v>309</v>
      </c>
      <c r="M1914" s="54" t="s">
        <v>116</v>
      </c>
      <c r="N1914" s="54">
        <v>6.04</v>
      </c>
      <c r="P1914" s="54">
        <v>0.26</v>
      </c>
      <c r="R1914" s="54">
        <v>8515.09</v>
      </c>
      <c r="S1914" s="54">
        <v>3464</v>
      </c>
      <c r="T1914" s="54">
        <v>315</v>
      </c>
      <c r="U1914" s="54">
        <v>135000</v>
      </c>
    </row>
    <row r="1915" spans="5:21">
      <c r="E1915" s="55">
        <v>255</v>
      </c>
      <c r="F1915" s="55">
        <v>202</v>
      </c>
      <c r="H1915" s="54" t="s">
        <v>4393</v>
      </c>
      <c r="I1915" s="55">
        <v>2</v>
      </c>
      <c r="J1915" s="54" t="s">
        <v>4394</v>
      </c>
      <c r="K1915" s="54" t="s">
        <v>4393</v>
      </c>
      <c r="L1915" s="54" t="s">
        <v>309</v>
      </c>
      <c r="M1915" s="54" t="s">
        <v>116</v>
      </c>
      <c r="N1915" s="54">
        <v>6.04</v>
      </c>
      <c r="P1915" s="54">
        <v>0.19</v>
      </c>
      <c r="R1915" s="54">
        <v>6934.02</v>
      </c>
      <c r="U1915" s="54">
        <v>0</v>
      </c>
    </row>
    <row r="1916" spans="5:21">
      <c r="E1916" s="55">
        <v>255</v>
      </c>
      <c r="F1916" s="55">
        <v>204</v>
      </c>
      <c r="H1916" s="54" t="s">
        <v>4395</v>
      </c>
      <c r="I1916" s="55">
        <v>1</v>
      </c>
      <c r="J1916" s="54" t="s">
        <v>4396</v>
      </c>
      <c r="K1916" s="54" t="s">
        <v>4393</v>
      </c>
      <c r="L1916" s="54" t="s">
        <v>309</v>
      </c>
      <c r="M1916" s="54" t="s">
        <v>116</v>
      </c>
      <c r="N1916" s="54">
        <v>6.04</v>
      </c>
      <c r="P1916" s="54">
        <v>0.11</v>
      </c>
      <c r="R1916" s="54">
        <v>389.95</v>
      </c>
      <c r="U1916" s="54">
        <v>0</v>
      </c>
    </row>
    <row r="1917" spans="5:21">
      <c r="E1917" s="55">
        <v>255</v>
      </c>
      <c r="F1917" s="55">
        <v>205</v>
      </c>
      <c r="H1917" s="54" t="s">
        <v>4397</v>
      </c>
      <c r="I1917" s="55">
        <v>1</v>
      </c>
      <c r="J1917" s="54" t="s">
        <v>4398</v>
      </c>
      <c r="K1917" s="54" t="s">
        <v>3931</v>
      </c>
      <c r="L1917" s="54" t="s">
        <v>400</v>
      </c>
      <c r="M1917" s="54" t="s">
        <v>116</v>
      </c>
      <c r="N1917" s="54">
        <v>6.04</v>
      </c>
      <c r="P1917" s="54">
        <v>0.19</v>
      </c>
      <c r="R1917" s="54">
        <v>673.55</v>
      </c>
      <c r="U1917" s="54">
        <v>0</v>
      </c>
    </row>
    <row r="1918" spans="5:21">
      <c r="E1918" s="55">
        <v>255</v>
      </c>
      <c r="F1918" s="55">
        <v>206</v>
      </c>
      <c r="H1918" s="54" t="s">
        <v>4399</v>
      </c>
      <c r="I1918" s="55">
        <v>2</v>
      </c>
      <c r="J1918" s="54" t="s">
        <v>4400</v>
      </c>
      <c r="K1918" s="54" t="s">
        <v>4401</v>
      </c>
      <c r="L1918" s="54" t="s">
        <v>4402</v>
      </c>
      <c r="M1918" s="54" t="s">
        <v>116</v>
      </c>
      <c r="N1918" s="54">
        <v>6.04</v>
      </c>
      <c r="P1918" s="54">
        <v>0.3</v>
      </c>
      <c r="R1918" s="54">
        <v>11372.36</v>
      </c>
      <c r="S1918" s="54">
        <v>3510</v>
      </c>
      <c r="T1918" s="54">
        <v>579</v>
      </c>
      <c r="U1918" s="54">
        <v>100</v>
      </c>
    </row>
    <row r="1919" spans="5:21">
      <c r="E1919" s="55">
        <v>255</v>
      </c>
      <c r="F1919" s="55">
        <v>207</v>
      </c>
      <c r="H1919" s="54" t="s">
        <v>4403</v>
      </c>
      <c r="I1919" s="55">
        <v>2</v>
      </c>
      <c r="J1919" s="54" t="s">
        <v>4404</v>
      </c>
      <c r="K1919" s="54" t="s">
        <v>4405</v>
      </c>
      <c r="L1919" s="54" t="s">
        <v>309</v>
      </c>
      <c r="M1919" s="54" t="s">
        <v>116</v>
      </c>
      <c r="N1919" s="54">
        <v>6.04</v>
      </c>
      <c r="P1919" s="54">
        <v>0.47</v>
      </c>
      <c r="R1919" s="54">
        <v>9114.2000000000007</v>
      </c>
      <c r="S1919" s="54">
        <v>2495</v>
      </c>
      <c r="T1919" s="54">
        <v>16</v>
      </c>
      <c r="U1919" s="54">
        <v>1</v>
      </c>
    </row>
    <row r="1920" spans="5:21">
      <c r="E1920" s="55">
        <v>255</v>
      </c>
      <c r="F1920" s="55">
        <v>209</v>
      </c>
      <c r="H1920" s="54" t="s">
        <v>4406</v>
      </c>
      <c r="I1920" s="55">
        <v>2</v>
      </c>
      <c r="J1920" s="54" t="s">
        <v>4407</v>
      </c>
      <c r="K1920" s="54" t="s">
        <v>4406</v>
      </c>
      <c r="L1920" s="54" t="s">
        <v>309</v>
      </c>
      <c r="M1920" s="54" t="s">
        <v>116</v>
      </c>
      <c r="N1920" s="54">
        <v>6.04</v>
      </c>
      <c r="P1920" s="54">
        <v>0.51</v>
      </c>
      <c r="R1920" s="54">
        <v>12910.89</v>
      </c>
      <c r="S1920" s="54">
        <v>2810</v>
      </c>
      <c r="T1920" s="54">
        <v>7</v>
      </c>
      <c r="U1920" s="54">
        <v>1</v>
      </c>
    </row>
    <row r="1921" spans="5:21">
      <c r="E1921" s="55">
        <v>255</v>
      </c>
      <c r="F1921" s="55">
        <v>212</v>
      </c>
      <c r="H1921" s="54" t="s">
        <v>4408</v>
      </c>
      <c r="I1921" s="55">
        <v>2</v>
      </c>
      <c r="J1921" s="54" t="s">
        <v>4409</v>
      </c>
      <c r="K1921" s="54" t="s">
        <v>4408</v>
      </c>
      <c r="L1921" s="54" t="s">
        <v>309</v>
      </c>
      <c r="M1921" s="54" t="s">
        <v>116</v>
      </c>
      <c r="N1921" s="54">
        <v>6.04</v>
      </c>
      <c r="P1921" s="54">
        <v>0.28000000000000003</v>
      </c>
      <c r="R1921" s="54">
        <v>7224.71</v>
      </c>
      <c r="U1921" s="54">
        <v>0</v>
      </c>
    </row>
    <row r="1922" spans="5:21">
      <c r="E1922" s="55">
        <v>255</v>
      </c>
      <c r="F1922" s="55">
        <v>213.01</v>
      </c>
      <c r="H1922" s="54" t="s">
        <v>4410</v>
      </c>
      <c r="I1922" s="55">
        <v>2</v>
      </c>
      <c r="J1922" s="54" t="s">
        <v>4411</v>
      </c>
      <c r="K1922" s="54" t="s">
        <v>4410</v>
      </c>
      <c r="L1922" s="54" t="s">
        <v>309</v>
      </c>
      <c r="M1922" s="54" t="s">
        <v>116</v>
      </c>
      <c r="N1922" s="54">
        <v>6.04</v>
      </c>
      <c r="P1922" s="54">
        <v>0.14000000000000001</v>
      </c>
      <c r="R1922" s="54">
        <v>8529.27</v>
      </c>
      <c r="S1922" s="54">
        <v>2908</v>
      </c>
      <c r="T1922" s="54">
        <v>84</v>
      </c>
      <c r="U1922" s="54">
        <v>265000</v>
      </c>
    </row>
    <row r="1923" spans="5:21">
      <c r="E1923" s="55">
        <v>255</v>
      </c>
      <c r="F1923" s="55">
        <v>214</v>
      </c>
      <c r="H1923" s="54" t="s">
        <v>4412</v>
      </c>
      <c r="I1923" s="55">
        <v>2</v>
      </c>
      <c r="J1923" s="54" t="s">
        <v>4413</v>
      </c>
      <c r="K1923" s="54" t="s">
        <v>4412</v>
      </c>
      <c r="L1923" s="54" t="s">
        <v>368</v>
      </c>
      <c r="M1923" s="54" t="s">
        <v>116</v>
      </c>
      <c r="N1923" s="54">
        <v>6.04</v>
      </c>
      <c r="P1923" s="54">
        <v>0.15</v>
      </c>
      <c r="R1923" s="54">
        <v>8561.18</v>
      </c>
      <c r="S1923" s="54">
        <v>3371</v>
      </c>
      <c r="T1923" s="54">
        <v>747</v>
      </c>
      <c r="U1923" s="54">
        <v>209000</v>
      </c>
    </row>
    <row r="1924" spans="5:21">
      <c r="E1924" s="55">
        <v>255</v>
      </c>
      <c r="F1924" s="55">
        <v>215</v>
      </c>
      <c r="H1924" s="54" t="s">
        <v>4414</v>
      </c>
      <c r="I1924" s="55">
        <v>2</v>
      </c>
      <c r="J1924" s="54" t="s">
        <v>4415</v>
      </c>
      <c r="K1924" s="54" t="s">
        <v>4414</v>
      </c>
      <c r="L1924" s="54" t="s">
        <v>309</v>
      </c>
      <c r="M1924" s="54" t="s">
        <v>116</v>
      </c>
      <c r="N1924" s="54">
        <v>6.04</v>
      </c>
      <c r="P1924" s="54">
        <v>0.2</v>
      </c>
      <c r="R1924" s="54">
        <v>12308.24</v>
      </c>
      <c r="S1924" s="54">
        <v>2276</v>
      </c>
      <c r="T1924" s="54">
        <v>287</v>
      </c>
      <c r="U1924" s="54">
        <v>190000</v>
      </c>
    </row>
    <row r="1925" spans="5:21">
      <c r="E1925" s="55">
        <v>255</v>
      </c>
      <c r="F1925" s="55">
        <v>216.02</v>
      </c>
      <c r="H1925" s="54" t="s">
        <v>4416</v>
      </c>
      <c r="I1925" s="55">
        <v>1</v>
      </c>
      <c r="J1925" s="54" t="s">
        <v>4417</v>
      </c>
      <c r="K1925" s="54" t="s">
        <v>4414</v>
      </c>
      <c r="L1925" s="54" t="s">
        <v>309</v>
      </c>
      <c r="M1925" s="54" t="s">
        <v>116</v>
      </c>
      <c r="N1925" s="54">
        <v>6.04</v>
      </c>
      <c r="P1925" s="54">
        <v>0.37</v>
      </c>
      <c r="R1925" s="54">
        <v>7121.91</v>
      </c>
      <c r="S1925" s="54">
        <v>3489</v>
      </c>
      <c r="T1925" s="54">
        <v>261</v>
      </c>
      <c r="U1925" s="54">
        <v>45000</v>
      </c>
    </row>
    <row r="1926" spans="5:21">
      <c r="E1926" s="55">
        <v>255</v>
      </c>
      <c r="F1926" s="55">
        <v>219</v>
      </c>
      <c r="H1926" s="54" t="s">
        <v>4418</v>
      </c>
      <c r="I1926" s="55">
        <v>2</v>
      </c>
      <c r="J1926" s="54" t="s">
        <v>4419</v>
      </c>
      <c r="K1926" s="54" t="s">
        <v>4418</v>
      </c>
      <c r="L1926" s="54" t="s">
        <v>309</v>
      </c>
      <c r="M1926" s="54" t="s">
        <v>116</v>
      </c>
      <c r="N1926" s="54">
        <v>6.04</v>
      </c>
      <c r="P1926" s="54">
        <v>0.24</v>
      </c>
      <c r="R1926" s="54">
        <v>7752.92</v>
      </c>
      <c r="S1926" s="54">
        <v>2417</v>
      </c>
      <c r="T1926" s="54">
        <v>91</v>
      </c>
      <c r="U1926" s="54">
        <v>1</v>
      </c>
    </row>
    <row r="1927" spans="5:21">
      <c r="E1927" s="55">
        <v>255</v>
      </c>
      <c r="F1927" s="55">
        <v>222</v>
      </c>
      <c r="H1927" s="54" t="s">
        <v>4420</v>
      </c>
      <c r="I1927" s="55">
        <v>2</v>
      </c>
      <c r="J1927" s="54" t="s">
        <v>4421</v>
      </c>
      <c r="K1927" s="54" t="s">
        <v>4420</v>
      </c>
      <c r="L1927" s="54" t="s">
        <v>309</v>
      </c>
      <c r="M1927" s="54" t="s">
        <v>116</v>
      </c>
      <c r="N1927" s="54">
        <v>6.04</v>
      </c>
      <c r="P1927" s="54">
        <v>0.35</v>
      </c>
      <c r="R1927" s="54">
        <v>9614.0400000000009</v>
      </c>
      <c r="S1927" s="54">
        <v>3083</v>
      </c>
      <c r="T1927" s="54">
        <v>269</v>
      </c>
      <c r="U1927" s="54">
        <v>380000</v>
      </c>
    </row>
    <row r="1928" spans="5:21">
      <c r="E1928" s="55">
        <v>255</v>
      </c>
      <c r="F1928" s="55">
        <v>225</v>
      </c>
      <c r="H1928" s="54" t="s">
        <v>4422</v>
      </c>
      <c r="I1928" s="55">
        <v>2</v>
      </c>
      <c r="J1928" s="54" t="s">
        <v>4423</v>
      </c>
      <c r="K1928" s="54" t="s">
        <v>4422</v>
      </c>
      <c r="L1928" s="54" t="s">
        <v>309</v>
      </c>
      <c r="M1928" s="54" t="s">
        <v>116</v>
      </c>
      <c r="N1928" s="54">
        <v>6.04</v>
      </c>
      <c r="P1928" s="54">
        <v>0.35</v>
      </c>
      <c r="R1928" s="54">
        <v>9784.2000000000007</v>
      </c>
      <c r="S1928" s="54">
        <v>3447</v>
      </c>
      <c r="T1928" s="54">
        <v>785</v>
      </c>
      <c r="U1928" s="54">
        <v>1</v>
      </c>
    </row>
    <row r="1929" spans="5:21">
      <c r="E1929" s="55">
        <v>256</v>
      </c>
      <c r="F1929" s="55">
        <v>1</v>
      </c>
      <c r="H1929" s="54" t="s">
        <v>4424</v>
      </c>
      <c r="I1929" s="55">
        <v>2</v>
      </c>
      <c r="J1929" s="54" t="s">
        <v>4425</v>
      </c>
      <c r="K1929" s="54" t="s">
        <v>4424</v>
      </c>
      <c r="L1929" s="54" t="s">
        <v>368</v>
      </c>
      <c r="M1929" s="54" t="s">
        <v>116</v>
      </c>
      <c r="N1929" s="54">
        <v>6.04</v>
      </c>
      <c r="P1929" s="54">
        <v>0.35</v>
      </c>
      <c r="R1929" s="54">
        <v>8795.15</v>
      </c>
      <c r="S1929" s="54">
        <v>3465</v>
      </c>
      <c r="T1929" s="54">
        <v>761</v>
      </c>
      <c r="U1929" s="54">
        <v>175000</v>
      </c>
    </row>
    <row r="1930" spans="5:21">
      <c r="E1930" s="55">
        <v>256</v>
      </c>
      <c r="F1930" s="55">
        <v>2</v>
      </c>
      <c r="H1930" s="54" t="s">
        <v>4426</v>
      </c>
      <c r="I1930" s="55">
        <v>2</v>
      </c>
      <c r="J1930" s="54" t="s">
        <v>4427</v>
      </c>
      <c r="K1930" s="54" t="s">
        <v>4426</v>
      </c>
      <c r="L1930" s="54" t="s">
        <v>309</v>
      </c>
      <c r="M1930" s="54" t="s">
        <v>116</v>
      </c>
      <c r="N1930" s="54">
        <v>6.04</v>
      </c>
      <c r="P1930" s="54">
        <v>0.61</v>
      </c>
      <c r="R1930" s="54">
        <v>9855.1</v>
      </c>
      <c r="S1930" s="54">
        <v>2741</v>
      </c>
      <c r="T1930" s="54">
        <v>286</v>
      </c>
      <c r="U1930" s="54">
        <v>268000</v>
      </c>
    </row>
    <row r="1931" spans="5:21">
      <c r="E1931" s="55">
        <v>256</v>
      </c>
      <c r="F1931" s="55">
        <v>3</v>
      </c>
      <c r="H1931" s="54" t="s">
        <v>4428</v>
      </c>
      <c r="I1931" s="55">
        <v>2</v>
      </c>
      <c r="J1931" s="54" t="s">
        <v>4429</v>
      </c>
      <c r="K1931" s="54" t="s">
        <v>4428</v>
      </c>
      <c r="L1931" s="54" t="s">
        <v>309</v>
      </c>
      <c r="M1931" s="54" t="s">
        <v>116</v>
      </c>
      <c r="N1931" s="54">
        <v>6.04</v>
      </c>
      <c r="P1931" s="54">
        <v>0.69</v>
      </c>
      <c r="R1931" s="54">
        <v>9103.56</v>
      </c>
      <c r="S1931" s="54">
        <v>2642</v>
      </c>
      <c r="T1931" s="54">
        <v>197</v>
      </c>
      <c r="U1931" s="54">
        <v>1</v>
      </c>
    </row>
    <row r="1932" spans="5:21">
      <c r="E1932" s="55">
        <v>256</v>
      </c>
      <c r="F1932" s="55">
        <v>4</v>
      </c>
      <c r="H1932" s="54" t="s">
        <v>4430</v>
      </c>
      <c r="I1932" s="55">
        <v>2</v>
      </c>
      <c r="J1932" s="54" t="s">
        <v>4431</v>
      </c>
      <c r="K1932" s="54" t="s">
        <v>4430</v>
      </c>
      <c r="L1932" s="54" t="s">
        <v>309</v>
      </c>
      <c r="M1932" s="54" t="s">
        <v>116</v>
      </c>
      <c r="N1932" s="54">
        <v>6.04</v>
      </c>
      <c r="P1932" s="54">
        <v>0.4</v>
      </c>
      <c r="R1932" s="54">
        <v>7951.44</v>
      </c>
      <c r="U1932" s="54">
        <v>0</v>
      </c>
    </row>
    <row r="1933" spans="5:21">
      <c r="E1933" s="55">
        <v>256</v>
      </c>
      <c r="F1933" s="55">
        <v>5</v>
      </c>
      <c r="H1933" s="54" t="s">
        <v>4432</v>
      </c>
      <c r="I1933" s="55">
        <v>2</v>
      </c>
      <c r="J1933" s="54" t="s">
        <v>4433</v>
      </c>
      <c r="K1933" s="54" t="s">
        <v>4432</v>
      </c>
      <c r="L1933" s="54" t="s">
        <v>309</v>
      </c>
      <c r="M1933" s="54" t="s">
        <v>116</v>
      </c>
      <c r="N1933" s="54">
        <v>6.04</v>
      </c>
      <c r="P1933" s="54">
        <v>0.54</v>
      </c>
      <c r="R1933" s="54">
        <v>11645.33</v>
      </c>
      <c r="S1933" s="54">
        <v>3490</v>
      </c>
      <c r="T1933" s="54">
        <v>208</v>
      </c>
      <c r="U1933" s="54">
        <v>300000</v>
      </c>
    </row>
    <row r="1934" spans="5:21">
      <c r="E1934" s="55">
        <v>256</v>
      </c>
      <c r="F1934" s="55">
        <v>567</v>
      </c>
      <c r="H1934" s="54" t="s">
        <v>180</v>
      </c>
      <c r="I1934" s="55" t="s">
        <v>77</v>
      </c>
      <c r="J1934" s="54" t="s">
        <v>85</v>
      </c>
      <c r="K1934" s="54" t="s">
        <v>322</v>
      </c>
      <c r="L1934" s="54" t="s">
        <v>309</v>
      </c>
      <c r="M1934" s="54" t="s">
        <v>116</v>
      </c>
      <c r="N1934" s="54">
        <v>6.04</v>
      </c>
      <c r="P1934" s="54">
        <v>0.17</v>
      </c>
      <c r="Q1934" s="54" t="s">
        <v>165</v>
      </c>
      <c r="R1934" s="54">
        <v>0</v>
      </c>
      <c r="U1934" s="54">
        <v>0</v>
      </c>
    </row>
    <row r="1935" spans="5:21">
      <c r="E1935" s="55">
        <v>256</v>
      </c>
      <c r="F1935" s="55">
        <v>568</v>
      </c>
      <c r="H1935" s="54" t="s">
        <v>4434</v>
      </c>
      <c r="I1935" s="55">
        <v>2</v>
      </c>
      <c r="J1935" s="54" t="s">
        <v>4435</v>
      </c>
      <c r="K1935" s="54" t="s">
        <v>4434</v>
      </c>
      <c r="L1935" s="54" t="s">
        <v>309</v>
      </c>
      <c r="M1935" s="54" t="s">
        <v>116</v>
      </c>
      <c r="N1935" s="54">
        <v>6.04</v>
      </c>
      <c r="P1935" s="54">
        <v>0.34</v>
      </c>
      <c r="R1935" s="54">
        <v>8532.82</v>
      </c>
      <c r="S1935" s="54">
        <v>3163</v>
      </c>
      <c r="T1935" s="54">
        <v>10</v>
      </c>
      <c r="U1935" s="54">
        <v>0</v>
      </c>
    </row>
    <row r="1936" spans="5:21">
      <c r="E1936" s="55">
        <v>256</v>
      </c>
      <c r="F1936" s="55">
        <v>570</v>
      </c>
      <c r="H1936" s="54" t="s">
        <v>4436</v>
      </c>
      <c r="I1936" s="55">
        <v>2</v>
      </c>
      <c r="J1936" s="54" t="s">
        <v>4437</v>
      </c>
      <c r="K1936" s="54" t="s">
        <v>4438</v>
      </c>
      <c r="L1936" s="54" t="s">
        <v>309</v>
      </c>
      <c r="M1936" s="54" t="s">
        <v>116</v>
      </c>
      <c r="N1936" s="54">
        <v>6.04</v>
      </c>
      <c r="P1936" s="54">
        <v>0.34</v>
      </c>
      <c r="R1936" s="54">
        <v>7866.36</v>
      </c>
      <c r="S1936" s="54">
        <v>3503</v>
      </c>
      <c r="T1936" s="54">
        <v>279</v>
      </c>
      <c r="U1936" s="54">
        <v>182500</v>
      </c>
    </row>
    <row r="1937" spans="3:21">
      <c r="E1937" s="55">
        <v>256</v>
      </c>
      <c r="F1937" s="55">
        <v>572</v>
      </c>
      <c r="H1937" s="54" t="s">
        <v>4439</v>
      </c>
      <c r="I1937" s="55">
        <v>2</v>
      </c>
      <c r="J1937" s="54" t="s">
        <v>4440</v>
      </c>
      <c r="K1937" s="54" t="s">
        <v>4439</v>
      </c>
      <c r="L1937" s="54" t="s">
        <v>309</v>
      </c>
      <c r="M1937" s="54" t="s">
        <v>116</v>
      </c>
      <c r="N1937" s="54">
        <v>6.04</v>
      </c>
      <c r="P1937" s="54">
        <v>0.34</v>
      </c>
      <c r="R1937" s="54">
        <v>7036.83</v>
      </c>
      <c r="U1937" s="54">
        <v>0</v>
      </c>
    </row>
    <row r="1938" spans="3:21">
      <c r="E1938" s="55">
        <v>256</v>
      </c>
      <c r="F1938" s="55">
        <v>574</v>
      </c>
      <c r="H1938" s="54" t="s">
        <v>4441</v>
      </c>
      <c r="I1938" s="55">
        <v>1</v>
      </c>
      <c r="J1938" s="54" t="s">
        <v>1237</v>
      </c>
      <c r="K1938" s="54" t="s">
        <v>1235</v>
      </c>
      <c r="L1938" s="54" t="s">
        <v>309</v>
      </c>
      <c r="M1938" s="54" t="s">
        <v>116</v>
      </c>
      <c r="N1938" s="54">
        <v>6.04</v>
      </c>
      <c r="P1938" s="54">
        <v>0.47</v>
      </c>
      <c r="R1938" s="54">
        <v>907.52</v>
      </c>
      <c r="U1938" s="54">
        <v>0</v>
      </c>
    </row>
    <row r="1939" spans="3:21">
      <c r="E1939" s="55">
        <v>256</v>
      </c>
      <c r="F1939" s="55">
        <v>575</v>
      </c>
      <c r="H1939" s="54" t="s">
        <v>4442</v>
      </c>
      <c r="I1939" s="55">
        <v>2</v>
      </c>
      <c r="J1939" s="54" t="s">
        <v>4443</v>
      </c>
      <c r="K1939" s="54" t="s">
        <v>4442</v>
      </c>
      <c r="L1939" s="54" t="s">
        <v>757</v>
      </c>
      <c r="M1939" s="54" t="s">
        <v>116</v>
      </c>
      <c r="N1939" s="54">
        <v>6.04</v>
      </c>
      <c r="P1939" s="54">
        <v>0.49</v>
      </c>
      <c r="R1939" s="54">
        <v>6168.3</v>
      </c>
      <c r="S1939" s="54">
        <v>3480</v>
      </c>
      <c r="T1939" s="54">
        <v>746</v>
      </c>
      <c r="U1939" s="54">
        <v>218000</v>
      </c>
    </row>
    <row r="1940" spans="3:21">
      <c r="E1940" s="55">
        <v>256</v>
      </c>
      <c r="F1940" s="55">
        <v>577</v>
      </c>
      <c r="H1940" s="54" t="s">
        <v>4444</v>
      </c>
      <c r="I1940" s="55">
        <v>2</v>
      </c>
      <c r="J1940" s="54" t="s">
        <v>4445</v>
      </c>
      <c r="K1940" s="54" t="s">
        <v>4444</v>
      </c>
      <c r="L1940" s="54" t="s">
        <v>309</v>
      </c>
      <c r="M1940" s="54" t="s">
        <v>116</v>
      </c>
      <c r="N1940" s="54">
        <v>6.04</v>
      </c>
      <c r="P1940" s="54">
        <v>0.33</v>
      </c>
      <c r="R1940" s="54">
        <v>7735.19</v>
      </c>
      <c r="S1940" s="54">
        <v>3400</v>
      </c>
      <c r="T1940" s="54">
        <v>992</v>
      </c>
      <c r="U1940" s="54">
        <v>1</v>
      </c>
    </row>
    <row r="1941" spans="3:21">
      <c r="E1941" s="55">
        <v>256</v>
      </c>
      <c r="F1941" s="55">
        <v>578</v>
      </c>
      <c r="H1941" s="54" t="s">
        <v>4446</v>
      </c>
      <c r="I1941" s="55">
        <v>2</v>
      </c>
      <c r="J1941" s="54" t="s">
        <v>4447</v>
      </c>
      <c r="K1941" s="54" t="s">
        <v>4446</v>
      </c>
      <c r="L1941" s="54" t="s">
        <v>309</v>
      </c>
      <c r="M1941" s="54" t="s">
        <v>116</v>
      </c>
      <c r="N1941" s="54">
        <v>6.04</v>
      </c>
      <c r="P1941" s="54">
        <v>0.57999999999999996</v>
      </c>
      <c r="R1941" s="54">
        <v>7561.49</v>
      </c>
      <c r="S1941" s="54">
        <v>2416</v>
      </c>
      <c r="T1941" s="54">
        <v>198</v>
      </c>
      <c r="U1941" s="54">
        <v>129900</v>
      </c>
    </row>
    <row r="1942" spans="3:21">
      <c r="E1942" s="55">
        <v>256</v>
      </c>
      <c r="F1942" s="55">
        <v>581.02</v>
      </c>
      <c r="H1942" s="54" t="s">
        <v>4448</v>
      </c>
      <c r="I1942" s="55">
        <v>2</v>
      </c>
      <c r="J1942" s="54" t="s">
        <v>4449</v>
      </c>
      <c r="K1942" s="54" t="s">
        <v>4448</v>
      </c>
      <c r="L1942" s="54" t="s">
        <v>309</v>
      </c>
      <c r="M1942" s="54" t="s">
        <v>116</v>
      </c>
      <c r="N1942" s="54">
        <v>6.04</v>
      </c>
      <c r="P1942" s="54">
        <v>0.36</v>
      </c>
      <c r="R1942" s="54">
        <v>7983.34</v>
      </c>
      <c r="S1942" s="54">
        <v>3357</v>
      </c>
      <c r="T1942" s="54">
        <v>289</v>
      </c>
      <c r="U1942" s="54">
        <v>270000</v>
      </c>
    </row>
    <row r="1943" spans="3:21">
      <c r="E1943" s="55">
        <v>256</v>
      </c>
      <c r="F1943" s="55">
        <v>581.03</v>
      </c>
      <c r="H1943" s="54" t="s">
        <v>4450</v>
      </c>
      <c r="I1943" s="55">
        <v>2</v>
      </c>
      <c r="J1943" s="54" t="s">
        <v>4451</v>
      </c>
      <c r="K1943" s="54" t="s">
        <v>4450</v>
      </c>
      <c r="L1943" s="54" t="s">
        <v>309</v>
      </c>
      <c r="M1943" s="54" t="s">
        <v>116</v>
      </c>
      <c r="N1943" s="54">
        <v>6.04</v>
      </c>
      <c r="P1943" s="54">
        <v>0.31</v>
      </c>
      <c r="R1943" s="54">
        <v>7006.62</v>
      </c>
      <c r="U1943" s="54">
        <v>0</v>
      </c>
    </row>
    <row r="1944" spans="3:21">
      <c r="C1944" s="55" t="s">
        <v>8830</v>
      </c>
      <c r="D1944" s="55" t="s">
        <v>8829</v>
      </c>
      <c r="E1944" s="55">
        <v>256</v>
      </c>
      <c r="F1944" s="55">
        <v>582</v>
      </c>
      <c r="H1944" s="54" t="s">
        <v>174</v>
      </c>
      <c r="I1944" s="55" t="s">
        <v>77</v>
      </c>
      <c r="J1944" s="54" t="s">
        <v>85</v>
      </c>
      <c r="K1944" s="54" t="s">
        <v>322</v>
      </c>
      <c r="L1944" s="54" t="s">
        <v>309</v>
      </c>
      <c r="M1944" s="54" t="s">
        <v>88</v>
      </c>
      <c r="N1944" s="54">
        <v>6.04</v>
      </c>
      <c r="P1944" s="54">
        <v>0.36</v>
      </c>
      <c r="Q1944" s="54" t="s">
        <v>86</v>
      </c>
      <c r="R1944" s="54">
        <v>0</v>
      </c>
      <c r="S1944" s="54">
        <v>3267</v>
      </c>
      <c r="T1944" s="54">
        <v>535</v>
      </c>
      <c r="U1944" s="54">
        <v>1</v>
      </c>
    </row>
    <row r="1945" spans="3:21">
      <c r="C1945" s="55" t="s">
        <v>8830</v>
      </c>
      <c r="D1945" s="55" t="s">
        <v>8829</v>
      </c>
      <c r="E1945" s="55">
        <v>256</v>
      </c>
      <c r="F1945" s="55">
        <v>585</v>
      </c>
      <c r="H1945" s="54" t="s">
        <v>174</v>
      </c>
      <c r="I1945" s="55" t="s">
        <v>77</v>
      </c>
      <c r="J1945" s="54" t="s">
        <v>85</v>
      </c>
      <c r="K1945" s="54" t="s">
        <v>322</v>
      </c>
      <c r="L1945" s="54" t="s">
        <v>309</v>
      </c>
      <c r="M1945" s="54" t="s">
        <v>88</v>
      </c>
      <c r="N1945" s="54">
        <v>6.04</v>
      </c>
      <c r="P1945" s="54">
        <v>1.86</v>
      </c>
      <c r="Q1945" s="54" t="s">
        <v>86</v>
      </c>
      <c r="R1945" s="54">
        <v>0</v>
      </c>
      <c r="S1945" s="54">
        <v>3267</v>
      </c>
      <c r="T1945" s="54">
        <v>535</v>
      </c>
      <c r="U1945" s="54">
        <v>1</v>
      </c>
    </row>
    <row r="1946" spans="3:21">
      <c r="E1946" s="55">
        <v>257</v>
      </c>
      <c r="F1946" s="55">
        <v>605</v>
      </c>
      <c r="G1946" s="54" t="s">
        <v>1530</v>
      </c>
      <c r="H1946" s="54" t="s">
        <v>174</v>
      </c>
      <c r="I1946" s="55" t="s">
        <v>1531</v>
      </c>
      <c r="J1946" s="54" t="s">
        <v>4055</v>
      </c>
      <c r="K1946" s="54" t="s">
        <v>4056</v>
      </c>
      <c r="L1946" s="54" t="s">
        <v>309</v>
      </c>
      <c r="M1946" s="54" t="s">
        <v>104</v>
      </c>
      <c r="N1946" s="54">
        <v>6.04</v>
      </c>
      <c r="P1946" s="54">
        <v>3.24</v>
      </c>
      <c r="R1946" s="54">
        <v>14.18</v>
      </c>
      <c r="U1946" s="54">
        <v>0</v>
      </c>
    </row>
    <row r="1947" spans="3:21">
      <c r="E1947" s="55">
        <v>257</v>
      </c>
      <c r="F1947" s="55">
        <v>614</v>
      </c>
      <c r="H1947" s="54" t="s">
        <v>174</v>
      </c>
      <c r="I1947" s="55" t="s">
        <v>77</v>
      </c>
      <c r="J1947" s="54" t="s">
        <v>85</v>
      </c>
      <c r="K1947" s="54" t="s">
        <v>322</v>
      </c>
      <c r="L1947" s="54" t="s">
        <v>309</v>
      </c>
      <c r="M1947" s="54" t="s">
        <v>104</v>
      </c>
      <c r="N1947" s="54">
        <v>6.04</v>
      </c>
      <c r="P1947" s="54">
        <v>0.7</v>
      </c>
      <c r="Q1947" s="54" t="s">
        <v>165</v>
      </c>
      <c r="R1947" s="54">
        <v>0</v>
      </c>
      <c r="U1947" s="54">
        <v>0</v>
      </c>
    </row>
    <row r="1948" spans="3:21">
      <c r="C1948" s="55" t="s">
        <v>8830</v>
      </c>
      <c r="D1948" s="55" t="s">
        <v>8829</v>
      </c>
      <c r="E1948" s="55">
        <v>257</v>
      </c>
      <c r="F1948" s="55">
        <v>616</v>
      </c>
      <c r="H1948" s="54" t="s">
        <v>174</v>
      </c>
      <c r="I1948" s="55" t="s">
        <v>77</v>
      </c>
      <c r="J1948" s="54" t="s">
        <v>85</v>
      </c>
      <c r="K1948" s="54" t="s">
        <v>322</v>
      </c>
      <c r="L1948" s="54" t="s">
        <v>309</v>
      </c>
      <c r="M1948" s="54" t="s">
        <v>88</v>
      </c>
      <c r="N1948" s="54">
        <v>6.04</v>
      </c>
      <c r="P1948" s="54">
        <v>1.3</v>
      </c>
      <c r="Q1948" s="54" t="s">
        <v>86</v>
      </c>
      <c r="R1948" s="54">
        <v>0</v>
      </c>
      <c r="S1948" s="54">
        <v>3267</v>
      </c>
      <c r="T1948" s="54">
        <v>535</v>
      </c>
      <c r="U1948" s="54">
        <v>1</v>
      </c>
    </row>
    <row r="1949" spans="3:21">
      <c r="C1949" s="55" t="s">
        <v>8830</v>
      </c>
      <c r="D1949" s="55" t="s">
        <v>8829</v>
      </c>
      <c r="E1949" s="55">
        <v>258</v>
      </c>
      <c r="F1949" s="55">
        <v>623</v>
      </c>
      <c r="H1949" s="54" t="s">
        <v>174</v>
      </c>
      <c r="I1949" s="55" t="s">
        <v>77</v>
      </c>
      <c r="J1949" s="54" t="s">
        <v>85</v>
      </c>
      <c r="K1949" s="54" t="s">
        <v>322</v>
      </c>
      <c r="L1949" s="54" t="s">
        <v>309</v>
      </c>
      <c r="M1949" s="54" t="s">
        <v>88</v>
      </c>
      <c r="N1949" s="54">
        <v>6.04</v>
      </c>
      <c r="P1949" s="54">
        <v>2.17</v>
      </c>
      <c r="Q1949" s="54" t="s">
        <v>86</v>
      </c>
      <c r="R1949" s="54">
        <v>0</v>
      </c>
      <c r="S1949" s="54">
        <v>3267</v>
      </c>
      <c r="T1949" s="54">
        <v>535</v>
      </c>
      <c r="U1949" s="54">
        <v>1</v>
      </c>
    </row>
    <row r="1950" spans="3:21">
      <c r="E1950" s="55">
        <v>259</v>
      </c>
      <c r="F1950" s="55">
        <v>1</v>
      </c>
      <c r="H1950" s="54" t="s">
        <v>4452</v>
      </c>
      <c r="I1950" s="55">
        <v>1</v>
      </c>
      <c r="J1950" s="54" t="s">
        <v>4055</v>
      </c>
      <c r="K1950" s="54" t="s">
        <v>4056</v>
      </c>
      <c r="L1950" s="54" t="s">
        <v>309</v>
      </c>
      <c r="M1950" s="54" t="s">
        <v>104</v>
      </c>
      <c r="N1950" s="54">
        <v>6.04</v>
      </c>
      <c r="P1950" s="54">
        <v>4.4000000000000004</v>
      </c>
      <c r="R1950" s="54">
        <v>1169.8499999999999</v>
      </c>
      <c r="U1950" s="54">
        <v>0</v>
      </c>
    </row>
    <row r="1951" spans="3:21">
      <c r="E1951" s="55">
        <v>260</v>
      </c>
      <c r="F1951" s="55">
        <v>1</v>
      </c>
      <c r="H1951" s="54" t="s">
        <v>105</v>
      </c>
      <c r="I1951" s="55">
        <v>1</v>
      </c>
      <c r="J1951" s="54" t="s">
        <v>4453</v>
      </c>
      <c r="K1951" s="54" t="s">
        <v>4454</v>
      </c>
      <c r="L1951" s="54" t="s">
        <v>309</v>
      </c>
      <c r="M1951" s="54" t="s">
        <v>104</v>
      </c>
      <c r="N1951" s="54">
        <v>6.04</v>
      </c>
      <c r="P1951" s="54">
        <v>0.04</v>
      </c>
      <c r="R1951" s="54">
        <v>70.900000000000006</v>
      </c>
      <c r="U1951" s="54">
        <v>0</v>
      </c>
    </row>
    <row r="1952" spans="3:21">
      <c r="E1952" s="55">
        <v>261</v>
      </c>
      <c r="F1952" s="55">
        <v>261.01</v>
      </c>
      <c r="H1952" s="54" t="s">
        <v>4455</v>
      </c>
      <c r="I1952" s="55">
        <v>2</v>
      </c>
      <c r="J1952" s="54" t="s">
        <v>4456</v>
      </c>
      <c r="K1952" s="54" t="s">
        <v>4455</v>
      </c>
      <c r="L1952" s="54" t="s">
        <v>309</v>
      </c>
      <c r="M1952" s="54" t="s">
        <v>116</v>
      </c>
      <c r="N1952" s="54">
        <v>6.04</v>
      </c>
      <c r="P1952" s="54">
        <v>0.14000000000000001</v>
      </c>
      <c r="R1952" s="54">
        <v>6338.46</v>
      </c>
      <c r="S1952" s="54">
        <v>2228</v>
      </c>
      <c r="T1952" s="54">
        <v>197</v>
      </c>
      <c r="U1952" s="54">
        <v>1</v>
      </c>
    </row>
    <row r="1953" spans="5:21">
      <c r="E1953" s="55">
        <v>261</v>
      </c>
      <c r="F1953" s="55">
        <v>261.02</v>
      </c>
      <c r="H1953" s="54" t="s">
        <v>4457</v>
      </c>
      <c r="I1953" s="55">
        <v>2</v>
      </c>
      <c r="J1953" s="54" t="s">
        <v>4458</v>
      </c>
      <c r="K1953" s="54" t="s">
        <v>4457</v>
      </c>
      <c r="L1953" s="54" t="s">
        <v>309</v>
      </c>
      <c r="M1953" s="54" t="s">
        <v>116</v>
      </c>
      <c r="N1953" s="54">
        <v>6.04</v>
      </c>
      <c r="P1953" s="54">
        <v>0.2</v>
      </c>
      <c r="R1953" s="54">
        <v>6154.12</v>
      </c>
      <c r="S1953" s="54">
        <v>3279</v>
      </c>
      <c r="T1953" s="54">
        <v>549</v>
      </c>
      <c r="U1953" s="54">
        <v>190000</v>
      </c>
    </row>
    <row r="1954" spans="5:21">
      <c r="E1954" s="55">
        <v>261</v>
      </c>
      <c r="F1954" s="55">
        <v>261.02999999999997</v>
      </c>
      <c r="H1954" s="54" t="s">
        <v>4459</v>
      </c>
      <c r="I1954" s="55">
        <v>2</v>
      </c>
      <c r="J1954" s="54" t="s">
        <v>4460</v>
      </c>
      <c r="K1954" s="54" t="s">
        <v>4459</v>
      </c>
      <c r="L1954" s="54" t="s">
        <v>309</v>
      </c>
      <c r="M1954" s="54" t="s">
        <v>116</v>
      </c>
      <c r="N1954" s="54">
        <v>6.04</v>
      </c>
      <c r="P1954" s="54">
        <v>0.66</v>
      </c>
      <c r="R1954" s="54">
        <v>20738.25</v>
      </c>
      <c r="S1954" s="54">
        <v>1735</v>
      </c>
      <c r="T1954" s="54">
        <v>13</v>
      </c>
      <c r="U1954" s="54">
        <v>204000</v>
      </c>
    </row>
    <row r="1955" spans="5:21">
      <c r="E1955" s="55">
        <v>261</v>
      </c>
      <c r="F1955" s="55">
        <v>264.01</v>
      </c>
      <c r="H1955" s="54" t="s">
        <v>105</v>
      </c>
      <c r="I1955" s="55">
        <v>1</v>
      </c>
      <c r="J1955" s="54" t="s">
        <v>4460</v>
      </c>
      <c r="K1955" s="54" t="s">
        <v>4461</v>
      </c>
      <c r="L1955" s="54" t="s">
        <v>3192</v>
      </c>
      <c r="M1955" s="54" t="s">
        <v>116</v>
      </c>
      <c r="N1955" s="54">
        <v>6.04</v>
      </c>
      <c r="P1955" s="54">
        <v>0.03</v>
      </c>
      <c r="R1955" s="54">
        <v>92.17</v>
      </c>
      <c r="U1955" s="54">
        <v>0</v>
      </c>
    </row>
    <row r="1956" spans="5:21">
      <c r="E1956" s="55">
        <v>261</v>
      </c>
      <c r="F1956" s="55">
        <v>265</v>
      </c>
      <c r="H1956" s="54" t="s">
        <v>4462</v>
      </c>
      <c r="I1956" s="55">
        <v>2</v>
      </c>
      <c r="J1956" s="54" t="s">
        <v>4463</v>
      </c>
      <c r="K1956" s="54" t="s">
        <v>4462</v>
      </c>
      <c r="L1956" s="54" t="s">
        <v>309</v>
      </c>
      <c r="M1956" s="54" t="s">
        <v>116</v>
      </c>
      <c r="N1956" s="54">
        <v>6.04</v>
      </c>
      <c r="P1956" s="54">
        <v>0.43</v>
      </c>
      <c r="R1956" s="54">
        <v>8256.31</v>
      </c>
      <c r="S1956" s="54">
        <v>2007</v>
      </c>
      <c r="T1956" s="54">
        <v>300</v>
      </c>
      <c r="U1956" s="54">
        <v>120000</v>
      </c>
    </row>
    <row r="1957" spans="5:21">
      <c r="E1957" s="55">
        <v>261</v>
      </c>
      <c r="F1957" s="55">
        <v>695</v>
      </c>
      <c r="H1957" s="54" t="s">
        <v>105</v>
      </c>
      <c r="I1957" s="55">
        <v>1</v>
      </c>
      <c r="J1957" s="54" t="s">
        <v>4055</v>
      </c>
      <c r="K1957" s="54" t="s">
        <v>4056</v>
      </c>
      <c r="L1957" s="54" t="s">
        <v>309</v>
      </c>
      <c r="M1957" s="54" t="s">
        <v>116</v>
      </c>
      <c r="N1957" s="54">
        <v>6.04</v>
      </c>
      <c r="P1957" s="54">
        <v>0.3</v>
      </c>
      <c r="R1957" s="54">
        <v>159.53</v>
      </c>
      <c r="U1957" s="54">
        <v>0</v>
      </c>
    </row>
    <row r="1958" spans="5:21">
      <c r="E1958" s="55">
        <v>261</v>
      </c>
      <c r="F1958" s="55">
        <v>697</v>
      </c>
      <c r="H1958" s="54" t="s">
        <v>105</v>
      </c>
      <c r="I1958" s="55">
        <v>1</v>
      </c>
      <c r="J1958" s="54" t="s">
        <v>4464</v>
      </c>
      <c r="K1958" s="54" t="s">
        <v>4465</v>
      </c>
      <c r="L1958" s="54" t="s">
        <v>996</v>
      </c>
      <c r="M1958" s="54" t="s">
        <v>116</v>
      </c>
      <c r="N1958" s="54">
        <v>6.04</v>
      </c>
      <c r="P1958" s="54">
        <v>0.21</v>
      </c>
      <c r="R1958" s="54">
        <v>634.55999999999995</v>
      </c>
      <c r="U1958" s="54">
        <v>0</v>
      </c>
    </row>
    <row r="1959" spans="5:21">
      <c r="E1959" s="55">
        <v>262</v>
      </c>
      <c r="F1959" s="55">
        <v>691</v>
      </c>
      <c r="H1959" s="54" t="s">
        <v>4466</v>
      </c>
      <c r="I1959" s="55">
        <v>2</v>
      </c>
      <c r="J1959" s="54" t="s">
        <v>4467</v>
      </c>
      <c r="K1959" s="54" t="s">
        <v>4466</v>
      </c>
      <c r="L1959" s="54" t="s">
        <v>363</v>
      </c>
      <c r="M1959" s="54" t="s">
        <v>3766</v>
      </c>
      <c r="N1959" s="54">
        <v>8.02</v>
      </c>
      <c r="P1959" s="54">
        <v>1.28</v>
      </c>
      <c r="R1959" s="54">
        <v>9809.02</v>
      </c>
      <c r="S1959" s="54">
        <v>3033</v>
      </c>
      <c r="T1959" s="54">
        <v>188</v>
      </c>
      <c r="U1959" s="54">
        <v>382000</v>
      </c>
    </row>
    <row r="1960" spans="5:21">
      <c r="E1960" s="55">
        <v>263</v>
      </c>
      <c r="F1960" s="55">
        <v>692</v>
      </c>
      <c r="G1960" s="54" t="s">
        <v>1530</v>
      </c>
      <c r="H1960" s="54" t="s">
        <v>105</v>
      </c>
      <c r="I1960" s="55" t="s">
        <v>1531</v>
      </c>
      <c r="J1960" s="54" t="s">
        <v>4468</v>
      </c>
      <c r="K1960" s="54" t="s">
        <v>4469</v>
      </c>
      <c r="L1960" s="54" t="s">
        <v>3533</v>
      </c>
      <c r="M1960" s="54" t="s">
        <v>104</v>
      </c>
      <c r="N1960" s="54">
        <v>8.02</v>
      </c>
      <c r="P1960" s="54">
        <v>3.43</v>
      </c>
      <c r="R1960" s="54">
        <v>17.73</v>
      </c>
      <c r="S1960" s="54">
        <v>2728</v>
      </c>
      <c r="T1960" s="54">
        <v>76</v>
      </c>
      <c r="U1960" s="54">
        <v>1</v>
      </c>
    </row>
    <row r="1961" spans="5:21">
      <c r="E1961" s="55">
        <v>263</v>
      </c>
      <c r="F1961" s="55">
        <v>696</v>
      </c>
      <c r="H1961" s="54" t="s">
        <v>4470</v>
      </c>
      <c r="I1961" s="55">
        <v>2</v>
      </c>
      <c r="J1961" s="54" t="s">
        <v>4471</v>
      </c>
      <c r="K1961" s="54" t="s">
        <v>4470</v>
      </c>
      <c r="L1961" s="54" t="s">
        <v>309</v>
      </c>
      <c r="M1961" s="54" t="s">
        <v>104</v>
      </c>
      <c r="N1961" s="54">
        <v>8.02</v>
      </c>
      <c r="P1961" s="54">
        <v>2.37</v>
      </c>
      <c r="R1961" s="54">
        <v>4980.7299999999996</v>
      </c>
      <c r="U1961" s="54">
        <v>0</v>
      </c>
    </row>
    <row r="1962" spans="5:21">
      <c r="E1962" s="55">
        <v>263</v>
      </c>
      <c r="F1962" s="55">
        <v>698</v>
      </c>
      <c r="H1962" s="54" t="s">
        <v>4472</v>
      </c>
      <c r="I1962" s="55">
        <v>2</v>
      </c>
      <c r="J1962" s="54" t="s">
        <v>4473</v>
      </c>
      <c r="K1962" s="54" t="s">
        <v>4474</v>
      </c>
      <c r="L1962" s="54" t="s">
        <v>1559</v>
      </c>
      <c r="M1962" s="54" t="s">
        <v>104</v>
      </c>
      <c r="N1962" s="54">
        <v>8.02</v>
      </c>
      <c r="P1962" s="54">
        <v>1.1000000000000001</v>
      </c>
      <c r="R1962" s="54">
        <v>7097.09</v>
      </c>
      <c r="S1962" s="54">
        <v>3478</v>
      </c>
      <c r="T1962" s="54">
        <v>667</v>
      </c>
      <c r="U1962" s="54">
        <v>76900</v>
      </c>
    </row>
    <row r="1963" spans="5:21">
      <c r="E1963" s="55">
        <v>263</v>
      </c>
      <c r="F1963" s="55">
        <v>699</v>
      </c>
      <c r="H1963" s="54" t="s">
        <v>105</v>
      </c>
      <c r="I1963" s="55">
        <v>1</v>
      </c>
      <c r="J1963" s="54" t="s">
        <v>4464</v>
      </c>
      <c r="K1963" s="54" t="s">
        <v>4465</v>
      </c>
      <c r="L1963" s="54" t="s">
        <v>996</v>
      </c>
      <c r="M1963" s="54" t="s">
        <v>104</v>
      </c>
      <c r="N1963" s="54">
        <v>8.02</v>
      </c>
      <c r="P1963" s="54">
        <v>1.8</v>
      </c>
      <c r="R1963" s="54">
        <v>2254.62</v>
      </c>
      <c r="U1963" s="54">
        <v>0</v>
      </c>
    </row>
    <row r="1964" spans="5:21">
      <c r="E1964" s="55">
        <v>263</v>
      </c>
      <c r="F1964" s="55">
        <v>701</v>
      </c>
      <c r="H1964" s="54" t="s">
        <v>4475</v>
      </c>
      <c r="I1964" s="55">
        <v>2</v>
      </c>
      <c r="J1964" s="54" t="s">
        <v>4476</v>
      </c>
      <c r="K1964" s="54" t="s">
        <v>4475</v>
      </c>
      <c r="L1964" s="54" t="s">
        <v>309</v>
      </c>
      <c r="M1964" s="54" t="s">
        <v>104</v>
      </c>
      <c r="N1964" s="54">
        <v>8.02</v>
      </c>
      <c r="P1964" s="54">
        <v>3.44</v>
      </c>
      <c r="R1964" s="54">
        <v>10365.58</v>
      </c>
      <c r="S1964" s="54">
        <v>2410</v>
      </c>
      <c r="T1964" s="54">
        <v>110</v>
      </c>
      <c r="U1964" s="54">
        <v>165000</v>
      </c>
    </row>
    <row r="1965" spans="5:21">
      <c r="E1965" s="55">
        <v>263</v>
      </c>
      <c r="F1965" s="55">
        <v>702</v>
      </c>
      <c r="H1965" s="54" t="s">
        <v>105</v>
      </c>
      <c r="I1965" s="55">
        <v>1</v>
      </c>
      <c r="J1965" s="54" t="s">
        <v>4468</v>
      </c>
      <c r="K1965" s="54" t="s">
        <v>4469</v>
      </c>
      <c r="L1965" s="54" t="s">
        <v>3533</v>
      </c>
      <c r="M1965" s="54" t="s">
        <v>104</v>
      </c>
      <c r="N1965" s="54">
        <v>8.02</v>
      </c>
      <c r="P1965" s="54">
        <v>0.11</v>
      </c>
      <c r="R1965" s="54">
        <v>350.96</v>
      </c>
      <c r="U1965" s="54">
        <v>0</v>
      </c>
    </row>
    <row r="1966" spans="5:21">
      <c r="E1966" s="55">
        <v>264</v>
      </c>
      <c r="F1966" s="55">
        <v>268.01</v>
      </c>
      <c r="H1966" s="54" t="s">
        <v>105</v>
      </c>
      <c r="I1966" s="55">
        <v>1</v>
      </c>
      <c r="J1966" s="54" t="s">
        <v>4476</v>
      </c>
      <c r="K1966" s="54" t="s">
        <v>4475</v>
      </c>
      <c r="L1966" s="54" t="s">
        <v>309</v>
      </c>
      <c r="M1966" s="54" t="s">
        <v>104</v>
      </c>
      <c r="N1966" s="54">
        <v>8.02</v>
      </c>
      <c r="P1966" s="54">
        <v>1.79</v>
      </c>
      <c r="R1966" s="54">
        <v>758.63</v>
      </c>
      <c r="U1966" s="54">
        <v>0</v>
      </c>
    </row>
    <row r="1967" spans="5:21">
      <c r="E1967" s="55">
        <v>264</v>
      </c>
      <c r="F1967" s="55">
        <v>268.02</v>
      </c>
      <c r="H1967" s="54" t="s">
        <v>105</v>
      </c>
      <c r="I1967" s="55">
        <v>1</v>
      </c>
      <c r="J1967" s="54" t="s">
        <v>4476</v>
      </c>
      <c r="K1967" s="54" t="s">
        <v>4475</v>
      </c>
      <c r="L1967" s="54" t="s">
        <v>309</v>
      </c>
      <c r="M1967" s="54" t="s">
        <v>104</v>
      </c>
      <c r="N1967" s="54">
        <v>8.02</v>
      </c>
      <c r="P1967" s="54">
        <v>0.54</v>
      </c>
      <c r="R1967" s="54">
        <v>216.25</v>
      </c>
      <c r="U1967" s="54">
        <v>0</v>
      </c>
    </row>
    <row r="1968" spans="5:21">
      <c r="E1968" s="55">
        <v>264</v>
      </c>
      <c r="F1968" s="55">
        <v>276</v>
      </c>
      <c r="H1968" s="54" t="s">
        <v>4477</v>
      </c>
      <c r="I1968" s="55">
        <v>2</v>
      </c>
      <c r="J1968" s="54" t="s">
        <v>4478</v>
      </c>
      <c r="K1968" s="54" t="s">
        <v>4477</v>
      </c>
      <c r="L1968" s="54" t="s">
        <v>309</v>
      </c>
      <c r="M1968" s="54" t="s">
        <v>116</v>
      </c>
      <c r="N1968" s="54">
        <v>8.01</v>
      </c>
      <c r="P1968" s="54">
        <v>0.32</v>
      </c>
      <c r="R1968" s="54">
        <v>6373.91</v>
      </c>
      <c r="S1968" s="54">
        <v>1803</v>
      </c>
      <c r="T1968" s="54">
        <v>115</v>
      </c>
      <c r="U1968" s="54">
        <v>1</v>
      </c>
    </row>
    <row r="1969" spans="5:21">
      <c r="E1969" s="55">
        <v>264</v>
      </c>
      <c r="F1969" s="55">
        <v>277</v>
      </c>
      <c r="H1969" s="54" t="s">
        <v>105</v>
      </c>
      <c r="I1969" s="55">
        <v>1</v>
      </c>
      <c r="J1969" s="54" t="s">
        <v>4478</v>
      </c>
      <c r="K1969" s="54" t="s">
        <v>4477</v>
      </c>
      <c r="L1969" s="54" t="s">
        <v>309</v>
      </c>
      <c r="M1969" s="54" t="s">
        <v>116</v>
      </c>
      <c r="N1969" s="54">
        <v>8.01</v>
      </c>
      <c r="P1969" s="54">
        <v>0.27</v>
      </c>
      <c r="R1969" s="54">
        <v>847.26</v>
      </c>
      <c r="U1969" s="54">
        <v>0</v>
      </c>
    </row>
    <row r="1970" spans="5:21">
      <c r="E1970" s="55">
        <v>264</v>
      </c>
      <c r="F1970" s="55">
        <v>280</v>
      </c>
      <c r="H1970" s="54" t="s">
        <v>4479</v>
      </c>
      <c r="I1970" s="55">
        <v>2</v>
      </c>
      <c r="J1970" s="54" t="s">
        <v>4480</v>
      </c>
      <c r="K1970" s="54" t="s">
        <v>4481</v>
      </c>
      <c r="L1970" s="54" t="s">
        <v>4482</v>
      </c>
      <c r="M1970" s="54" t="s">
        <v>116</v>
      </c>
      <c r="N1970" s="54">
        <v>8.01</v>
      </c>
      <c r="P1970" s="54">
        <v>0.505</v>
      </c>
      <c r="R1970" s="54">
        <v>6856.03</v>
      </c>
      <c r="S1970" s="54">
        <v>2133</v>
      </c>
      <c r="T1970" s="54">
        <v>350</v>
      </c>
      <c r="U1970" s="54">
        <v>81500</v>
      </c>
    </row>
    <row r="1971" spans="5:21">
      <c r="E1971" s="55">
        <v>264</v>
      </c>
      <c r="F1971" s="55">
        <v>289</v>
      </c>
      <c r="H1971" s="54" t="s">
        <v>4483</v>
      </c>
      <c r="I1971" s="55">
        <v>2</v>
      </c>
      <c r="J1971" s="54" t="s">
        <v>4484</v>
      </c>
      <c r="K1971" s="54" t="s">
        <v>4483</v>
      </c>
      <c r="L1971" s="54" t="s">
        <v>309</v>
      </c>
      <c r="M1971" s="54" t="s">
        <v>116</v>
      </c>
      <c r="N1971" s="54">
        <v>8.01</v>
      </c>
      <c r="P1971" s="54">
        <v>0.22</v>
      </c>
      <c r="R1971" s="54">
        <v>5303.32</v>
      </c>
      <c r="S1971" s="54">
        <v>3445</v>
      </c>
      <c r="T1971" s="54">
        <v>334</v>
      </c>
      <c r="U1971" s="54">
        <v>142500</v>
      </c>
    </row>
    <row r="1972" spans="5:21">
      <c r="E1972" s="55">
        <v>264</v>
      </c>
      <c r="F1972" s="55">
        <v>703</v>
      </c>
      <c r="H1972" s="54" t="s">
        <v>105</v>
      </c>
      <c r="I1972" s="55">
        <v>1</v>
      </c>
      <c r="J1972" s="54" t="s">
        <v>4468</v>
      </c>
      <c r="K1972" s="54" t="s">
        <v>4469</v>
      </c>
      <c r="L1972" s="54" t="s">
        <v>3533</v>
      </c>
      <c r="M1972" s="54" t="s">
        <v>116</v>
      </c>
      <c r="N1972" s="54">
        <v>8.02</v>
      </c>
      <c r="P1972" s="54">
        <v>1.26</v>
      </c>
      <c r="R1972" s="54">
        <v>3261.4</v>
      </c>
      <c r="S1972" s="54">
        <v>2728</v>
      </c>
      <c r="T1972" s="54">
        <v>79</v>
      </c>
      <c r="U1972" s="54">
        <v>1</v>
      </c>
    </row>
    <row r="1973" spans="5:21">
      <c r="E1973" s="55">
        <v>264</v>
      </c>
      <c r="F1973" s="55">
        <v>705</v>
      </c>
      <c r="H1973" s="54" t="s">
        <v>172</v>
      </c>
      <c r="I1973" s="55" t="s">
        <v>77</v>
      </c>
      <c r="J1973" s="54" t="s">
        <v>85</v>
      </c>
      <c r="K1973" s="54" t="s">
        <v>322</v>
      </c>
      <c r="L1973" s="54" t="s">
        <v>309</v>
      </c>
      <c r="M1973" s="54" t="s">
        <v>116</v>
      </c>
      <c r="N1973" s="54">
        <v>8.02</v>
      </c>
      <c r="P1973" s="54">
        <v>0.56000000000000005</v>
      </c>
      <c r="Q1973" s="54" t="s">
        <v>165</v>
      </c>
      <c r="R1973" s="54">
        <v>0</v>
      </c>
      <c r="U1973" s="54">
        <v>0</v>
      </c>
    </row>
    <row r="1974" spans="5:21">
      <c r="E1974" s="55">
        <v>264</v>
      </c>
      <c r="F1974" s="55">
        <v>706</v>
      </c>
      <c r="H1974" s="54" t="s">
        <v>105</v>
      </c>
      <c r="I1974" s="55">
        <v>1</v>
      </c>
      <c r="J1974" s="54" t="s">
        <v>4485</v>
      </c>
      <c r="K1974" s="54" t="s">
        <v>4486</v>
      </c>
      <c r="L1974" s="54" t="s">
        <v>4487</v>
      </c>
      <c r="M1974" s="54" t="s">
        <v>116</v>
      </c>
      <c r="N1974" s="54">
        <v>8.02</v>
      </c>
      <c r="P1974" s="54">
        <v>0.55000000000000004</v>
      </c>
      <c r="R1974" s="54">
        <v>1240.75</v>
      </c>
      <c r="S1974" s="54">
        <v>2797</v>
      </c>
      <c r="T1974" s="54">
        <v>159</v>
      </c>
      <c r="U1974" s="54">
        <v>1</v>
      </c>
    </row>
    <row r="1975" spans="5:21">
      <c r="E1975" s="55">
        <v>264</v>
      </c>
      <c r="F1975" s="55">
        <v>709</v>
      </c>
      <c r="H1975" s="54" t="s">
        <v>4488</v>
      </c>
      <c r="I1975" s="55">
        <v>2</v>
      </c>
      <c r="J1975" s="54" t="s">
        <v>4489</v>
      </c>
      <c r="K1975" s="54" t="s">
        <v>4490</v>
      </c>
      <c r="L1975" s="54" t="s">
        <v>309</v>
      </c>
      <c r="M1975" s="54" t="s">
        <v>116</v>
      </c>
      <c r="N1975" s="54">
        <v>8.02</v>
      </c>
      <c r="P1975" s="54">
        <v>1.84</v>
      </c>
      <c r="R1975" s="54">
        <v>8958.2199999999993</v>
      </c>
      <c r="S1975" s="54">
        <v>3340</v>
      </c>
      <c r="T1975" s="54">
        <v>916</v>
      </c>
      <c r="U1975" s="54">
        <v>326000</v>
      </c>
    </row>
    <row r="1976" spans="5:21">
      <c r="E1976" s="55">
        <v>264</v>
      </c>
      <c r="F1976" s="55">
        <v>710</v>
      </c>
      <c r="H1976" s="54" t="s">
        <v>4491</v>
      </c>
      <c r="I1976" s="55">
        <v>2</v>
      </c>
      <c r="J1976" s="54" t="s">
        <v>4492</v>
      </c>
      <c r="K1976" s="54" t="s">
        <v>4491</v>
      </c>
      <c r="L1976" s="54" t="s">
        <v>309</v>
      </c>
      <c r="M1976" s="54" t="s">
        <v>116</v>
      </c>
      <c r="N1976" s="54">
        <v>8.01</v>
      </c>
      <c r="P1976" s="54">
        <v>0.63</v>
      </c>
      <c r="R1976" s="54">
        <v>5944.97</v>
      </c>
      <c r="U1976" s="54">
        <v>0</v>
      </c>
    </row>
    <row r="1977" spans="5:21">
      <c r="E1977" s="55">
        <v>264</v>
      </c>
      <c r="F1977" s="55">
        <v>711</v>
      </c>
      <c r="H1977" s="54" t="s">
        <v>4493</v>
      </c>
      <c r="I1977" s="55">
        <v>2</v>
      </c>
      <c r="J1977" s="54" t="s">
        <v>4494</v>
      </c>
      <c r="K1977" s="54" t="s">
        <v>4493</v>
      </c>
      <c r="L1977" s="54" t="s">
        <v>309</v>
      </c>
      <c r="M1977" s="54" t="s">
        <v>116</v>
      </c>
      <c r="N1977" s="54">
        <v>8.01</v>
      </c>
      <c r="P1977" s="54">
        <v>0.73</v>
      </c>
      <c r="R1977" s="54">
        <v>5640.1</v>
      </c>
      <c r="S1977" s="54">
        <v>3468</v>
      </c>
      <c r="T1977" s="54">
        <v>653</v>
      </c>
      <c r="U1977" s="54">
        <v>140000</v>
      </c>
    </row>
    <row r="1978" spans="5:21">
      <c r="E1978" s="55">
        <v>264</v>
      </c>
      <c r="F1978" s="55">
        <v>715</v>
      </c>
      <c r="H1978" s="54" t="s">
        <v>4495</v>
      </c>
      <c r="I1978" s="55" t="s">
        <v>1740</v>
      </c>
      <c r="J1978" s="54" t="s">
        <v>3402</v>
      </c>
      <c r="K1978" s="54" t="s">
        <v>4495</v>
      </c>
      <c r="L1978" s="54" t="s">
        <v>309</v>
      </c>
      <c r="M1978" s="54" t="s">
        <v>116</v>
      </c>
      <c r="N1978" s="54">
        <v>8.01</v>
      </c>
      <c r="P1978" s="54">
        <v>0.52</v>
      </c>
      <c r="Q1978" s="54" t="s">
        <v>4496</v>
      </c>
      <c r="R1978" s="54">
        <v>0</v>
      </c>
      <c r="U1978" s="54">
        <v>0</v>
      </c>
    </row>
    <row r="1979" spans="5:21">
      <c r="E1979" s="55">
        <v>264</v>
      </c>
      <c r="F1979" s="55">
        <v>717</v>
      </c>
      <c r="H1979" s="54" t="s">
        <v>4497</v>
      </c>
      <c r="I1979" s="55">
        <v>2</v>
      </c>
      <c r="J1979" s="54" t="s">
        <v>4498</v>
      </c>
      <c r="K1979" s="54" t="s">
        <v>4497</v>
      </c>
      <c r="L1979" s="54" t="s">
        <v>309</v>
      </c>
      <c r="M1979" s="54" t="s">
        <v>116</v>
      </c>
      <c r="N1979" s="54">
        <v>8.01</v>
      </c>
      <c r="P1979" s="54">
        <v>0.51</v>
      </c>
      <c r="R1979" s="54">
        <v>9068.11</v>
      </c>
      <c r="S1979" s="54">
        <v>3206</v>
      </c>
      <c r="T1979" s="54">
        <v>401</v>
      </c>
      <c r="U1979" s="54">
        <v>1</v>
      </c>
    </row>
    <row r="1980" spans="5:21">
      <c r="E1980" s="55">
        <v>264</v>
      </c>
      <c r="F1980" s="55">
        <v>721</v>
      </c>
      <c r="H1980" s="54" t="s">
        <v>4499</v>
      </c>
      <c r="I1980" s="55">
        <v>2</v>
      </c>
      <c r="J1980" s="54" t="s">
        <v>4500</v>
      </c>
      <c r="K1980" s="54" t="s">
        <v>4499</v>
      </c>
      <c r="L1980" s="54" t="s">
        <v>309</v>
      </c>
      <c r="M1980" s="54" t="s">
        <v>116</v>
      </c>
      <c r="N1980" s="54">
        <v>8.01</v>
      </c>
      <c r="P1980" s="54">
        <v>0.46400000000000002</v>
      </c>
      <c r="R1980" s="54">
        <v>9011.39</v>
      </c>
      <c r="S1980" s="54">
        <v>3292</v>
      </c>
      <c r="T1980" s="54">
        <v>680</v>
      </c>
      <c r="U1980" s="54">
        <v>1</v>
      </c>
    </row>
    <row r="1981" spans="5:21">
      <c r="E1981" s="55">
        <v>264</v>
      </c>
      <c r="F1981" s="55">
        <v>722</v>
      </c>
      <c r="H1981" s="54" t="s">
        <v>4501</v>
      </c>
      <c r="I1981" s="55">
        <v>2</v>
      </c>
      <c r="J1981" s="54" t="s">
        <v>4502</v>
      </c>
      <c r="K1981" s="54" t="s">
        <v>4501</v>
      </c>
      <c r="L1981" s="54" t="s">
        <v>309</v>
      </c>
      <c r="M1981" s="54" t="s">
        <v>116</v>
      </c>
      <c r="N1981" s="54">
        <v>8.01</v>
      </c>
      <c r="P1981" s="54">
        <v>1.0660000000000001</v>
      </c>
      <c r="R1981" s="54">
        <v>7004.92</v>
      </c>
      <c r="S1981" s="54">
        <v>3193</v>
      </c>
      <c r="T1981" s="54">
        <v>923</v>
      </c>
      <c r="U1981" s="54">
        <v>255000</v>
      </c>
    </row>
    <row r="1982" spans="5:21">
      <c r="E1982" s="55">
        <v>265</v>
      </c>
      <c r="F1982" s="55">
        <v>268</v>
      </c>
      <c r="H1982" s="54" t="s">
        <v>4503</v>
      </c>
      <c r="I1982" s="55">
        <v>1</v>
      </c>
      <c r="J1982" s="54" t="s">
        <v>4476</v>
      </c>
      <c r="K1982" s="54" t="s">
        <v>4475</v>
      </c>
      <c r="L1982" s="54" t="s">
        <v>309</v>
      </c>
      <c r="M1982" s="54" t="s">
        <v>116</v>
      </c>
      <c r="N1982" s="54">
        <v>6.04</v>
      </c>
      <c r="P1982" s="54">
        <v>0.02</v>
      </c>
      <c r="R1982" s="54">
        <v>60.27</v>
      </c>
      <c r="U1982" s="54">
        <v>0</v>
      </c>
    </row>
    <row r="1983" spans="5:21">
      <c r="E1983" s="55">
        <v>265</v>
      </c>
      <c r="F1983" s="55">
        <v>270</v>
      </c>
      <c r="H1983" s="54" t="s">
        <v>4504</v>
      </c>
      <c r="I1983" s="55">
        <v>2</v>
      </c>
      <c r="J1983" s="54" t="s">
        <v>4505</v>
      </c>
      <c r="K1983" s="54" t="s">
        <v>4504</v>
      </c>
      <c r="L1983" s="54" t="s">
        <v>309</v>
      </c>
      <c r="M1983" s="54" t="s">
        <v>116</v>
      </c>
      <c r="N1983" s="54">
        <v>6.04</v>
      </c>
      <c r="P1983" s="54">
        <v>0.62</v>
      </c>
      <c r="R1983" s="54">
        <v>8997.2099999999991</v>
      </c>
      <c r="S1983" s="54">
        <v>3337</v>
      </c>
      <c r="T1983" s="54">
        <v>243</v>
      </c>
      <c r="U1983" s="54">
        <v>1</v>
      </c>
    </row>
    <row r="1984" spans="5:21">
      <c r="E1984" s="55">
        <v>265</v>
      </c>
      <c r="F1984" s="55">
        <v>272.02</v>
      </c>
      <c r="H1984" s="54" t="s">
        <v>105</v>
      </c>
      <c r="I1984" s="55">
        <v>1</v>
      </c>
      <c r="J1984" s="54" t="s">
        <v>4489</v>
      </c>
      <c r="K1984" s="54" t="s">
        <v>4490</v>
      </c>
      <c r="L1984" s="54" t="s">
        <v>309</v>
      </c>
      <c r="M1984" s="54" t="s">
        <v>116</v>
      </c>
      <c r="N1984" s="54">
        <v>6.03</v>
      </c>
      <c r="P1984" s="54">
        <v>0.09</v>
      </c>
      <c r="R1984" s="54">
        <v>272.97000000000003</v>
      </c>
      <c r="S1984" s="54">
        <v>3340</v>
      </c>
      <c r="T1984" s="54">
        <v>916</v>
      </c>
      <c r="U1984" s="54">
        <v>326000</v>
      </c>
    </row>
    <row r="1985" spans="5:21">
      <c r="E1985" s="55">
        <v>265</v>
      </c>
      <c r="F1985" s="55">
        <v>273</v>
      </c>
      <c r="H1985" s="54" t="s">
        <v>4488</v>
      </c>
      <c r="I1985" s="55">
        <v>2</v>
      </c>
      <c r="J1985" s="54" t="s">
        <v>4489</v>
      </c>
      <c r="K1985" s="54" t="s">
        <v>4490</v>
      </c>
      <c r="L1985" s="54" t="s">
        <v>309</v>
      </c>
      <c r="M1985" s="54" t="s">
        <v>116</v>
      </c>
      <c r="N1985" s="54">
        <v>6.03</v>
      </c>
      <c r="P1985" s="54">
        <v>0.15</v>
      </c>
      <c r="R1985" s="54">
        <v>464.4</v>
      </c>
      <c r="S1985" s="54">
        <v>3340</v>
      </c>
      <c r="T1985" s="54">
        <v>916</v>
      </c>
      <c r="U1985" s="54">
        <v>326000</v>
      </c>
    </row>
    <row r="1986" spans="5:21">
      <c r="E1986" s="55">
        <v>265</v>
      </c>
      <c r="F1986" s="55">
        <v>274</v>
      </c>
      <c r="H1986" s="54" t="s">
        <v>105</v>
      </c>
      <c r="I1986" s="55">
        <v>1</v>
      </c>
      <c r="J1986" s="54" t="s">
        <v>4506</v>
      </c>
      <c r="K1986" s="54" t="s">
        <v>4507</v>
      </c>
      <c r="L1986" s="54" t="s">
        <v>2347</v>
      </c>
      <c r="M1986" s="54" t="s">
        <v>116</v>
      </c>
      <c r="N1986" s="54">
        <v>6.03</v>
      </c>
      <c r="P1986" s="54">
        <v>0.08</v>
      </c>
      <c r="R1986" s="54">
        <v>241.06</v>
      </c>
      <c r="U1986" s="54">
        <v>0</v>
      </c>
    </row>
    <row r="1987" spans="5:21">
      <c r="E1987" s="55">
        <v>265</v>
      </c>
      <c r="F1987" s="55">
        <v>275</v>
      </c>
      <c r="H1987" s="54" t="s">
        <v>4491</v>
      </c>
      <c r="I1987" s="55">
        <v>2</v>
      </c>
      <c r="J1987" s="54" t="s">
        <v>4492</v>
      </c>
      <c r="K1987" s="54" t="s">
        <v>4491</v>
      </c>
      <c r="L1987" s="54" t="s">
        <v>309</v>
      </c>
      <c r="M1987" s="54" t="s">
        <v>116</v>
      </c>
      <c r="N1987" s="54">
        <v>6.03</v>
      </c>
      <c r="P1987" s="54">
        <v>0.09</v>
      </c>
      <c r="R1987" s="54">
        <v>283.60000000000002</v>
      </c>
      <c r="U1987" s="54">
        <v>0</v>
      </c>
    </row>
    <row r="1988" spans="5:21">
      <c r="E1988" s="55">
        <v>265</v>
      </c>
      <c r="F1988" s="55">
        <v>276</v>
      </c>
      <c r="H1988" s="54" t="s">
        <v>4508</v>
      </c>
      <c r="I1988" s="55">
        <v>2</v>
      </c>
      <c r="J1988" s="54" t="s">
        <v>4509</v>
      </c>
      <c r="K1988" s="54" t="s">
        <v>4508</v>
      </c>
      <c r="L1988" s="54" t="s">
        <v>309</v>
      </c>
      <c r="M1988" s="54" t="s">
        <v>116</v>
      </c>
      <c r="N1988" s="54">
        <v>6.03</v>
      </c>
      <c r="P1988" s="54">
        <v>0.17</v>
      </c>
      <c r="R1988" s="54">
        <v>10253.84</v>
      </c>
      <c r="U1988" s="54">
        <v>0</v>
      </c>
    </row>
    <row r="1989" spans="5:21">
      <c r="E1989" s="55">
        <v>265</v>
      </c>
      <c r="F1989" s="55">
        <v>278.01</v>
      </c>
      <c r="H1989" s="54" t="s">
        <v>4510</v>
      </c>
      <c r="I1989" s="55">
        <v>2</v>
      </c>
      <c r="J1989" s="54" t="s">
        <v>4511</v>
      </c>
      <c r="K1989" s="54" t="s">
        <v>4512</v>
      </c>
      <c r="L1989" s="54" t="s">
        <v>4513</v>
      </c>
      <c r="M1989" s="54" t="s">
        <v>116</v>
      </c>
      <c r="N1989" s="54">
        <v>6.03</v>
      </c>
      <c r="P1989" s="54">
        <v>0.23</v>
      </c>
      <c r="R1989" s="54">
        <v>9440.34</v>
      </c>
      <c r="S1989" s="54">
        <v>3275</v>
      </c>
      <c r="T1989" s="54">
        <v>255</v>
      </c>
      <c r="U1989" s="54">
        <v>100</v>
      </c>
    </row>
    <row r="1990" spans="5:21">
      <c r="E1990" s="55">
        <v>265</v>
      </c>
      <c r="F1990" s="55">
        <v>279</v>
      </c>
      <c r="H1990" s="54" t="s">
        <v>4483</v>
      </c>
      <c r="I1990" s="55">
        <v>1</v>
      </c>
      <c r="J1990" s="54" t="s">
        <v>4484</v>
      </c>
      <c r="K1990" s="54" t="s">
        <v>4483</v>
      </c>
      <c r="L1990" s="54" t="s">
        <v>309</v>
      </c>
      <c r="M1990" s="54" t="s">
        <v>116</v>
      </c>
      <c r="N1990" s="54">
        <v>6.03</v>
      </c>
      <c r="P1990" s="54">
        <v>7.0000000000000007E-2</v>
      </c>
      <c r="R1990" s="54">
        <v>212.7</v>
      </c>
      <c r="S1990" s="54">
        <v>3445</v>
      </c>
      <c r="T1990" s="54">
        <v>334</v>
      </c>
      <c r="U1990" s="54">
        <v>142500</v>
      </c>
    </row>
    <row r="1991" spans="5:21">
      <c r="E1991" s="55">
        <v>265</v>
      </c>
      <c r="F1991" s="55">
        <v>280</v>
      </c>
      <c r="H1991" s="54" t="s">
        <v>4514</v>
      </c>
      <c r="I1991" s="55">
        <v>1</v>
      </c>
      <c r="J1991" s="54" t="s">
        <v>4515</v>
      </c>
      <c r="K1991" s="54" t="s">
        <v>4516</v>
      </c>
      <c r="L1991" s="54" t="s">
        <v>309</v>
      </c>
      <c r="M1991" s="54" t="s">
        <v>116</v>
      </c>
      <c r="N1991" s="54">
        <v>6.03</v>
      </c>
      <c r="P1991" s="54">
        <v>0.06</v>
      </c>
      <c r="R1991" s="54">
        <v>180.8</v>
      </c>
      <c r="U1991" s="54">
        <v>0</v>
      </c>
    </row>
    <row r="1992" spans="5:21">
      <c r="E1992" s="55">
        <v>265</v>
      </c>
      <c r="F1992" s="55">
        <v>281.01</v>
      </c>
      <c r="H1992" s="54" t="s">
        <v>4516</v>
      </c>
      <c r="I1992" s="55">
        <v>2</v>
      </c>
      <c r="J1992" s="54" t="s">
        <v>4517</v>
      </c>
      <c r="K1992" s="54" t="s">
        <v>4516</v>
      </c>
      <c r="L1992" s="54" t="s">
        <v>309</v>
      </c>
      <c r="M1992" s="54" t="s">
        <v>116</v>
      </c>
      <c r="N1992" s="54">
        <v>6.03</v>
      </c>
      <c r="P1992" s="54">
        <v>0.06</v>
      </c>
      <c r="R1992" s="54">
        <v>5966.24</v>
      </c>
      <c r="S1992" s="54">
        <v>3207</v>
      </c>
      <c r="T1992" s="54">
        <v>160</v>
      </c>
      <c r="U1992" s="54">
        <v>1</v>
      </c>
    </row>
    <row r="1993" spans="5:21">
      <c r="E1993" s="55">
        <v>265</v>
      </c>
      <c r="F1993" s="55">
        <v>281.02</v>
      </c>
      <c r="H1993" s="54" t="s">
        <v>105</v>
      </c>
      <c r="I1993" s="55">
        <v>1</v>
      </c>
      <c r="J1993" s="54" t="s">
        <v>4515</v>
      </c>
      <c r="K1993" s="54" t="s">
        <v>4516</v>
      </c>
      <c r="L1993" s="54" t="s">
        <v>309</v>
      </c>
      <c r="M1993" s="54" t="s">
        <v>116</v>
      </c>
      <c r="N1993" s="54">
        <v>6.03</v>
      </c>
      <c r="P1993" s="54">
        <v>0.11</v>
      </c>
      <c r="R1993" s="54">
        <v>333.23</v>
      </c>
      <c r="U1993" s="54">
        <v>0</v>
      </c>
    </row>
    <row r="1994" spans="5:21">
      <c r="E1994" s="55">
        <v>265</v>
      </c>
      <c r="F1994" s="55">
        <v>282</v>
      </c>
      <c r="H1994" s="54" t="s">
        <v>4518</v>
      </c>
      <c r="I1994" s="55">
        <v>2</v>
      </c>
      <c r="J1994" s="54" t="s">
        <v>4519</v>
      </c>
      <c r="K1994" s="54" t="s">
        <v>4518</v>
      </c>
      <c r="L1994" s="54" t="s">
        <v>309</v>
      </c>
      <c r="M1994" s="54" t="s">
        <v>116</v>
      </c>
      <c r="N1994" s="54">
        <v>6.03</v>
      </c>
      <c r="P1994" s="54">
        <v>0.14000000000000001</v>
      </c>
      <c r="R1994" s="54">
        <v>5414.91</v>
      </c>
      <c r="S1994" s="54">
        <v>2125</v>
      </c>
      <c r="T1994" s="54">
        <v>296</v>
      </c>
      <c r="U1994" s="54">
        <v>1</v>
      </c>
    </row>
    <row r="1995" spans="5:21">
      <c r="E1995" s="55">
        <v>265</v>
      </c>
      <c r="F1995" s="55">
        <v>283</v>
      </c>
      <c r="H1995" s="54" t="s">
        <v>4520</v>
      </c>
      <c r="I1995" s="55">
        <v>1</v>
      </c>
      <c r="J1995" s="54" t="s">
        <v>4521</v>
      </c>
      <c r="K1995" s="54" t="s">
        <v>4518</v>
      </c>
      <c r="L1995" s="54" t="s">
        <v>309</v>
      </c>
      <c r="M1995" s="54" t="s">
        <v>116</v>
      </c>
      <c r="N1995" s="54">
        <v>6.03</v>
      </c>
      <c r="P1995" s="54">
        <v>0.15</v>
      </c>
      <c r="R1995" s="54">
        <v>453.76</v>
      </c>
      <c r="S1995" s="54">
        <v>3207</v>
      </c>
      <c r="T1995" s="54">
        <v>916</v>
      </c>
      <c r="U1995" s="54">
        <v>1</v>
      </c>
    </row>
    <row r="1996" spans="5:21">
      <c r="E1996" s="55">
        <v>265</v>
      </c>
      <c r="F1996" s="55">
        <v>284</v>
      </c>
      <c r="H1996" s="54" t="s">
        <v>105</v>
      </c>
      <c r="I1996" s="55">
        <v>2</v>
      </c>
      <c r="J1996" s="54" t="s">
        <v>4519</v>
      </c>
      <c r="K1996" s="54" t="s">
        <v>4518</v>
      </c>
      <c r="L1996" s="54" t="s">
        <v>309</v>
      </c>
      <c r="M1996" s="54" t="s">
        <v>3393</v>
      </c>
      <c r="N1996" s="54">
        <v>6.03</v>
      </c>
      <c r="P1996" s="54">
        <v>0.13</v>
      </c>
      <c r="R1996" s="54">
        <v>506.94</v>
      </c>
      <c r="U1996" s="54">
        <v>0</v>
      </c>
    </row>
    <row r="1997" spans="5:21">
      <c r="E1997" s="55">
        <v>265</v>
      </c>
      <c r="F1997" s="55">
        <v>285</v>
      </c>
      <c r="H1997" s="54" t="s">
        <v>4522</v>
      </c>
      <c r="I1997" s="55">
        <v>1</v>
      </c>
      <c r="J1997" s="54" t="s">
        <v>4519</v>
      </c>
      <c r="K1997" s="54" t="s">
        <v>4518</v>
      </c>
      <c r="L1997" s="54" t="s">
        <v>309</v>
      </c>
      <c r="M1997" s="54" t="s">
        <v>3393</v>
      </c>
      <c r="N1997" s="54">
        <v>6.03</v>
      </c>
      <c r="P1997" s="54">
        <v>0.11</v>
      </c>
      <c r="R1997" s="54">
        <v>389.95</v>
      </c>
      <c r="U1997" s="54">
        <v>0</v>
      </c>
    </row>
    <row r="1998" spans="5:21">
      <c r="E1998" s="55">
        <v>265</v>
      </c>
      <c r="F1998" s="55">
        <v>286</v>
      </c>
      <c r="H1998" s="54" t="s">
        <v>4523</v>
      </c>
      <c r="I1998" s="55">
        <v>2</v>
      </c>
      <c r="J1998" s="54" t="s">
        <v>4524</v>
      </c>
      <c r="K1998" s="54" t="s">
        <v>4525</v>
      </c>
      <c r="L1998" s="54" t="s">
        <v>309</v>
      </c>
      <c r="M1998" s="54" t="s">
        <v>3393</v>
      </c>
      <c r="N1998" s="54">
        <v>6.03</v>
      </c>
      <c r="P1998" s="54">
        <v>0.8</v>
      </c>
      <c r="R1998" s="54">
        <v>6451.9</v>
      </c>
      <c r="S1998" s="54">
        <v>3019</v>
      </c>
      <c r="T1998" s="54">
        <v>134</v>
      </c>
      <c r="U1998" s="54">
        <v>1</v>
      </c>
    </row>
    <row r="1999" spans="5:21">
      <c r="E1999" s="55">
        <v>265</v>
      </c>
      <c r="F1999" s="55">
        <v>287</v>
      </c>
      <c r="H1999" s="54" t="s">
        <v>4526</v>
      </c>
      <c r="I1999" s="55" t="s">
        <v>321</v>
      </c>
      <c r="J1999" s="54" t="s">
        <v>4527</v>
      </c>
      <c r="K1999" s="54" t="s">
        <v>4528</v>
      </c>
      <c r="L1999" s="54" t="s">
        <v>436</v>
      </c>
      <c r="M1999" s="54" t="s">
        <v>3393</v>
      </c>
      <c r="N1999" s="54">
        <v>6.03</v>
      </c>
      <c r="P1999" s="54">
        <v>0.62</v>
      </c>
      <c r="R1999" s="54">
        <v>16112.03</v>
      </c>
      <c r="S1999" s="54">
        <v>3213</v>
      </c>
      <c r="T1999" s="54">
        <v>282</v>
      </c>
      <c r="U1999" s="54">
        <v>398000</v>
      </c>
    </row>
    <row r="2000" spans="5:21">
      <c r="E2000" s="55">
        <v>266</v>
      </c>
      <c r="F2000" s="55">
        <v>287.01</v>
      </c>
      <c r="H2000" s="54" t="s">
        <v>4529</v>
      </c>
      <c r="I2000" s="55">
        <v>2</v>
      </c>
      <c r="J2000" s="54" t="s">
        <v>4530</v>
      </c>
      <c r="K2000" s="54" t="s">
        <v>4531</v>
      </c>
      <c r="L2000" s="54" t="s">
        <v>309</v>
      </c>
      <c r="M2000" s="54" t="s">
        <v>3393</v>
      </c>
      <c r="N2000" s="54">
        <v>8.01</v>
      </c>
      <c r="P2000" s="54">
        <v>0.49</v>
      </c>
      <c r="R2000" s="54">
        <v>6001.69</v>
      </c>
      <c r="S2000" s="54">
        <v>2824</v>
      </c>
      <c r="T2000" s="54">
        <v>4</v>
      </c>
      <c r="U2000" s="54">
        <v>1</v>
      </c>
    </row>
    <row r="2001" spans="5:21">
      <c r="E2001" s="55">
        <v>266</v>
      </c>
      <c r="F2001" s="55">
        <v>287.02</v>
      </c>
      <c r="H2001" s="54" t="s">
        <v>4532</v>
      </c>
      <c r="I2001" s="55" t="s">
        <v>536</v>
      </c>
      <c r="J2001" s="54" t="s">
        <v>4533</v>
      </c>
      <c r="K2001" s="54" t="s">
        <v>4532</v>
      </c>
      <c r="L2001" s="54" t="s">
        <v>309</v>
      </c>
      <c r="M2001" s="54" t="s">
        <v>3393</v>
      </c>
      <c r="N2001" s="54">
        <v>8.01</v>
      </c>
      <c r="P2001" s="54">
        <v>0.76</v>
      </c>
      <c r="Q2001" s="54" t="s">
        <v>538</v>
      </c>
      <c r="R2001" s="54">
        <v>0</v>
      </c>
      <c r="S2001" s="54">
        <v>3275</v>
      </c>
      <c r="T2001" s="54">
        <v>925</v>
      </c>
      <c r="U2001" s="54">
        <v>279000</v>
      </c>
    </row>
    <row r="2002" spans="5:21">
      <c r="E2002" s="55">
        <v>266</v>
      </c>
      <c r="F2002" s="55">
        <v>288</v>
      </c>
      <c r="H2002" s="54" t="s">
        <v>4525</v>
      </c>
      <c r="I2002" s="55">
        <v>2</v>
      </c>
      <c r="J2002" s="54" t="s">
        <v>4524</v>
      </c>
      <c r="K2002" s="54" t="s">
        <v>4525</v>
      </c>
      <c r="L2002" s="54" t="s">
        <v>309</v>
      </c>
      <c r="M2002" s="54" t="s">
        <v>3393</v>
      </c>
      <c r="N2002" s="54">
        <v>8.01</v>
      </c>
      <c r="P2002" s="54">
        <v>1.78</v>
      </c>
      <c r="R2002" s="54">
        <v>13616.35</v>
      </c>
      <c r="U2002" s="54">
        <v>0</v>
      </c>
    </row>
    <row r="2003" spans="5:21">
      <c r="E2003" s="55">
        <v>266</v>
      </c>
      <c r="F2003" s="55">
        <v>288.01</v>
      </c>
      <c r="H2003" s="54" t="s">
        <v>4534</v>
      </c>
      <c r="I2003" s="55">
        <v>2</v>
      </c>
      <c r="J2003" s="54" t="s">
        <v>4535</v>
      </c>
      <c r="K2003" s="54" t="s">
        <v>4536</v>
      </c>
      <c r="L2003" s="54" t="s">
        <v>342</v>
      </c>
      <c r="M2003" s="54" t="s">
        <v>3393</v>
      </c>
      <c r="N2003" s="54">
        <v>8.01</v>
      </c>
      <c r="P2003" s="54">
        <v>0.36</v>
      </c>
      <c r="R2003" s="54">
        <v>9972.09</v>
      </c>
      <c r="S2003" s="54">
        <v>2938</v>
      </c>
      <c r="T2003" s="54">
        <v>229</v>
      </c>
      <c r="U2003" s="54">
        <v>330000</v>
      </c>
    </row>
    <row r="2004" spans="5:21">
      <c r="E2004" s="55">
        <v>266</v>
      </c>
      <c r="F2004" s="55">
        <v>288.02</v>
      </c>
      <c r="H2004" s="54" t="s">
        <v>4537</v>
      </c>
      <c r="I2004" s="55">
        <v>2</v>
      </c>
      <c r="J2004" s="54" t="s">
        <v>4538</v>
      </c>
      <c r="K2004" s="54" t="s">
        <v>4537</v>
      </c>
      <c r="L2004" s="54" t="s">
        <v>309</v>
      </c>
      <c r="M2004" s="54" t="s">
        <v>3393</v>
      </c>
      <c r="N2004" s="54">
        <v>8.01</v>
      </c>
      <c r="P2004" s="54">
        <v>0.51</v>
      </c>
      <c r="R2004" s="54">
        <v>10167.06</v>
      </c>
      <c r="S2004" s="54">
        <v>1917</v>
      </c>
      <c r="T2004" s="54">
        <v>270</v>
      </c>
      <c r="U2004" s="54">
        <v>195000</v>
      </c>
    </row>
    <row r="2005" spans="5:21">
      <c r="E2005" s="55">
        <v>267</v>
      </c>
      <c r="F2005" s="55">
        <v>1</v>
      </c>
      <c r="H2005" s="54" t="s">
        <v>3910</v>
      </c>
      <c r="I2005" s="55">
        <v>2</v>
      </c>
      <c r="J2005" s="54" t="s">
        <v>4539</v>
      </c>
      <c r="K2005" s="54" t="s">
        <v>3910</v>
      </c>
      <c r="L2005" s="54" t="s">
        <v>309</v>
      </c>
      <c r="M2005" s="54" t="s">
        <v>116</v>
      </c>
      <c r="N2005" s="54">
        <v>8.01</v>
      </c>
      <c r="P2005" s="54">
        <v>1.1599999999999999</v>
      </c>
      <c r="R2005" s="54">
        <v>11666.6</v>
      </c>
      <c r="S2005" s="54">
        <v>1801</v>
      </c>
      <c r="T2005" s="54">
        <v>219</v>
      </c>
      <c r="U2005" s="54">
        <v>100</v>
      </c>
    </row>
    <row r="2006" spans="5:21">
      <c r="E2006" s="55">
        <v>267</v>
      </c>
      <c r="F2006" s="55">
        <v>3</v>
      </c>
      <c r="H2006" s="54" t="s">
        <v>4540</v>
      </c>
      <c r="I2006" s="55">
        <v>2</v>
      </c>
      <c r="J2006" s="54" t="s">
        <v>4541</v>
      </c>
      <c r="K2006" s="54" t="s">
        <v>4542</v>
      </c>
      <c r="L2006" s="54" t="s">
        <v>3675</v>
      </c>
      <c r="M2006" s="54" t="s">
        <v>116</v>
      </c>
      <c r="N2006" s="54">
        <v>8.01</v>
      </c>
      <c r="P2006" s="54">
        <v>0.78</v>
      </c>
      <c r="R2006" s="54">
        <v>5129.62</v>
      </c>
      <c r="S2006" s="54">
        <v>3348</v>
      </c>
      <c r="T2006" s="54">
        <v>668</v>
      </c>
      <c r="U2006" s="54">
        <v>70000</v>
      </c>
    </row>
    <row r="2007" spans="5:21">
      <c r="E2007" s="55">
        <v>267</v>
      </c>
      <c r="F2007" s="55">
        <v>725</v>
      </c>
      <c r="H2007" s="54" t="s">
        <v>4543</v>
      </c>
      <c r="I2007" s="55">
        <v>2</v>
      </c>
      <c r="J2007" s="54" t="s">
        <v>4544</v>
      </c>
      <c r="K2007" s="54" t="s">
        <v>4543</v>
      </c>
      <c r="L2007" s="54" t="s">
        <v>309</v>
      </c>
      <c r="M2007" s="54" t="s">
        <v>116</v>
      </c>
      <c r="N2007" s="54">
        <v>8.01</v>
      </c>
      <c r="P2007" s="54">
        <v>0.65</v>
      </c>
      <c r="R2007" s="54">
        <v>7061.64</v>
      </c>
      <c r="S2007" s="54">
        <v>3089</v>
      </c>
      <c r="T2007" s="54">
        <v>118</v>
      </c>
      <c r="U2007" s="54">
        <v>1</v>
      </c>
    </row>
    <row r="2008" spans="5:21">
      <c r="E2008" s="55">
        <v>267</v>
      </c>
      <c r="F2008" s="55">
        <v>727</v>
      </c>
      <c r="H2008" s="54" t="s">
        <v>4545</v>
      </c>
      <c r="I2008" s="55">
        <v>2</v>
      </c>
      <c r="J2008" s="54" t="s">
        <v>4546</v>
      </c>
      <c r="K2008" s="54" t="s">
        <v>4545</v>
      </c>
      <c r="L2008" s="54" t="s">
        <v>309</v>
      </c>
      <c r="M2008" s="54" t="s">
        <v>116</v>
      </c>
      <c r="N2008" s="54">
        <v>8.01</v>
      </c>
      <c r="P2008" s="54">
        <v>0.62</v>
      </c>
      <c r="R2008" s="54">
        <v>11978.56</v>
      </c>
      <c r="S2008" s="54">
        <v>3170</v>
      </c>
      <c r="T2008" s="54">
        <v>205</v>
      </c>
      <c r="U2008" s="54">
        <v>1</v>
      </c>
    </row>
    <row r="2009" spans="5:21">
      <c r="E2009" s="55">
        <v>267</v>
      </c>
      <c r="F2009" s="55">
        <v>729</v>
      </c>
      <c r="H2009" s="54" t="s">
        <v>4547</v>
      </c>
      <c r="I2009" s="55">
        <v>2</v>
      </c>
      <c r="J2009" s="54" t="s">
        <v>4548</v>
      </c>
      <c r="K2009" s="54" t="s">
        <v>4547</v>
      </c>
      <c r="L2009" s="54" t="s">
        <v>309</v>
      </c>
      <c r="M2009" s="54" t="s">
        <v>116</v>
      </c>
      <c r="N2009" s="54">
        <v>8.01</v>
      </c>
      <c r="P2009" s="54">
        <v>0.67</v>
      </c>
      <c r="R2009" s="54">
        <v>7394.87</v>
      </c>
      <c r="S2009" s="54">
        <v>3492</v>
      </c>
      <c r="T2009" s="54">
        <v>825</v>
      </c>
      <c r="U2009" s="54">
        <v>299000</v>
      </c>
    </row>
    <row r="2010" spans="5:21">
      <c r="E2010" s="55">
        <v>267</v>
      </c>
      <c r="F2010" s="55">
        <v>731</v>
      </c>
      <c r="H2010" s="54" t="s">
        <v>4549</v>
      </c>
      <c r="I2010" s="55">
        <v>2</v>
      </c>
      <c r="J2010" s="54" t="s">
        <v>4550</v>
      </c>
      <c r="K2010" s="54" t="s">
        <v>4549</v>
      </c>
      <c r="L2010" s="54" t="s">
        <v>309</v>
      </c>
      <c r="M2010" s="54" t="s">
        <v>116</v>
      </c>
      <c r="N2010" s="54">
        <v>8.01</v>
      </c>
      <c r="P2010" s="54">
        <v>0.69</v>
      </c>
      <c r="R2010" s="54">
        <v>8741.9699999999993</v>
      </c>
      <c r="S2010" s="54">
        <v>3411</v>
      </c>
      <c r="T2010" s="54">
        <v>823</v>
      </c>
      <c r="U2010" s="54">
        <v>199000</v>
      </c>
    </row>
    <row r="2011" spans="5:21">
      <c r="E2011" s="55">
        <v>267</v>
      </c>
      <c r="F2011" s="55">
        <v>738</v>
      </c>
      <c r="H2011" s="54" t="s">
        <v>4551</v>
      </c>
      <c r="I2011" s="55">
        <v>1</v>
      </c>
      <c r="J2011" s="54" t="s">
        <v>4552</v>
      </c>
      <c r="K2011" s="54" t="s">
        <v>4553</v>
      </c>
      <c r="L2011" s="54" t="s">
        <v>1020</v>
      </c>
      <c r="M2011" s="54" t="s">
        <v>91</v>
      </c>
      <c r="N2011" s="54">
        <v>8.01</v>
      </c>
      <c r="P2011" s="54">
        <v>2.15</v>
      </c>
      <c r="R2011" s="54">
        <v>1145.04</v>
      </c>
      <c r="U2011" s="54">
        <v>0</v>
      </c>
    </row>
    <row r="2012" spans="5:21">
      <c r="E2012" s="55">
        <v>268</v>
      </c>
      <c r="F2012" s="55">
        <v>740</v>
      </c>
      <c r="H2012" s="54" t="s">
        <v>4551</v>
      </c>
      <c r="I2012" s="55">
        <v>1</v>
      </c>
      <c r="J2012" s="54" t="s">
        <v>4554</v>
      </c>
      <c r="K2012" s="54" t="s">
        <v>4555</v>
      </c>
      <c r="L2012" s="54" t="s">
        <v>4556</v>
      </c>
      <c r="M2012" s="54" t="s">
        <v>91</v>
      </c>
      <c r="N2012" s="54">
        <v>8.01</v>
      </c>
      <c r="P2012" s="54">
        <v>4</v>
      </c>
      <c r="R2012" s="54">
        <v>2127</v>
      </c>
      <c r="U2012" s="54">
        <v>0</v>
      </c>
    </row>
    <row r="2013" spans="5:21">
      <c r="E2013" s="55">
        <v>268</v>
      </c>
      <c r="F2013" s="55">
        <v>744</v>
      </c>
      <c r="H2013" s="54" t="s">
        <v>4551</v>
      </c>
      <c r="I2013" s="55">
        <v>1</v>
      </c>
      <c r="J2013" s="54" t="s">
        <v>4557</v>
      </c>
      <c r="K2013" s="54" t="s">
        <v>4060</v>
      </c>
      <c r="L2013" s="54" t="s">
        <v>309</v>
      </c>
      <c r="M2013" s="54" t="s">
        <v>91</v>
      </c>
      <c r="N2013" s="54">
        <v>8.01</v>
      </c>
      <c r="P2013" s="54">
        <v>0.95</v>
      </c>
      <c r="R2013" s="54">
        <v>506.94</v>
      </c>
      <c r="U2013" s="54">
        <v>0</v>
      </c>
    </row>
    <row r="2014" spans="5:21">
      <c r="E2014" s="55">
        <v>268</v>
      </c>
      <c r="F2014" s="55">
        <v>746</v>
      </c>
      <c r="H2014" s="54" t="s">
        <v>4558</v>
      </c>
      <c r="I2014" s="55">
        <v>2</v>
      </c>
      <c r="J2014" s="54" t="s">
        <v>4559</v>
      </c>
      <c r="K2014" s="54" t="s">
        <v>4558</v>
      </c>
      <c r="L2014" s="54" t="s">
        <v>309</v>
      </c>
      <c r="M2014" s="54" t="s">
        <v>91</v>
      </c>
      <c r="N2014" s="54">
        <v>8.01</v>
      </c>
      <c r="P2014" s="54">
        <v>2.69</v>
      </c>
      <c r="R2014" s="54">
        <v>7047.46</v>
      </c>
      <c r="U2014" s="54">
        <v>0</v>
      </c>
    </row>
    <row r="2015" spans="5:21">
      <c r="E2015" s="55">
        <v>268</v>
      </c>
      <c r="F2015" s="55">
        <v>747</v>
      </c>
      <c r="H2015" s="54" t="s">
        <v>4560</v>
      </c>
      <c r="I2015" s="55">
        <v>2</v>
      </c>
      <c r="J2015" s="54" t="s">
        <v>4561</v>
      </c>
      <c r="K2015" s="54" t="s">
        <v>4560</v>
      </c>
      <c r="L2015" s="54" t="s">
        <v>309</v>
      </c>
      <c r="M2015" s="54" t="s">
        <v>116</v>
      </c>
      <c r="N2015" s="54">
        <v>8.01</v>
      </c>
      <c r="P2015" s="54">
        <v>0.28999999999999998</v>
      </c>
      <c r="R2015" s="54">
        <v>4909.83</v>
      </c>
      <c r="S2015" s="54">
        <v>2067</v>
      </c>
      <c r="T2015" s="54">
        <v>306</v>
      </c>
      <c r="U2015" s="54">
        <v>80000</v>
      </c>
    </row>
    <row r="2016" spans="5:21">
      <c r="E2016" s="55">
        <v>268</v>
      </c>
      <c r="F2016" s="55">
        <v>748</v>
      </c>
      <c r="H2016" s="54" t="s">
        <v>2177</v>
      </c>
      <c r="I2016" s="55">
        <v>2</v>
      </c>
      <c r="J2016" s="54" t="s">
        <v>4562</v>
      </c>
      <c r="K2016" s="54" t="s">
        <v>2177</v>
      </c>
      <c r="L2016" s="54" t="s">
        <v>309</v>
      </c>
      <c r="M2016" s="54" t="s">
        <v>116</v>
      </c>
      <c r="N2016" s="54">
        <v>8.01</v>
      </c>
      <c r="P2016" s="54">
        <v>0.36</v>
      </c>
      <c r="R2016" s="54">
        <v>9248.91</v>
      </c>
      <c r="S2016" s="54">
        <v>3284</v>
      </c>
      <c r="T2016" s="54">
        <v>431</v>
      </c>
      <c r="U2016" s="54">
        <v>1</v>
      </c>
    </row>
    <row r="2017" spans="5:21">
      <c r="E2017" s="55">
        <v>268</v>
      </c>
      <c r="F2017" s="55">
        <v>749.02</v>
      </c>
      <c r="H2017" s="54" t="s">
        <v>4563</v>
      </c>
      <c r="I2017" s="55">
        <v>2</v>
      </c>
      <c r="J2017" s="54" t="s">
        <v>4564</v>
      </c>
      <c r="K2017" s="54" t="s">
        <v>4563</v>
      </c>
      <c r="L2017" s="54" t="s">
        <v>309</v>
      </c>
      <c r="M2017" s="54" t="s">
        <v>116</v>
      </c>
      <c r="N2017" s="54">
        <v>8.01</v>
      </c>
      <c r="P2017" s="54">
        <v>0.24</v>
      </c>
      <c r="R2017" s="54">
        <v>5487.66</v>
      </c>
      <c r="S2017" s="54">
        <v>3069</v>
      </c>
      <c r="T2017" s="54">
        <v>329</v>
      </c>
      <c r="U2017" s="54">
        <v>1</v>
      </c>
    </row>
    <row r="2018" spans="5:21">
      <c r="E2018" s="55">
        <v>268</v>
      </c>
      <c r="F2018" s="55">
        <v>750.02</v>
      </c>
      <c r="H2018" s="54" t="s">
        <v>4565</v>
      </c>
      <c r="I2018" s="55">
        <v>2</v>
      </c>
      <c r="J2018" s="54" t="s">
        <v>4566</v>
      </c>
      <c r="K2018" s="54" t="s">
        <v>4567</v>
      </c>
      <c r="L2018" s="54" t="s">
        <v>309</v>
      </c>
      <c r="M2018" s="54" t="s">
        <v>116</v>
      </c>
      <c r="N2018" s="54">
        <v>8.01</v>
      </c>
      <c r="P2018" s="54">
        <v>0.51</v>
      </c>
      <c r="R2018" s="54">
        <v>7185.72</v>
      </c>
      <c r="S2018" s="54">
        <v>2982</v>
      </c>
      <c r="T2018" s="54">
        <v>57</v>
      </c>
      <c r="U2018" s="54">
        <v>264900</v>
      </c>
    </row>
    <row r="2019" spans="5:21">
      <c r="E2019" s="55">
        <v>268</v>
      </c>
      <c r="F2019" s="55">
        <v>754</v>
      </c>
      <c r="H2019" s="54" t="s">
        <v>4568</v>
      </c>
      <c r="I2019" s="55">
        <v>2</v>
      </c>
      <c r="J2019" s="54" t="s">
        <v>4569</v>
      </c>
      <c r="K2019" s="54" t="s">
        <v>4568</v>
      </c>
      <c r="L2019" s="54" t="s">
        <v>309</v>
      </c>
      <c r="M2019" s="54" t="s">
        <v>116</v>
      </c>
      <c r="N2019" s="54">
        <v>8.01</v>
      </c>
      <c r="P2019" s="54">
        <v>0.32</v>
      </c>
      <c r="R2019" s="54">
        <v>6132.85</v>
      </c>
      <c r="U2019" s="54">
        <v>0</v>
      </c>
    </row>
    <row r="2020" spans="5:21">
      <c r="E2020" s="55">
        <v>268</v>
      </c>
      <c r="F2020" s="55">
        <v>756</v>
      </c>
      <c r="H2020" s="54" t="s">
        <v>4570</v>
      </c>
      <c r="I2020" s="55">
        <v>2</v>
      </c>
      <c r="J2020" s="54" t="s">
        <v>4571</v>
      </c>
      <c r="K2020" s="54" t="s">
        <v>4572</v>
      </c>
      <c r="L2020" s="54" t="s">
        <v>309</v>
      </c>
      <c r="M2020" s="54" t="s">
        <v>116</v>
      </c>
      <c r="N2020" s="54">
        <v>8.01</v>
      </c>
      <c r="P2020" s="54">
        <v>0.33</v>
      </c>
      <c r="R2020" s="54">
        <v>6108.04</v>
      </c>
      <c r="S2020" s="54">
        <v>3309</v>
      </c>
      <c r="T2020" s="54">
        <v>386</v>
      </c>
      <c r="U2020" s="54">
        <v>175000</v>
      </c>
    </row>
    <row r="2021" spans="5:21">
      <c r="E2021" s="55">
        <v>268</v>
      </c>
      <c r="F2021" s="55">
        <v>758</v>
      </c>
      <c r="H2021" s="54" t="s">
        <v>4573</v>
      </c>
      <c r="I2021" s="55">
        <v>2</v>
      </c>
      <c r="J2021" s="54" t="s">
        <v>4574</v>
      </c>
      <c r="K2021" s="54" t="s">
        <v>4575</v>
      </c>
      <c r="L2021" s="54" t="s">
        <v>3024</v>
      </c>
      <c r="M2021" s="54" t="s">
        <v>116</v>
      </c>
      <c r="N2021" s="54">
        <v>8.01</v>
      </c>
      <c r="P2021" s="54">
        <v>0.43</v>
      </c>
      <c r="R2021" s="54">
        <v>5140.25</v>
      </c>
      <c r="S2021" s="54">
        <v>3364</v>
      </c>
      <c r="T2021" s="54">
        <v>904</v>
      </c>
      <c r="U2021" s="54">
        <v>60000</v>
      </c>
    </row>
    <row r="2022" spans="5:21">
      <c r="E2022" s="55">
        <v>268</v>
      </c>
      <c r="F2022" s="55">
        <v>760</v>
      </c>
      <c r="H2022" s="54" t="s">
        <v>169</v>
      </c>
      <c r="I2022" s="55" t="s">
        <v>77</v>
      </c>
      <c r="J2022" s="54" t="s">
        <v>85</v>
      </c>
      <c r="K2022" s="54" t="s">
        <v>322</v>
      </c>
      <c r="L2022" s="54" t="s">
        <v>309</v>
      </c>
      <c r="M2022" s="54" t="s">
        <v>91</v>
      </c>
      <c r="N2022" s="54">
        <v>8.01</v>
      </c>
      <c r="P2022" s="54">
        <v>2.19</v>
      </c>
      <c r="Q2022" s="54" t="s">
        <v>165</v>
      </c>
      <c r="R2022" s="54">
        <v>0</v>
      </c>
      <c r="U2022" s="54">
        <v>0</v>
      </c>
    </row>
    <row r="2023" spans="5:21">
      <c r="E2023" s="55">
        <v>268</v>
      </c>
      <c r="F2023" s="55">
        <v>762</v>
      </c>
      <c r="H2023" s="54" t="s">
        <v>167</v>
      </c>
      <c r="I2023" s="55">
        <v>1</v>
      </c>
      <c r="J2023" s="54" t="s">
        <v>4576</v>
      </c>
      <c r="K2023" s="54" t="s">
        <v>4577</v>
      </c>
      <c r="L2023" s="54" t="s">
        <v>4578</v>
      </c>
      <c r="M2023" s="54" t="s">
        <v>91</v>
      </c>
      <c r="N2023" s="54">
        <v>8.01</v>
      </c>
      <c r="P2023" s="54">
        <v>1.1200000000000001</v>
      </c>
      <c r="R2023" s="54">
        <v>595.55999999999995</v>
      </c>
      <c r="U2023" s="54">
        <v>0</v>
      </c>
    </row>
    <row r="2024" spans="5:21">
      <c r="E2024" s="55">
        <v>268</v>
      </c>
      <c r="F2024" s="55">
        <v>763</v>
      </c>
      <c r="H2024" s="54" t="s">
        <v>167</v>
      </c>
      <c r="I2024" s="55">
        <v>1</v>
      </c>
      <c r="J2024" s="54" t="s">
        <v>4554</v>
      </c>
      <c r="K2024" s="54" t="s">
        <v>4555</v>
      </c>
      <c r="L2024" s="54" t="s">
        <v>4556</v>
      </c>
      <c r="M2024" s="54" t="s">
        <v>91</v>
      </c>
      <c r="N2024" s="54">
        <v>8.01</v>
      </c>
      <c r="P2024" s="54">
        <v>5.46</v>
      </c>
      <c r="R2024" s="54">
        <v>2903.36</v>
      </c>
      <c r="U2024" s="54">
        <v>0</v>
      </c>
    </row>
    <row r="2025" spans="5:21">
      <c r="E2025" s="55">
        <v>268.01</v>
      </c>
      <c r="F2025" s="55">
        <v>1</v>
      </c>
      <c r="H2025" s="54" t="s">
        <v>4551</v>
      </c>
      <c r="I2025" s="55">
        <v>1</v>
      </c>
      <c r="J2025" s="54" t="s">
        <v>4453</v>
      </c>
      <c r="K2025" s="54" t="s">
        <v>4060</v>
      </c>
      <c r="L2025" s="54" t="s">
        <v>309</v>
      </c>
      <c r="M2025" s="54" t="s">
        <v>91</v>
      </c>
      <c r="N2025" s="54">
        <v>6.01</v>
      </c>
      <c r="P2025" s="54">
        <v>7.0000000000000007E-2</v>
      </c>
      <c r="R2025" s="54">
        <v>39</v>
      </c>
      <c r="U2025" s="54">
        <v>0</v>
      </c>
    </row>
    <row r="2026" spans="5:21">
      <c r="E2026" s="55">
        <v>269</v>
      </c>
      <c r="F2026" s="55">
        <v>769</v>
      </c>
      <c r="H2026" s="54" t="s">
        <v>167</v>
      </c>
      <c r="I2026" s="55">
        <v>1</v>
      </c>
      <c r="J2026" s="54" t="s">
        <v>4554</v>
      </c>
      <c r="K2026" s="54" t="s">
        <v>4555</v>
      </c>
      <c r="L2026" s="54" t="s">
        <v>4556</v>
      </c>
      <c r="M2026" s="54" t="s">
        <v>91</v>
      </c>
      <c r="N2026" s="54">
        <v>8.01</v>
      </c>
      <c r="P2026" s="54">
        <v>1.78</v>
      </c>
      <c r="R2026" s="54">
        <v>946.52</v>
      </c>
      <c r="U2026" s="54">
        <v>0</v>
      </c>
    </row>
    <row r="2027" spans="5:21">
      <c r="E2027" s="55">
        <v>270</v>
      </c>
      <c r="F2027" s="55">
        <v>1</v>
      </c>
      <c r="H2027" s="54" t="s">
        <v>105</v>
      </c>
      <c r="I2027" s="55">
        <v>1</v>
      </c>
      <c r="J2027" s="54" t="s">
        <v>4055</v>
      </c>
      <c r="K2027" s="54" t="s">
        <v>4056</v>
      </c>
      <c r="L2027" s="54" t="s">
        <v>309</v>
      </c>
      <c r="M2027" s="54" t="s">
        <v>104</v>
      </c>
      <c r="N2027" s="54">
        <v>6.04</v>
      </c>
      <c r="P2027" s="54">
        <v>4.9000000000000004</v>
      </c>
      <c r="R2027" s="54">
        <v>1304.56</v>
      </c>
      <c r="U2027" s="54">
        <v>0</v>
      </c>
    </row>
    <row r="2028" spans="5:21">
      <c r="E2028" s="55">
        <v>271</v>
      </c>
      <c r="F2028" s="55">
        <v>304.01</v>
      </c>
      <c r="H2028" s="54" t="s">
        <v>4579</v>
      </c>
      <c r="I2028" s="55">
        <v>2</v>
      </c>
      <c r="J2028" s="54" t="s">
        <v>4580</v>
      </c>
      <c r="K2028" s="54" t="s">
        <v>4581</v>
      </c>
      <c r="L2028" s="54" t="s">
        <v>1541</v>
      </c>
      <c r="M2028" s="54" t="s">
        <v>116</v>
      </c>
      <c r="N2028" s="54">
        <v>8.01</v>
      </c>
      <c r="P2028" s="54">
        <v>0.33</v>
      </c>
      <c r="R2028" s="54">
        <v>7090</v>
      </c>
      <c r="S2028" s="54">
        <v>3291</v>
      </c>
      <c r="T2028" s="54">
        <v>873</v>
      </c>
      <c r="U2028" s="54">
        <v>1</v>
      </c>
    </row>
    <row r="2029" spans="5:21">
      <c r="E2029" s="55">
        <v>271</v>
      </c>
      <c r="F2029" s="55">
        <v>304.02</v>
      </c>
      <c r="H2029" s="54" t="s">
        <v>4582</v>
      </c>
      <c r="I2029" s="55">
        <v>2</v>
      </c>
      <c r="J2029" s="54" t="s">
        <v>4583</v>
      </c>
      <c r="K2029" s="54" t="s">
        <v>4584</v>
      </c>
      <c r="L2029" s="54" t="s">
        <v>4585</v>
      </c>
      <c r="M2029" s="54" t="s">
        <v>116</v>
      </c>
      <c r="N2029" s="54">
        <v>8.01</v>
      </c>
      <c r="P2029" s="54">
        <v>0.38</v>
      </c>
      <c r="R2029" s="54">
        <v>4897.34</v>
      </c>
      <c r="S2029" s="54">
        <v>3495</v>
      </c>
      <c r="T2029" s="54">
        <v>8</v>
      </c>
      <c r="U2029" s="54">
        <v>1</v>
      </c>
    </row>
    <row r="2030" spans="5:21">
      <c r="E2030" s="55">
        <v>271</v>
      </c>
      <c r="F2030" s="55">
        <v>681</v>
      </c>
      <c r="H2030" s="54" t="s">
        <v>4586</v>
      </c>
      <c r="I2030" s="55">
        <v>2</v>
      </c>
      <c r="J2030" s="54" t="s">
        <v>4587</v>
      </c>
      <c r="K2030" s="54" t="s">
        <v>4586</v>
      </c>
      <c r="L2030" s="54" t="s">
        <v>309</v>
      </c>
      <c r="M2030" s="54" t="s">
        <v>116</v>
      </c>
      <c r="N2030" s="54">
        <v>8.01</v>
      </c>
      <c r="P2030" s="54">
        <v>0.67</v>
      </c>
      <c r="R2030" s="54">
        <v>8692.34</v>
      </c>
      <c r="S2030" s="54">
        <v>3333</v>
      </c>
      <c r="T2030" s="54">
        <v>373</v>
      </c>
      <c r="U2030" s="54">
        <v>160000</v>
      </c>
    </row>
    <row r="2031" spans="5:21">
      <c r="E2031" s="55">
        <v>271</v>
      </c>
      <c r="F2031" s="55">
        <v>774</v>
      </c>
      <c r="H2031" s="54" t="s">
        <v>105</v>
      </c>
      <c r="I2031" s="55">
        <v>1</v>
      </c>
      <c r="J2031" s="54" t="s">
        <v>4574</v>
      </c>
      <c r="K2031" s="54" t="s">
        <v>4575</v>
      </c>
      <c r="L2031" s="54" t="s">
        <v>3024</v>
      </c>
      <c r="M2031" s="54" t="s">
        <v>116</v>
      </c>
      <c r="N2031" s="54">
        <v>8.01</v>
      </c>
      <c r="P2031" s="54">
        <v>0.56999999999999995</v>
      </c>
      <c r="R2031" s="54">
        <v>1924.94</v>
      </c>
      <c r="S2031" s="54">
        <v>3364</v>
      </c>
      <c r="T2031" s="54">
        <v>904</v>
      </c>
      <c r="U2031" s="54">
        <v>60000</v>
      </c>
    </row>
    <row r="2032" spans="5:21">
      <c r="E2032" s="55">
        <v>271</v>
      </c>
      <c r="F2032" s="55">
        <v>774.01</v>
      </c>
      <c r="H2032" s="54" t="s">
        <v>169</v>
      </c>
      <c r="I2032" s="55" t="s">
        <v>77</v>
      </c>
      <c r="J2032" s="54" t="s">
        <v>85</v>
      </c>
      <c r="K2032" s="54" t="s">
        <v>322</v>
      </c>
      <c r="L2032" s="54" t="s">
        <v>309</v>
      </c>
      <c r="M2032" s="54" t="s">
        <v>91</v>
      </c>
      <c r="N2032" s="54">
        <v>8.01</v>
      </c>
      <c r="P2032" s="54">
        <v>1.99</v>
      </c>
      <c r="Q2032" s="54" t="s">
        <v>165</v>
      </c>
      <c r="R2032" s="54">
        <v>0</v>
      </c>
      <c r="S2032" s="54">
        <v>2356</v>
      </c>
      <c r="T2032" s="54">
        <v>232</v>
      </c>
      <c r="U2032" s="54">
        <v>1</v>
      </c>
    </row>
    <row r="2033" spans="5:21">
      <c r="E2033" s="55">
        <v>271</v>
      </c>
      <c r="F2033" s="55">
        <v>779</v>
      </c>
      <c r="H2033" s="54" t="s">
        <v>4588</v>
      </c>
      <c r="I2033" s="55">
        <v>2</v>
      </c>
      <c r="J2033" s="54" t="s">
        <v>4589</v>
      </c>
      <c r="K2033" s="54" t="s">
        <v>4588</v>
      </c>
      <c r="L2033" s="54" t="s">
        <v>309</v>
      </c>
      <c r="M2033" s="54" t="s">
        <v>116</v>
      </c>
      <c r="N2033" s="54">
        <v>8.01</v>
      </c>
      <c r="P2033" s="54">
        <v>0.41</v>
      </c>
      <c r="R2033" s="54">
        <v>8082.6</v>
      </c>
      <c r="S2033" s="54">
        <v>3207</v>
      </c>
      <c r="T2033" s="54">
        <v>712</v>
      </c>
      <c r="U2033" s="54">
        <v>175000</v>
      </c>
    </row>
    <row r="2034" spans="5:21">
      <c r="E2034" s="55">
        <v>271</v>
      </c>
      <c r="F2034" s="55">
        <v>781</v>
      </c>
      <c r="H2034" s="54" t="s">
        <v>4590</v>
      </c>
      <c r="I2034" s="55">
        <v>2</v>
      </c>
      <c r="J2034" s="54" t="s">
        <v>4591</v>
      </c>
      <c r="K2034" s="54" t="s">
        <v>4590</v>
      </c>
      <c r="L2034" s="54" t="s">
        <v>309</v>
      </c>
      <c r="M2034" s="54" t="s">
        <v>116</v>
      </c>
      <c r="N2034" s="54">
        <v>8.01</v>
      </c>
      <c r="P2034" s="54">
        <v>0.43</v>
      </c>
      <c r="R2034" s="54">
        <v>6334.92</v>
      </c>
      <c r="S2034" s="54">
        <v>3303</v>
      </c>
      <c r="T2034" s="54">
        <v>2</v>
      </c>
      <c r="U2034" s="54">
        <v>190000</v>
      </c>
    </row>
    <row r="2035" spans="5:21">
      <c r="E2035" s="55">
        <v>271</v>
      </c>
      <c r="F2035" s="55">
        <v>784</v>
      </c>
      <c r="H2035" s="54" t="s">
        <v>105</v>
      </c>
      <c r="I2035" s="55">
        <v>2</v>
      </c>
      <c r="J2035" s="54" t="s">
        <v>4592</v>
      </c>
      <c r="K2035" s="54" t="s">
        <v>4593</v>
      </c>
      <c r="L2035" s="54" t="s">
        <v>309</v>
      </c>
      <c r="M2035" s="54" t="s">
        <v>116</v>
      </c>
      <c r="N2035" s="54">
        <v>8.01</v>
      </c>
      <c r="P2035" s="54">
        <v>0.55000000000000004</v>
      </c>
      <c r="R2035" s="54">
        <v>9645.9500000000007</v>
      </c>
      <c r="S2035" s="54">
        <v>1898</v>
      </c>
      <c r="T2035" s="54">
        <v>266</v>
      </c>
      <c r="U2035" s="54">
        <v>100</v>
      </c>
    </row>
    <row r="2036" spans="5:21">
      <c r="E2036" s="55">
        <v>271</v>
      </c>
      <c r="F2036" s="55">
        <v>787</v>
      </c>
      <c r="H2036" s="54" t="s">
        <v>105</v>
      </c>
      <c r="I2036" s="55">
        <v>1</v>
      </c>
      <c r="J2036" s="54" t="s">
        <v>4594</v>
      </c>
      <c r="K2036" s="54" t="s">
        <v>4595</v>
      </c>
      <c r="L2036" s="54" t="s">
        <v>309</v>
      </c>
      <c r="M2036" s="54" t="s">
        <v>116</v>
      </c>
      <c r="N2036" s="54">
        <v>8.01</v>
      </c>
      <c r="P2036" s="54">
        <v>0.21</v>
      </c>
      <c r="R2036" s="54">
        <v>570.75</v>
      </c>
      <c r="U2036" s="54">
        <v>0</v>
      </c>
    </row>
    <row r="2037" spans="5:21">
      <c r="E2037" s="55">
        <v>271</v>
      </c>
      <c r="F2037" s="55">
        <v>788</v>
      </c>
      <c r="H2037" s="54" t="s">
        <v>4595</v>
      </c>
      <c r="I2037" s="55">
        <v>2</v>
      </c>
      <c r="J2037" s="54" t="s">
        <v>4596</v>
      </c>
      <c r="K2037" s="54" t="s">
        <v>4595</v>
      </c>
      <c r="L2037" s="54" t="s">
        <v>309</v>
      </c>
      <c r="M2037" s="54" t="s">
        <v>116</v>
      </c>
      <c r="N2037" s="54">
        <v>8.01</v>
      </c>
      <c r="P2037" s="54">
        <v>0.57999999999999996</v>
      </c>
      <c r="R2037" s="54">
        <v>5482.27</v>
      </c>
      <c r="U2037" s="54">
        <v>0</v>
      </c>
    </row>
    <row r="2038" spans="5:21">
      <c r="E2038" s="55">
        <v>271.01</v>
      </c>
      <c r="F2038" s="55">
        <v>771</v>
      </c>
      <c r="H2038" s="54" t="s">
        <v>169</v>
      </c>
      <c r="I2038" s="55">
        <v>1</v>
      </c>
      <c r="J2038" s="54" t="s">
        <v>4554</v>
      </c>
      <c r="K2038" s="54" t="s">
        <v>4555</v>
      </c>
      <c r="L2038" s="54" t="s">
        <v>4556</v>
      </c>
      <c r="M2038" s="54" t="s">
        <v>91</v>
      </c>
      <c r="N2038" s="54">
        <v>8.01</v>
      </c>
      <c r="P2038" s="54">
        <v>4.63</v>
      </c>
      <c r="R2038" s="54">
        <v>2463.7800000000002</v>
      </c>
      <c r="U2038" s="54">
        <v>0</v>
      </c>
    </row>
    <row r="2039" spans="5:21">
      <c r="E2039" s="55">
        <v>271.01</v>
      </c>
      <c r="F2039" s="55">
        <v>772</v>
      </c>
      <c r="H2039" s="54" t="s">
        <v>167</v>
      </c>
      <c r="I2039" s="55">
        <v>1</v>
      </c>
      <c r="J2039" s="54" t="s">
        <v>4597</v>
      </c>
      <c r="K2039" s="54" t="s">
        <v>4575</v>
      </c>
      <c r="L2039" s="54" t="s">
        <v>3024</v>
      </c>
      <c r="M2039" s="54" t="s">
        <v>91</v>
      </c>
      <c r="N2039" s="54">
        <v>8.01</v>
      </c>
      <c r="P2039" s="54">
        <v>1.61</v>
      </c>
      <c r="R2039" s="54">
        <v>857.89</v>
      </c>
      <c r="S2039" s="54">
        <v>3339</v>
      </c>
      <c r="T2039" s="54">
        <v>921</v>
      </c>
      <c r="U2039" s="54">
        <v>3000</v>
      </c>
    </row>
    <row r="2040" spans="5:21">
      <c r="E2040" s="55">
        <v>271.01</v>
      </c>
      <c r="F2040" s="55">
        <v>773</v>
      </c>
      <c r="H2040" s="54" t="s">
        <v>167</v>
      </c>
      <c r="I2040" s="55" t="s">
        <v>77</v>
      </c>
      <c r="J2040" s="54" t="s">
        <v>85</v>
      </c>
      <c r="K2040" s="54" t="s">
        <v>322</v>
      </c>
      <c r="L2040" s="54" t="s">
        <v>309</v>
      </c>
      <c r="M2040" s="54" t="s">
        <v>91</v>
      </c>
      <c r="N2040" s="54">
        <v>8.01</v>
      </c>
      <c r="P2040" s="54">
        <v>0.68</v>
      </c>
      <c r="Q2040" s="54" t="s">
        <v>165</v>
      </c>
      <c r="R2040" s="54">
        <v>0</v>
      </c>
      <c r="U2040" s="54">
        <v>0</v>
      </c>
    </row>
    <row r="2041" spans="5:21">
      <c r="E2041" s="55">
        <v>272</v>
      </c>
      <c r="F2041" s="55">
        <v>288</v>
      </c>
      <c r="H2041" s="54" t="s">
        <v>4598</v>
      </c>
      <c r="I2041" s="55">
        <v>2</v>
      </c>
      <c r="J2041" s="54" t="s">
        <v>4599</v>
      </c>
      <c r="K2041" s="54" t="s">
        <v>4598</v>
      </c>
      <c r="L2041" s="54" t="s">
        <v>309</v>
      </c>
      <c r="M2041" s="54" t="s">
        <v>116</v>
      </c>
      <c r="N2041" s="54">
        <v>6.03</v>
      </c>
      <c r="P2041" s="54">
        <v>0.19</v>
      </c>
      <c r="R2041" s="54">
        <v>6721.32</v>
      </c>
      <c r="S2041" s="54">
        <v>3286</v>
      </c>
      <c r="T2041" s="54">
        <v>345</v>
      </c>
      <c r="U2041" s="54">
        <v>10</v>
      </c>
    </row>
    <row r="2042" spans="5:21">
      <c r="E2042" s="55">
        <v>272</v>
      </c>
      <c r="F2042" s="55">
        <v>288.01</v>
      </c>
      <c r="H2042" s="54" t="s">
        <v>105</v>
      </c>
      <c r="I2042" s="55">
        <v>1</v>
      </c>
      <c r="J2042" s="54" t="s">
        <v>4574</v>
      </c>
      <c r="K2042" s="54" t="s">
        <v>4575</v>
      </c>
      <c r="L2042" s="54" t="s">
        <v>3024</v>
      </c>
      <c r="M2042" s="54" t="s">
        <v>116</v>
      </c>
      <c r="N2042" s="54">
        <v>6.03</v>
      </c>
      <c r="P2042" s="54">
        <v>0.03</v>
      </c>
      <c r="R2042" s="54">
        <v>92.17</v>
      </c>
      <c r="S2042" s="54">
        <v>3364</v>
      </c>
      <c r="T2042" s="54">
        <v>904</v>
      </c>
      <c r="U2042" s="54">
        <v>60000</v>
      </c>
    </row>
    <row r="2043" spans="5:21">
      <c r="E2043" s="55">
        <v>272</v>
      </c>
      <c r="F2043" s="55">
        <v>289</v>
      </c>
      <c r="H2043" s="54" t="s">
        <v>4600</v>
      </c>
      <c r="I2043" s="55">
        <v>2</v>
      </c>
      <c r="J2043" s="54" t="s">
        <v>4601</v>
      </c>
      <c r="K2043" s="54" t="s">
        <v>4600</v>
      </c>
      <c r="L2043" s="54" t="s">
        <v>309</v>
      </c>
      <c r="M2043" s="54" t="s">
        <v>116</v>
      </c>
      <c r="N2043" s="54">
        <v>6.03</v>
      </c>
      <c r="P2043" s="54">
        <v>0.2</v>
      </c>
      <c r="R2043" s="54">
        <v>9741.66</v>
      </c>
      <c r="S2043" s="54">
        <v>3162</v>
      </c>
      <c r="T2043" s="54">
        <v>123</v>
      </c>
      <c r="U2043" s="54">
        <v>367000</v>
      </c>
    </row>
    <row r="2044" spans="5:21">
      <c r="E2044" s="55">
        <v>272</v>
      </c>
      <c r="F2044" s="55">
        <v>290.02</v>
      </c>
      <c r="H2044" s="54" t="s">
        <v>4602</v>
      </c>
      <c r="I2044" s="55">
        <v>2</v>
      </c>
      <c r="J2044" s="54" t="s">
        <v>4603</v>
      </c>
      <c r="K2044" s="54" t="s">
        <v>4604</v>
      </c>
      <c r="L2044" s="54" t="s">
        <v>4605</v>
      </c>
      <c r="M2044" s="54" t="s">
        <v>116</v>
      </c>
      <c r="N2044" s="54">
        <v>6.03</v>
      </c>
      <c r="P2044" s="54">
        <v>0.28000000000000003</v>
      </c>
      <c r="R2044" s="54">
        <v>10415.209999999999</v>
      </c>
      <c r="S2044" s="54">
        <v>3078</v>
      </c>
      <c r="T2044" s="54">
        <v>47</v>
      </c>
      <c r="U2044" s="54">
        <v>178000</v>
      </c>
    </row>
    <row r="2045" spans="5:21">
      <c r="E2045" s="55">
        <v>273</v>
      </c>
      <c r="F2045" s="55">
        <v>291.01</v>
      </c>
      <c r="H2045" s="54" t="s">
        <v>4606</v>
      </c>
      <c r="I2045" s="55">
        <v>2</v>
      </c>
      <c r="J2045" s="54" t="s">
        <v>4607</v>
      </c>
      <c r="K2045" s="54" t="s">
        <v>4606</v>
      </c>
      <c r="L2045" s="54" t="s">
        <v>309</v>
      </c>
      <c r="M2045" s="54" t="s">
        <v>116</v>
      </c>
      <c r="N2045" s="54">
        <v>6.02</v>
      </c>
      <c r="P2045" s="54">
        <v>0.16</v>
      </c>
      <c r="R2045" s="54">
        <v>7572.12</v>
      </c>
      <c r="S2045" s="54">
        <v>3455</v>
      </c>
      <c r="T2045" s="54">
        <v>572</v>
      </c>
      <c r="U2045" s="54">
        <v>240000</v>
      </c>
    </row>
    <row r="2046" spans="5:21">
      <c r="E2046" s="55">
        <v>273</v>
      </c>
      <c r="F2046" s="55">
        <v>292</v>
      </c>
      <c r="H2046" s="54" t="s">
        <v>4609</v>
      </c>
      <c r="I2046" s="55">
        <v>2</v>
      </c>
      <c r="J2046" s="54" t="s">
        <v>4610</v>
      </c>
      <c r="K2046" s="54" t="s">
        <v>4611</v>
      </c>
      <c r="L2046" s="54" t="s">
        <v>309</v>
      </c>
      <c r="M2046" s="54" t="s">
        <v>116</v>
      </c>
      <c r="N2046" s="54">
        <v>6.02</v>
      </c>
      <c r="P2046" s="54">
        <v>0.1</v>
      </c>
      <c r="R2046" s="54">
        <v>358.05</v>
      </c>
      <c r="U2046" s="54">
        <v>0</v>
      </c>
    </row>
    <row r="2047" spans="5:21">
      <c r="E2047" s="55">
        <v>273</v>
      </c>
      <c r="F2047" s="55">
        <v>293</v>
      </c>
      <c r="H2047" s="54" t="s">
        <v>4588</v>
      </c>
      <c r="I2047" s="55">
        <v>1</v>
      </c>
      <c r="J2047" s="54" t="s">
        <v>4589</v>
      </c>
      <c r="K2047" s="54" t="s">
        <v>4588</v>
      </c>
      <c r="L2047" s="54" t="s">
        <v>309</v>
      </c>
      <c r="M2047" s="54" t="s">
        <v>116</v>
      </c>
      <c r="N2047" s="54">
        <v>6.02</v>
      </c>
      <c r="P2047" s="54">
        <v>0.1</v>
      </c>
      <c r="R2047" s="54">
        <v>301.33</v>
      </c>
      <c r="S2047" s="54">
        <v>3207</v>
      </c>
      <c r="T2047" s="54">
        <v>712</v>
      </c>
      <c r="U2047" s="54">
        <v>175000</v>
      </c>
    </row>
    <row r="2048" spans="5:21">
      <c r="E2048" s="55">
        <v>273</v>
      </c>
      <c r="F2048" s="55">
        <v>294</v>
      </c>
      <c r="H2048" s="54" t="s">
        <v>4612</v>
      </c>
      <c r="I2048" s="55">
        <v>2</v>
      </c>
      <c r="J2048" s="54" t="s">
        <v>4613</v>
      </c>
      <c r="K2048" s="54" t="s">
        <v>4612</v>
      </c>
      <c r="L2048" s="54" t="s">
        <v>368</v>
      </c>
      <c r="M2048" s="54" t="s">
        <v>116</v>
      </c>
      <c r="N2048" s="54">
        <v>6.02</v>
      </c>
      <c r="P2048" s="54">
        <v>0.2</v>
      </c>
      <c r="R2048" s="54">
        <v>8203.1299999999992</v>
      </c>
      <c r="S2048" s="54">
        <v>3488</v>
      </c>
      <c r="T2048" s="54">
        <v>368</v>
      </c>
      <c r="U2048" s="54">
        <v>275000</v>
      </c>
    </row>
    <row r="2049" spans="5:21">
      <c r="E2049" s="55">
        <v>273</v>
      </c>
      <c r="F2049" s="55">
        <v>296</v>
      </c>
      <c r="H2049" s="54" t="s">
        <v>4614</v>
      </c>
      <c r="I2049" s="55">
        <v>2</v>
      </c>
      <c r="J2049" s="54" t="s">
        <v>4591</v>
      </c>
      <c r="K2049" s="54" t="s">
        <v>4615</v>
      </c>
      <c r="L2049" s="54" t="s">
        <v>309</v>
      </c>
      <c r="M2049" s="54" t="s">
        <v>116</v>
      </c>
      <c r="N2049" s="54">
        <v>6.02</v>
      </c>
      <c r="P2049" s="54">
        <v>0.19</v>
      </c>
      <c r="R2049" s="54">
        <v>599.11</v>
      </c>
      <c r="S2049" s="54">
        <v>3303</v>
      </c>
      <c r="T2049" s="54">
        <v>2</v>
      </c>
      <c r="U2049" s="54">
        <v>190000</v>
      </c>
    </row>
    <row r="2050" spans="5:21">
      <c r="E2050" s="55">
        <v>273</v>
      </c>
      <c r="F2050" s="55">
        <v>300</v>
      </c>
      <c r="H2050" s="54" t="s">
        <v>4616</v>
      </c>
      <c r="I2050" s="55">
        <v>2</v>
      </c>
      <c r="J2050" s="54" t="s">
        <v>4617</v>
      </c>
      <c r="K2050" s="54" t="s">
        <v>4616</v>
      </c>
      <c r="L2050" s="54" t="s">
        <v>309</v>
      </c>
      <c r="M2050" s="54" t="s">
        <v>116</v>
      </c>
      <c r="N2050" s="54">
        <v>6.02</v>
      </c>
      <c r="P2050" s="54">
        <v>0.56399999999999995</v>
      </c>
      <c r="R2050" s="54">
        <v>13148.41</v>
      </c>
      <c r="S2050" s="54">
        <v>3262</v>
      </c>
      <c r="T2050" s="54">
        <v>494</v>
      </c>
      <c r="U2050" s="54">
        <v>1</v>
      </c>
    </row>
    <row r="2051" spans="5:21">
      <c r="E2051" s="55">
        <v>273</v>
      </c>
      <c r="F2051" s="55">
        <v>304.01</v>
      </c>
      <c r="H2051" s="54" t="s">
        <v>4618</v>
      </c>
      <c r="I2051" s="55">
        <v>2</v>
      </c>
      <c r="J2051" s="54" t="s">
        <v>4619</v>
      </c>
      <c r="K2051" s="54" t="s">
        <v>4618</v>
      </c>
      <c r="L2051" s="54" t="s">
        <v>309</v>
      </c>
      <c r="M2051" s="54" t="s">
        <v>116</v>
      </c>
      <c r="N2051" s="54">
        <v>6.02</v>
      </c>
      <c r="P2051" s="54">
        <v>0.17</v>
      </c>
      <c r="R2051" s="54">
        <v>8805.7800000000007</v>
      </c>
      <c r="S2051" s="54">
        <v>3510</v>
      </c>
      <c r="T2051" s="54">
        <v>253</v>
      </c>
      <c r="U2051" s="54">
        <v>1</v>
      </c>
    </row>
    <row r="2052" spans="5:21">
      <c r="E2052" s="55">
        <v>273</v>
      </c>
      <c r="F2052" s="55">
        <v>305.01</v>
      </c>
      <c r="H2052" s="54" t="s">
        <v>4620</v>
      </c>
      <c r="I2052" s="55">
        <v>2</v>
      </c>
      <c r="J2052" s="54" t="s">
        <v>4621</v>
      </c>
      <c r="K2052" s="54" t="s">
        <v>4622</v>
      </c>
      <c r="L2052" s="54" t="s">
        <v>4623</v>
      </c>
      <c r="M2052" s="54" t="s">
        <v>116</v>
      </c>
      <c r="N2052" s="54">
        <v>6.02</v>
      </c>
      <c r="P2052" s="54">
        <v>0.17</v>
      </c>
      <c r="R2052" s="54">
        <v>13655.34</v>
      </c>
      <c r="S2052" s="54">
        <v>3323</v>
      </c>
      <c r="T2052" s="54">
        <v>206</v>
      </c>
      <c r="U2052" s="54">
        <v>270000</v>
      </c>
    </row>
    <row r="2053" spans="5:21">
      <c r="E2053" s="55">
        <v>273</v>
      </c>
      <c r="F2053" s="55">
        <v>305.02</v>
      </c>
      <c r="H2053" s="54" t="s">
        <v>105</v>
      </c>
      <c r="I2053" s="55">
        <v>1</v>
      </c>
      <c r="J2053" s="54" t="s">
        <v>4624</v>
      </c>
      <c r="K2053" s="54" t="s">
        <v>3017</v>
      </c>
      <c r="L2053" s="54" t="s">
        <v>760</v>
      </c>
      <c r="M2053" s="54" t="s">
        <v>116</v>
      </c>
      <c r="N2053" s="54">
        <v>6.02</v>
      </c>
      <c r="P2053" s="54">
        <v>0.15</v>
      </c>
      <c r="R2053" s="54">
        <v>453.76</v>
      </c>
      <c r="S2053" s="54">
        <v>1938</v>
      </c>
      <c r="T2053" s="54">
        <v>61</v>
      </c>
      <c r="U2053" s="54">
        <v>4282</v>
      </c>
    </row>
    <row r="2054" spans="5:21">
      <c r="E2054" s="55">
        <v>273</v>
      </c>
      <c r="F2054" s="55">
        <v>306</v>
      </c>
      <c r="H2054" s="54" t="s">
        <v>3018</v>
      </c>
      <c r="I2054" s="55">
        <v>2</v>
      </c>
      <c r="J2054" s="54" t="s">
        <v>3864</v>
      </c>
      <c r="K2054" s="54" t="s">
        <v>3018</v>
      </c>
      <c r="L2054" s="54" t="s">
        <v>309</v>
      </c>
      <c r="M2054" s="54" t="s">
        <v>116</v>
      </c>
      <c r="N2054" s="54">
        <v>6.02</v>
      </c>
      <c r="P2054" s="54">
        <v>0.11</v>
      </c>
      <c r="R2054" s="54">
        <v>5618.83</v>
      </c>
      <c r="S2054" s="54">
        <v>3489</v>
      </c>
      <c r="T2054" s="54">
        <v>799</v>
      </c>
      <c r="U2054" s="54">
        <v>59900</v>
      </c>
    </row>
    <row r="2055" spans="5:21">
      <c r="E2055" s="55">
        <v>273</v>
      </c>
      <c r="F2055" s="55">
        <v>307</v>
      </c>
      <c r="H2055" s="54" t="s">
        <v>3865</v>
      </c>
      <c r="I2055" s="55">
        <v>2</v>
      </c>
      <c r="J2055" s="54" t="s">
        <v>4625</v>
      </c>
      <c r="K2055" s="54" t="s">
        <v>4626</v>
      </c>
      <c r="L2055" s="54" t="s">
        <v>1410</v>
      </c>
      <c r="M2055" s="54" t="s">
        <v>116</v>
      </c>
      <c r="N2055" s="54">
        <v>6.02</v>
      </c>
      <c r="P2055" s="54">
        <v>0.09</v>
      </c>
      <c r="R2055" s="54">
        <v>350.96</v>
      </c>
      <c r="U2055" s="54">
        <v>0</v>
      </c>
    </row>
    <row r="2056" spans="5:21">
      <c r="E2056" s="55">
        <v>273</v>
      </c>
      <c r="F2056" s="55">
        <v>308.01</v>
      </c>
      <c r="H2056" s="54" t="s">
        <v>3866</v>
      </c>
      <c r="I2056" s="55">
        <v>2</v>
      </c>
      <c r="J2056" s="54" t="s">
        <v>3867</v>
      </c>
      <c r="K2056" s="54" t="s">
        <v>3866</v>
      </c>
      <c r="L2056" s="54" t="s">
        <v>309</v>
      </c>
      <c r="M2056" s="54" t="s">
        <v>116</v>
      </c>
      <c r="N2056" s="54">
        <v>6.02</v>
      </c>
      <c r="P2056" s="54">
        <v>0.06</v>
      </c>
      <c r="R2056" s="54">
        <v>226.88</v>
      </c>
      <c r="S2056" s="54">
        <v>3320</v>
      </c>
      <c r="T2056" s="54">
        <v>84</v>
      </c>
      <c r="U2056" s="54">
        <v>1</v>
      </c>
    </row>
    <row r="2057" spans="5:21">
      <c r="E2057" s="55">
        <v>273</v>
      </c>
      <c r="F2057" s="55">
        <v>308.02</v>
      </c>
      <c r="H2057" s="54" t="s">
        <v>3868</v>
      </c>
      <c r="I2057" s="55">
        <v>1</v>
      </c>
      <c r="J2057" s="54" t="s">
        <v>3869</v>
      </c>
      <c r="K2057" s="54" t="s">
        <v>3868</v>
      </c>
      <c r="L2057" s="54" t="s">
        <v>309</v>
      </c>
      <c r="M2057" s="54" t="s">
        <v>116</v>
      </c>
      <c r="N2057" s="54">
        <v>6.02</v>
      </c>
      <c r="P2057" s="54">
        <v>7.0000000000000007E-2</v>
      </c>
      <c r="R2057" s="54">
        <v>212.7</v>
      </c>
      <c r="U2057" s="54">
        <v>0</v>
      </c>
    </row>
    <row r="2058" spans="5:21">
      <c r="E2058" s="55">
        <v>273</v>
      </c>
      <c r="F2058" s="55">
        <v>310</v>
      </c>
      <c r="H2058" s="54" t="s">
        <v>105</v>
      </c>
      <c r="I2058" s="55">
        <v>2</v>
      </c>
      <c r="J2058" s="54" t="s">
        <v>4627</v>
      </c>
      <c r="K2058" s="54" t="s">
        <v>3870</v>
      </c>
      <c r="L2058" s="54" t="s">
        <v>309</v>
      </c>
      <c r="M2058" s="54" t="s">
        <v>116</v>
      </c>
      <c r="N2058" s="54">
        <v>6.02</v>
      </c>
      <c r="P2058" s="54">
        <v>0.04</v>
      </c>
      <c r="R2058" s="54">
        <v>138.26</v>
      </c>
      <c r="U2058" s="54">
        <v>0</v>
      </c>
    </row>
    <row r="2059" spans="5:21">
      <c r="E2059" s="55">
        <v>273</v>
      </c>
      <c r="F2059" s="55">
        <v>683</v>
      </c>
      <c r="H2059" s="54" t="s">
        <v>4611</v>
      </c>
      <c r="I2059" s="55">
        <v>2</v>
      </c>
      <c r="J2059" s="54" t="s">
        <v>4610</v>
      </c>
      <c r="K2059" s="54" t="s">
        <v>4611</v>
      </c>
      <c r="L2059" s="54" t="s">
        <v>309</v>
      </c>
      <c r="M2059" s="54" t="s">
        <v>116</v>
      </c>
      <c r="N2059" s="54">
        <v>6.02</v>
      </c>
      <c r="P2059" s="54">
        <v>0.11</v>
      </c>
      <c r="R2059" s="54">
        <v>8135.78</v>
      </c>
      <c r="U2059" s="54">
        <v>0</v>
      </c>
    </row>
    <row r="2060" spans="5:21">
      <c r="E2060" s="55">
        <v>274</v>
      </c>
      <c r="F2060" s="55">
        <v>712</v>
      </c>
      <c r="H2060" s="54" t="s">
        <v>4628</v>
      </c>
      <c r="I2060" s="55">
        <v>2</v>
      </c>
      <c r="J2060" s="54" t="s">
        <v>4629</v>
      </c>
      <c r="K2060" s="54" t="s">
        <v>4628</v>
      </c>
      <c r="L2060" s="54" t="s">
        <v>363</v>
      </c>
      <c r="M2060" s="54" t="s">
        <v>116</v>
      </c>
      <c r="N2060" s="54">
        <v>7.06</v>
      </c>
      <c r="P2060" s="54">
        <v>0.4</v>
      </c>
      <c r="R2060" s="54">
        <v>10737.81</v>
      </c>
      <c r="S2060" s="54">
        <v>2011</v>
      </c>
      <c r="T2060" s="54">
        <v>261</v>
      </c>
      <c r="U2060" s="54">
        <v>195000</v>
      </c>
    </row>
    <row r="2061" spans="5:21">
      <c r="E2061" s="55">
        <v>274</v>
      </c>
      <c r="F2061" s="55">
        <v>714</v>
      </c>
      <c r="H2061" s="54" t="s">
        <v>4630</v>
      </c>
      <c r="I2061" s="55">
        <v>1</v>
      </c>
      <c r="J2061" s="54" t="s">
        <v>4631</v>
      </c>
      <c r="K2061" s="54" t="s">
        <v>4632</v>
      </c>
      <c r="L2061" s="54" t="s">
        <v>4633</v>
      </c>
      <c r="M2061" s="54" t="s">
        <v>116</v>
      </c>
      <c r="N2061" s="54">
        <v>7.06</v>
      </c>
      <c r="P2061" s="54">
        <v>0.36</v>
      </c>
      <c r="R2061" s="54">
        <v>1726.42</v>
      </c>
      <c r="S2061" s="54">
        <v>2549</v>
      </c>
      <c r="T2061" s="54">
        <v>46</v>
      </c>
      <c r="U2061" s="54">
        <v>1</v>
      </c>
    </row>
    <row r="2062" spans="5:21">
      <c r="E2062" s="55">
        <v>274</v>
      </c>
      <c r="F2062" s="55">
        <v>716</v>
      </c>
      <c r="H2062" s="54" t="s">
        <v>4634</v>
      </c>
      <c r="I2062" s="55">
        <v>2</v>
      </c>
      <c r="J2062" s="54" t="s">
        <v>4635</v>
      </c>
      <c r="K2062" s="54" t="s">
        <v>4634</v>
      </c>
      <c r="L2062" s="54" t="s">
        <v>363</v>
      </c>
      <c r="M2062" s="54" t="s">
        <v>116</v>
      </c>
      <c r="N2062" s="54">
        <v>7.06</v>
      </c>
      <c r="P2062" s="54">
        <v>0.23</v>
      </c>
      <c r="R2062" s="54">
        <v>9528.9599999999991</v>
      </c>
      <c r="S2062" s="54">
        <v>3487</v>
      </c>
      <c r="T2062" s="54">
        <v>569</v>
      </c>
      <c r="U2062" s="54">
        <v>352000</v>
      </c>
    </row>
    <row r="2063" spans="5:21">
      <c r="E2063" s="55">
        <v>274</v>
      </c>
      <c r="F2063" s="55">
        <v>717.02</v>
      </c>
      <c r="H2063" s="54" t="s">
        <v>4636</v>
      </c>
      <c r="I2063" s="55">
        <v>2</v>
      </c>
      <c r="J2063" s="54" t="s">
        <v>4637</v>
      </c>
      <c r="K2063" s="54" t="s">
        <v>4636</v>
      </c>
      <c r="L2063" s="54" t="s">
        <v>363</v>
      </c>
      <c r="M2063" s="54" t="s">
        <v>116</v>
      </c>
      <c r="N2063" s="54">
        <v>7.03</v>
      </c>
      <c r="P2063" s="54">
        <v>0.41</v>
      </c>
      <c r="R2063" s="54">
        <v>5778.35</v>
      </c>
      <c r="S2063" s="54">
        <v>2415</v>
      </c>
      <c r="T2063" s="54">
        <v>285</v>
      </c>
      <c r="U2063" s="54">
        <v>142000</v>
      </c>
    </row>
    <row r="2064" spans="5:21">
      <c r="E2064" s="55">
        <v>274</v>
      </c>
      <c r="F2064" s="55">
        <v>720</v>
      </c>
      <c r="H2064" s="54" t="s">
        <v>4638</v>
      </c>
      <c r="I2064" s="55">
        <v>2</v>
      </c>
      <c r="J2064" s="54" t="s">
        <v>4639</v>
      </c>
      <c r="K2064" s="54" t="s">
        <v>4638</v>
      </c>
      <c r="L2064" s="54" t="s">
        <v>363</v>
      </c>
      <c r="M2064" s="54" t="s">
        <v>116</v>
      </c>
      <c r="N2064" s="54">
        <v>7.03</v>
      </c>
      <c r="P2064" s="54">
        <v>0.41</v>
      </c>
      <c r="R2064" s="54">
        <v>8593.08</v>
      </c>
      <c r="S2064" s="54">
        <v>2845</v>
      </c>
      <c r="T2064" s="54">
        <v>219</v>
      </c>
      <c r="U2064" s="54">
        <v>368000</v>
      </c>
    </row>
    <row r="2065" spans="5:21">
      <c r="E2065" s="55">
        <v>274</v>
      </c>
      <c r="F2065" s="55">
        <v>722</v>
      </c>
      <c r="H2065" s="54" t="s">
        <v>4640</v>
      </c>
      <c r="I2065" s="55">
        <v>2</v>
      </c>
      <c r="J2065" s="54" t="s">
        <v>4641</v>
      </c>
      <c r="K2065" s="54" t="s">
        <v>4640</v>
      </c>
      <c r="L2065" s="54" t="s">
        <v>363</v>
      </c>
      <c r="M2065" s="54" t="s">
        <v>116</v>
      </c>
      <c r="N2065" s="54">
        <v>7.03</v>
      </c>
      <c r="P2065" s="54">
        <v>0.76</v>
      </c>
      <c r="R2065" s="54">
        <v>7414.29</v>
      </c>
      <c r="U2065" s="54">
        <v>0</v>
      </c>
    </row>
    <row r="2066" spans="5:21">
      <c r="E2066" s="55">
        <v>274</v>
      </c>
      <c r="F2066" s="55">
        <v>724</v>
      </c>
      <c r="H2066" s="54" t="s">
        <v>4642</v>
      </c>
      <c r="I2066" s="55">
        <v>2</v>
      </c>
      <c r="J2066" s="54" t="s">
        <v>4643</v>
      </c>
      <c r="K2066" s="54" t="s">
        <v>4642</v>
      </c>
      <c r="L2066" s="54" t="s">
        <v>363</v>
      </c>
      <c r="M2066" s="54" t="s">
        <v>116</v>
      </c>
      <c r="N2066" s="54">
        <v>7.03</v>
      </c>
      <c r="P2066" s="54">
        <v>1.085</v>
      </c>
      <c r="R2066" s="54">
        <v>9943.73</v>
      </c>
      <c r="S2066" s="54">
        <v>3415</v>
      </c>
      <c r="T2066" s="54">
        <v>729</v>
      </c>
      <c r="U2066" s="54">
        <v>265000</v>
      </c>
    </row>
    <row r="2067" spans="5:21">
      <c r="E2067" s="55">
        <v>274</v>
      </c>
      <c r="F2067" s="55">
        <v>918</v>
      </c>
      <c r="H2067" s="54" t="s">
        <v>4644</v>
      </c>
      <c r="I2067" s="55">
        <v>2</v>
      </c>
      <c r="J2067" s="54" t="s">
        <v>4645</v>
      </c>
      <c r="K2067" s="54" t="s">
        <v>4644</v>
      </c>
      <c r="L2067" s="54" t="s">
        <v>363</v>
      </c>
      <c r="M2067" s="54" t="s">
        <v>116</v>
      </c>
      <c r="N2067" s="54">
        <v>7.03</v>
      </c>
      <c r="P2067" s="54">
        <v>0.39</v>
      </c>
      <c r="R2067" s="54">
        <v>7639.48</v>
      </c>
      <c r="S2067" s="54">
        <v>2855</v>
      </c>
      <c r="T2067" s="54">
        <v>180</v>
      </c>
      <c r="U2067" s="54">
        <v>256000</v>
      </c>
    </row>
    <row r="2068" spans="5:21">
      <c r="E2068" s="55">
        <v>274</v>
      </c>
      <c r="F2068" s="55">
        <v>920</v>
      </c>
      <c r="H2068" s="54" t="s">
        <v>4646</v>
      </c>
      <c r="I2068" s="55">
        <v>2</v>
      </c>
      <c r="J2068" s="54" t="s">
        <v>4647</v>
      </c>
      <c r="K2068" s="54" t="s">
        <v>4646</v>
      </c>
      <c r="L2068" s="54" t="s">
        <v>363</v>
      </c>
      <c r="M2068" s="54" t="s">
        <v>116</v>
      </c>
      <c r="N2068" s="54">
        <v>7.03</v>
      </c>
      <c r="P2068" s="54">
        <v>0.73</v>
      </c>
      <c r="R2068" s="54">
        <v>9599.86</v>
      </c>
      <c r="S2068" s="54">
        <v>2650</v>
      </c>
      <c r="T2068" s="54">
        <v>268</v>
      </c>
      <c r="U2068" s="54">
        <v>283000</v>
      </c>
    </row>
    <row r="2069" spans="5:21">
      <c r="E2069" s="55">
        <v>274.01</v>
      </c>
      <c r="F2069" s="55">
        <v>759</v>
      </c>
      <c r="H2069" s="54" t="s">
        <v>4648</v>
      </c>
      <c r="I2069" s="55">
        <v>2</v>
      </c>
      <c r="J2069" s="54" t="s">
        <v>4649</v>
      </c>
      <c r="K2069" s="54" t="s">
        <v>4648</v>
      </c>
      <c r="L2069" s="54" t="s">
        <v>363</v>
      </c>
      <c r="M2069" s="54" t="s">
        <v>116</v>
      </c>
      <c r="N2069" s="54">
        <v>7.03</v>
      </c>
      <c r="P2069" s="54">
        <v>0.46</v>
      </c>
      <c r="R2069" s="54">
        <v>9706.2099999999991</v>
      </c>
      <c r="S2069" s="54">
        <v>3210</v>
      </c>
      <c r="T2069" s="54">
        <v>795</v>
      </c>
      <c r="U2069" s="54">
        <v>348500</v>
      </c>
    </row>
    <row r="2070" spans="5:21">
      <c r="E2070" s="55">
        <v>274.01</v>
      </c>
      <c r="F2070" s="55">
        <v>761</v>
      </c>
      <c r="H2070" s="54" t="s">
        <v>4650</v>
      </c>
      <c r="I2070" s="55">
        <v>2</v>
      </c>
      <c r="J2070" s="54" t="s">
        <v>4651</v>
      </c>
      <c r="K2070" s="54" t="s">
        <v>4650</v>
      </c>
      <c r="L2070" s="54" t="s">
        <v>363</v>
      </c>
      <c r="M2070" s="54" t="s">
        <v>116</v>
      </c>
      <c r="N2070" s="54">
        <v>7.03</v>
      </c>
      <c r="P2070" s="54">
        <v>0.43</v>
      </c>
      <c r="R2070" s="54">
        <v>11524.8</v>
      </c>
      <c r="S2070" s="54">
        <v>2979</v>
      </c>
      <c r="T2070" s="54">
        <v>39</v>
      </c>
      <c r="U2070" s="54">
        <v>432000</v>
      </c>
    </row>
    <row r="2071" spans="5:21">
      <c r="E2071" s="55">
        <v>274.01</v>
      </c>
      <c r="F2071" s="55">
        <v>764</v>
      </c>
      <c r="H2071" s="54" t="s">
        <v>4652</v>
      </c>
      <c r="I2071" s="55">
        <v>2</v>
      </c>
      <c r="J2071" s="54" t="s">
        <v>4653</v>
      </c>
      <c r="K2071" s="54" t="s">
        <v>4652</v>
      </c>
      <c r="L2071" s="54" t="s">
        <v>363</v>
      </c>
      <c r="M2071" s="54" t="s">
        <v>116</v>
      </c>
      <c r="N2071" s="54">
        <v>7.03</v>
      </c>
      <c r="P2071" s="54">
        <v>0.48</v>
      </c>
      <c r="R2071" s="54">
        <v>11432.63</v>
      </c>
      <c r="S2071" s="54">
        <v>2338</v>
      </c>
      <c r="T2071" s="54">
        <v>135</v>
      </c>
      <c r="U2071" s="54">
        <v>174000</v>
      </c>
    </row>
    <row r="2072" spans="5:21">
      <c r="E2072" s="55">
        <v>274.01</v>
      </c>
      <c r="F2072" s="55">
        <v>897</v>
      </c>
      <c r="H2072" s="54" t="s">
        <v>4654</v>
      </c>
      <c r="I2072" s="55">
        <v>2</v>
      </c>
      <c r="J2072" s="54" t="s">
        <v>4655</v>
      </c>
      <c r="K2072" s="54" t="s">
        <v>4654</v>
      </c>
      <c r="L2072" s="54" t="s">
        <v>363</v>
      </c>
      <c r="M2072" s="54" t="s">
        <v>116</v>
      </c>
      <c r="N2072" s="54">
        <v>7.03</v>
      </c>
      <c r="P2072" s="54">
        <v>0.53</v>
      </c>
      <c r="R2072" s="54">
        <v>8961.76</v>
      </c>
      <c r="S2072" s="54">
        <v>2314</v>
      </c>
      <c r="T2072" s="54">
        <v>321</v>
      </c>
      <c r="U2072" s="54">
        <v>191000</v>
      </c>
    </row>
    <row r="2073" spans="5:21">
      <c r="E2073" s="55">
        <v>274.01</v>
      </c>
      <c r="F2073" s="55">
        <v>933</v>
      </c>
      <c r="H2073" s="54" t="s">
        <v>4656</v>
      </c>
      <c r="I2073" s="55">
        <v>1</v>
      </c>
      <c r="J2073" s="54" t="s">
        <v>4655</v>
      </c>
      <c r="K2073" s="54" t="s">
        <v>4654</v>
      </c>
      <c r="L2073" s="54" t="s">
        <v>363</v>
      </c>
      <c r="M2073" s="54" t="s">
        <v>116</v>
      </c>
      <c r="N2073" s="54">
        <v>7.03</v>
      </c>
      <c r="P2073" s="54">
        <v>0.16</v>
      </c>
      <c r="R2073" s="54">
        <v>170.16</v>
      </c>
      <c r="S2073" s="54">
        <v>2369</v>
      </c>
      <c r="T2073" s="54">
        <v>52</v>
      </c>
      <c r="U2073" s="54">
        <v>1</v>
      </c>
    </row>
    <row r="2074" spans="5:21">
      <c r="E2074" s="55">
        <v>275</v>
      </c>
      <c r="F2074" s="55">
        <v>725</v>
      </c>
      <c r="H2074" s="54" t="s">
        <v>4657</v>
      </c>
      <c r="I2074" s="55">
        <v>2</v>
      </c>
      <c r="J2074" s="54" t="s">
        <v>4658</v>
      </c>
      <c r="K2074" s="54" t="s">
        <v>4657</v>
      </c>
      <c r="L2074" s="54" t="s">
        <v>363</v>
      </c>
      <c r="M2074" s="54" t="s">
        <v>116</v>
      </c>
      <c r="N2074" s="54">
        <v>7.03</v>
      </c>
      <c r="P2074" s="54">
        <v>0.16</v>
      </c>
      <c r="R2074" s="54">
        <v>6604.34</v>
      </c>
      <c r="S2074" s="54">
        <v>3208</v>
      </c>
      <c r="T2074" s="54">
        <v>698</v>
      </c>
      <c r="U2074" s="54">
        <v>95000</v>
      </c>
    </row>
    <row r="2075" spans="5:21">
      <c r="E2075" s="55">
        <v>275</v>
      </c>
      <c r="F2075" s="55">
        <v>726</v>
      </c>
      <c r="H2075" s="54" t="s">
        <v>4659</v>
      </c>
      <c r="I2075" s="55">
        <v>2</v>
      </c>
      <c r="J2075" s="54" t="s">
        <v>4660</v>
      </c>
      <c r="K2075" s="54" t="s">
        <v>4661</v>
      </c>
      <c r="L2075" s="54" t="s">
        <v>363</v>
      </c>
      <c r="M2075" s="54" t="s">
        <v>116</v>
      </c>
      <c r="N2075" s="54">
        <v>7.03</v>
      </c>
      <c r="P2075" s="54">
        <v>0.5</v>
      </c>
      <c r="R2075" s="54">
        <v>9851.56</v>
      </c>
      <c r="S2075" s="54">
        <v>3240</v>
      </c>
      <c r="T2075" s="54">
        <v>722</v>
      </c>
      <c r="U2075" s="54">
        <v>299000</v>
      </c>
    </row>
    <row r="2076" spans="5:21">
      <c r="E2076" s="55">
        <v>275</v>
      </c>
      <c r="F2076" s="55">
        <v>729</v>
      </c>
      <c r="H2076" s="54" t="s">
        <v>4662</v>
      </c>
      <c r="I2076" s="55">
        <v>2</v>
      </c>
      <c r="J2076" s="54" t="s">
        <v>4663</v>
      </c>
      <c r="K2076" s="54" t="s">
        <v>4662</v>
      </c>
      <c r="L2076" s="54" t="s">
        <v>363</v>
      </c>
      <c r="M2076" s="54" t="s">
        <v>116</v>
      </c>
      <c r="N2076" s="54">
        <v>7.03</v>
      </c>
      <c r="P2076" s="54">
        <v>0.32</v>
      </c>
      <c r="R2076" s="54">
        <v>8788.06</v>
      </c>
      <c r="S2076" s="54">
        <v>3144</v>
      </c>
      <c r="T2076" s="54">
        <v>336</v>
      </c>
      <c r="U2076" s="54">
        <v>333000</v>
      </c>
    </row>
    <row r="2077" spans="5:21">
      <c r="E2077" s="55">
        <v>275</v>
      </c>
      <c r="F2077" s="55">
        <v>730</v>
      </c>
      <c r="H2077" s="54" t="s">
        <v>4664</v>
      </c>
      <c r="I2077" s="55">
        <v>2</v>
      </c>
      <c r="J2077" s="54" t="s">
        <v>4665</v>
      </c>
      <c r="K2077" s="54" t="s">
        <v>4664</v>
      </c>
      <c r="L2077" s="54" t="s">
        <v>363</v>
      </c>
      <c r="M2077" s="54" t="s">
        <v>116</v>
      </c>
      <c r="N2077" s="54">
        <v>7.03</v>
      </c>
      <c r="P2077" s="54">
        <v>0.55000000000000004</v>
      </c>
      <c r="R2077" s="54">
        <v>6186.03</v>
      </c>
      <c r="S2077" s="54">
        <v>3241</v>
      </c>
      <c r="T2077" s="54">
        <v>329</v>
      </c>
      <c r="U2077" s="54">
        <v>206000</v>
      </c>
    </row>
    <row r="2078" spans="5:21">
      <c r="E2078" s="55">
        <v>275</v>
      </c>
      <c r="F2078" s="55">
        <v>732</v>
      </c>
      <c r="H2078" s="54" t="s">
        <v>4666</v>
      </c>
      <c r="I2078" s="55">
        <v>2</v>
      </c>
      <c r="J2078" s="54" t="s">
        <v>787</v>
      </c>
      <c r="K2078" s="54" t="s">
        <v>4667</v>
      </c>
      <c r="L2078" s="54" t="s">
        <v>4668</v>
      </c>
      <c r="M2078" s="54" t="s">
        <v>116</v>
      </c>
      <c r="N2078" s="54">
        <v>7.03</v>
      </c>
      <c r="P2078" s="54">
        <v>0.28999999999999998</v>
      </c>
      <c r="R2078" s="54">
        <v>8387.4699999999993</v>
      </c>
      <c r="S2078" s="54">
        <v>3425</v>
      </c>
      <c r="T2078" s="54">
        <v>55</v>
      </c>
      <c r="U2078" s="54">
        <v>104000</v>
      </c>
    </row>
    <row r="2079" spans="5:21">
      <c r="E2079" s="55">
        <v>275</v>
      </c>
      <c r="F2079" s="55">
        <v>733</v>
      </c>
      <c r="H2079" s="54" t="s">
        <v>4669</v>
      </c>
      <c r="I2079" s="55">
        <v>2</v>
      </c>
      <c r="J2079" s="54" t="s">
        <v>4670</v>
      </c>
      <c r="K2079" s="54" t="s">
        <v>4669</v>
      </c>
      <c r="L2079" s="54" t="s">
        <v>363</v>
      </c>
      <c r="M2079" s="54" t="s">
        <v>116</v>
      </c>
      <c r="N2079" s="54">
        <v>7.03</v>
      </c>
      <c r="P2079" s="54">
        <v>0.41</v>
      </c>
      <c r="R2079" s="54">
        <v>6508.62</v>
      </c>
      <c r="S2079" s="54">
        <v>3230</v>
      </c>
      <c r="T2079" s="54">
        <v>209</v>
      </c>
      <c r="U2079" s="54">
        <v>235000</v>
      </c>
    </row>
    <row r="2080" spans="5:21">
      <c r="E2080" s="55">
        <v>275</v>
      </c>
      <c r="F2080" s="55">
        <v>735</v>
      </c>
      <c r="H2080" s="54" t="s">
        <v>4671</v>
      </c>
      <c r="I2080" s="55">
        <v>2</v>
      </c>
      <c r="J2080" s="54" t="s">
        <v>4672</v>
      </c>
      <c r="K2080" s="54" t="s">
        <v>4671</v>
      </c>
      <c r="L2080" s="54" t="s">
        <v>363</v>
      </c>
      <c r="M2080" s="54" t="s">
        <v>116</v>
      </c>
      <c r="N2080" s="54">
        <v>7.03</v>
      </c>
      <c r="P2080" s="54">
        <v>0.32</v>
      </c>
      <c r="R2080" s="54">
        <v>9631.77</v>
      </c>
      <c r="S2080" s="54">
        <v>2092</v>
      </c>
      <c r="T2080" s="54">
        <v>224</v>
      </c>
      <c r="U2080" s="54">
        <v>1</v>
      </c>
    </row>
    <row r="2081" spans="5:21">
      <c r="E2081" s="55">
        <v>275</v>
      </c>
      <c r="F2081" s="55">
        <v>737.01</v>
      </c>
      <c r="H2081" s="54" t="s">
        <v>4673</v>
      </c>
      <c r="I2081" s="55">
        <v>2</v>
      </c>
      <c r="J2081" s="54" t="s">
        <v>4674</v>
      </c>
      <c r="K2081" s="54" t="s">
        <v>4675</v>
      </c>
      <c r="L2081" s="54" t="s">
        <v>2790</v>
      </c>
      <c r="M2081" s="54" t="s">
        <v>116</v>
      </c>
      <c r="N2081" s="54">
        <v>7.03</v>
      </c>
      <c r="P2081" s="54">
        <v>0.15</v>
      </c>
      <c r="R2081" s="54">
        <v>7557.94</v>
      </c>
      <c r="S2081" s="54">
        <v>3503</v>
      </c>
      <c r="T2081" s="54">
        <v>664</v>
      </c>
      <c r="U2081" s="54">
        <v>140000</v>
      </c>
    </row>
    <row r="2082" spans="5:21">
      <c r="E2082" s="55">
        <v>275</v>
      </c>
      <c r="F2082" s="55">
        <v>737.02</v>
      </c>
      <c r="H2082" s="54" t="s">
        <v>4676</v>
      </c>
      <c r="I2082" s="55">
        <v>2</v>
      </c>
      <c r="J2082" s="54" t="s">
        <v>4677</v>
      </c>
      <c r="K2082" s="54" t="s">
        <v>4676</v>
      </c>
      <c r="L2082" s="54" t="s">
        <v>363</v>
      </c>
      <c r="M2082" s="54" t="s">
        <v>116</v>
      </c>
      <c r="N2082" s="54">
        <v>7.03</v>
      </c>
      <c r="P2082" s="54">
        <v>0.28999999999999998</v>
      </c>
      <c r="R2082" s="54">
        <v>8632.08</v>
      </c>
      <c r="U2082" s="54">
        <v>0</v>
      </c>
    </row>
    <row r="2083" spans="5:21">
      <c r="E2083" s="55">
        <v>275</v>
      </c>
      <c r="F2083" s="55">
        <v>739</v>
      </c>
      <c r="H2083" s="54" t="s">
        <v>4678</v>
      </c>
      <c r="I2083" s="55">
        <v>2</v>
      </c>
      <c r="J2083" s="54" t="s">
        <v>4679</v>
      </c>
      <c r="K2083" s="54" t="s">
        <v>4678</v>
      </c>
      <c r="L2083" s="54" t="s">
        <v>363</v>
      </c>
      <c r="M2083" s="54" t="s">
        <v>116</v>
      </c>
      <c r="N2083" s="54">
        <v>7.03</v>
      </c>
      <c r="P2083" s="54">
        <v>0.39</v>
      </c>
      <c r="R2083" s="54">
        <v>10603.1</v>
      </c>
      <c r="S2083" s="54">
        <v>3511</v>
      </c>
      <c r="T2083" s="54">
        <v>603</v>
      </c>
      <c r="U2083" s="54">
        <v>325000</v>
      </c>
    </row>
    <row r="2084" spans="5:21">
      <c r="E2084" s="55">
        <v>275</v>
      </c>
      <c r="F2084" s="55">
        <v>740.02</v>
      </c>
      <c r="H2084" s="54" t="s">
        <v>4680</v>
      </c>
      <c r="I2084" s="55">
        <v>2</v>
      </c>
      <c r="J2084" s="54" t="s">
        <v>4681</v>
      </c>
      <c r="K2084" s="54" t="s">
        <v>4680</v>
      </c>
      <c r="L2084" s="54" t="s">
        <v>363</v>
      </c>
      <c r="M2084" s="54" t="s">
        <v>116</v>
      </c>
      <c r="N2084" s="54">
        <v>7.03</v>
      </c>
      <c r="P2084" s="54">
        <v>0.84</v>
      </c>
      <c r="R2084" s="54">
        <v>8557.6299999999992</v>
      </c>
      <c r="S2084" s="54">
        <v>3483</v>
      </c>
      <c r="T2084" s="54">
        <v>141</v>
      </c>
      <c r="U2084" s="54">
        <v>165000</v>
      </c>
    </row>
    <row r="2085" spans="5:21">
      <c r="E2085" s="55">
        <v>275</v>
      </c>
      <c r="F2085" s="55">
        <v>745</v>
      </c>
      <c r="H2085" s="54" t="s">
        <v>4682</v>
      </c>
      <c r="I2085" s="55">
        <v>2</v>
      </c>
      <c r="J2085" s="54" t="s">
        <v>4683</v>
      </c>
      <c r="K2085" s="54" t="s">
        <v>4682</v>
      </c>
      <c r="L2085" s="54" t="s">
        <v>363</v>
      </c>
      <c r="M2085" s="54" t="s">
        <v>116</v>
      </c>
      <c r="N2085" s="54">
        <v>7.03</v>
      </c>
      <c r="P2085" s="54">
        <v>0.3</v>
      </c>
      <c r="R2085" s="54">
        <v>6200.21</v>
      </c>
      <c r="S2085" s="54">
        <v>2487</v>
      </c>
      <c r="T2085" s="54">
        <v>187</v>
      </c>
      <c r="U2085" s="54">
        <v>142000</v>
      </c>
    </row>
    <row r="2086" spans="5:21">
      <c r="E2086" s="55">
        <v>275</v>
      </c>
      <c r="F2086" s="55">
        <v>746.02</v>
      </c>
      <c r="H2086" s="54" t="s">
        <v>4684</v>
      </c>
      <c r="I2086" s="55">
        <v>2</v>
      </c>
      <c r="J2086" s="54" t="s">
        <v>4685</v>
      </c>
      <c r="K2086" s="54" t="s">
        <v>4684</v>
      </c>
      <c r="L2086" s="54" t="s">
        <v>363</v>
      </c>
      <c r="M2086" s="54" t="s">
        <v>116</v>
      </c>
      <c r="N2086" s="54">
        <v>7.03</v>
      </c>
      <c r="P2086" s="54">
        <v>0.45</v>
      </c>
      <c r="R2086" s="54">
        <v>10206.06</v>
      </c>
      <c r="S2086" s="54">
        <v>3510</v>
      </c>
      <c r="T2086" s="54">
        <v>368</v>
      </c>
      <c r="U2086" s="54">
        <v>325000</v>
      </c>
    </row>
    <row r="2087" spans="5:21">
      <c r="E2087" s="55">
        <v>275</v>
      </c>
      <c r="F2087" s="55">
        <v>749</v>
      </c>
      <c r="H2087" s="54" t="s">
        <v>4686</v>
      </c>
      <c r="I2087" s="55">
        <v>2</v>
      </c>
      <c r="J2087" s="54" t="s">
        <v>4687</v>
      </c>
      <c r="K2087" s="54" t="s">
        <v>4686</v>
      </c>
      <c r="L2087" s="54" t="s">
        <v>363</v>
      </c>
      <c r="M2087" s="54" t="s">
        <v>116</v>
      </c>
      <c r="N2087" s="54">
        <v>7.03</v>
      </c>
      <c r="P2087" s="54">
        <v>0.36</v>
      </c>
      <c r="R2087" s="54">
        <v>8777.42</v>
      </c>
      <c r="S2087" s="54">
        <v>2595</v>
      </c>
      <c r="T2087" s="54">
        <v>78</v>
      </c>
      <c r="U2087" s="54">
        <v>240000</v>
      </c>
    </row>
    <row r="2088" spans="5:21">
      <c r="E2088" s="55">
        <v>275</v>
      </c>
      <c r="F2088" s="55">
        <v>751.01</v>
      </c>
      <c r="H2088" s="54" t="s">
        <v>4688</v>
      </c>
      <c r="I2088" s="55">
        <v>1</v>
      </c>
      <c r="J2088" s="54" t="s">
        <v>4689</v>
      </c>
      <c r="K2088" s="54" t="s">
        <v>4690</v>
      </c>
      <c r="L2088" s="54" t="s">
        <v>4691</v>
      </c>
      <c r="M2088" s="54" t="s">
        <v>116</v>
      </c>
      <c r="N2088" s="54">
        <v>7.03</v>
      </c>
      <c r="P2088" s="54">
        <v>0.56999999999999995</v>
      </c>
      <c r="R2088" s="54">
        <v>1102.5</v>
      </c>
      <c r="U2088" s="54">
        <v>0</v>
      </c>
    </row>
    <row r="2089" spans="5:21">
      <c r="E2089" s="55">
        <v>275</v>
      </c>
      <c r="F2089" s="55">
        <v>753</v>
      </c>
      <c r="H2089" s="54" t="s">
        <v>4692</v>
      </c>
      <c r="I2089" s="55">
        <v>2</v>
      </c>
      <c r="J2089" s="54" t="s">
        <v>4693</v>
      </c>
      <c r="K2089" s="54" t="s">
        <v>4692</v>
      </c>
      <c r="L2089" s="54" t="s">
        <v>363</v>
      </c>
      <c r="M2089" s="54" t="s">
        <v>116</v>
      </c>
      <c r="N2089" s="54">
        <v>7.03</v>
      </c>
      <c r="P2089" s="54">
        <v>0.53</v>
      </c>
      <c r="R2089" s="54">
        <v>8685.25</v>
      </c>
      <c r="S2089" s="54">
        <v>3211</v>
      </c>
      <c r="T2089" s="54">
        <v>910</v>
      </c>
      <c r="U2089" s="54">
        <v>292000</v>
      </c>
    </row>
    <row r="2090" spans="5:21">
      <c r="E2090" s="55">
        <v>275</v>
      </c>
      <c r="F2090" s="55">
        <v>755</v>
      </c>
      <c r="H2090" s="54" t="s">
        <v>4694</v>
      </c>
      <c r="I2090" s="55">
        <v>1</v>
      </c>
      <c r="J2090" s="54" t="s">
        <v>4695</v>
      </c>
      <c r="K2090" s="54" t="s">
        <v>4696</v>
      </c>
      <c r="L2090" s="54" t="s">
        <v>363</v>
      </c>
      <c r="M2090" s="54" t="s">
        <v>116</v>
      </c>
      <c r="N2090" s="54">
        <v>7.03</v>
      </c>
      <c r="P2090" s="54">
        <v>0.37</v>
      </c>
      <c r="R2090" s="54">
        <v>393.5</v>
      </c>
      <c r="S2090" s="54">
        <v>3140</v>
      </c>
      <c r="T2090" s="54">
        <v>129</v>
      </c>
      <c r="U2090" s="54">
        <v>390000</v>
      </c>
    </row>
    <row r="2091" spans="5:21">
      <c r="E2091" s="55">
        <v>275</v>
      </c>
      <c r="F2091" s="55">
        <v>757</v>
      </c>
      <c r="H2091" s="54" t="s">
        <v>4696</v>
      </c>
      <c r="I2091" s="55">
        <v>2</v>
      </c>
      <c r="J2091" s="54" t="s">
        <v>4695</v>
      </c>
      <c r="K2091" s="54" t="s">
        <v>4696</v>
      </c>
      <c r="L2091" s="54" t="s">
        <v>363</v>
      </c>
      <c r="M2091" s="54" t="s">
        <v>116</v>
      </c>
      <c r="N2091" s="54">
        <v>7.03</v>
      </c>
      <c r="P2091" s="54">
        <v>0.56999999999999995</v>
      </c>
      <c r="R2091" s="54">
        <v>13857.41</v>
      </c>
      <c r="S2091" s="54">
        <v>3140</v>
      </c>
      <c r="T2091" s="54">
        <v>129</v>
      </c>
      <c r="U2091" s="54">
        <v>390000</v>
      </c>
    </row>
    <row r="2092" spans="5:21">
      <c r="E2092" s="55">
        <v>275</v>
      </c>
      <c r="F2092" s="55">
        <v>901</v>
      </c>
      <c r="H2092" s="54" t="s">
        <v>4697</v>
      </c>
      <c r="I2092" s="55">
        <v>2</v>
      </c>
      <c r="J2092" s="54" t="s">
        <v>4698</v>
      </c>
      <c r="K2092" s="54" t="s">
        <v>4697</v>
      </c>
      <c r="L2092" s="54" t="s">
        <v>363</v>
      </c>
      <c r="M2092" s="54" t="s">
        <v>116</v>
      </c>
      <c r="N2092" s="54">
        <v>7.03</v>
      </c>
      <c r="P2092" s="54">
        <v>0.33</v>
      </c>
      <c r="R2092" s="54">
        <v>8713.61</v>
      </c>
      <c r="S2092" s="54">
        <v>2774</v>
      </c>
      <c r="T2092" s="54">
        <v>336</v>
      </c>
      <c r="U2092" s="54">
        <v>240000</v>
      </c>
    </row>
    <row r="2093" spans="5:21">
      <c r="E2093" s="55">
        <v>275</v>
      </c>
      <c r="F2093" s="55">
        <v>908</v>
      </c>
      <c r="H2093" s="54" t="s">
        <v>4699</v>
      </c>
      <c r="I2093" s="55">
        <v>2</v>
      </c>
      <c r="J2093" s="54" t="s">
        <v>4700</v>
      </c>
      <c r="K2093" s="54" t="s">
        <v>4699</v>
      </c>
      <c r="L2093" s="54" t="s">
        <v>363</v>
      </c>
      <c r="M2093" s="54" t="s">
        <v>116</v>
      </c>
      <c r="N2093" s="54">
        <v>7.03</v>
      </c>
      <c r="P2093" s="54">
        <v>0.48</v>
      </c>
      <c r="R2093" s="54">
        <v>8713.61</v>
      </c>
      <c r="S2093" s="54">
        <v>2176</v>
      </c>
      <c r="T2093" s="54">
        <v>310</v>
      </c>
      <c r="U2093" s="54">
        <v>187900</v>
      </c>
    </row>
    <row r="2094" spans="5:21">
      <c r="E2094" s="55">
        <v>275</v>
      </c>
      <c r="F2094" s="55">
        <v>911</v>
      </c>
      <c r="H2094" s="54" t="s">
        <v>4701</v>
      </c>
      <c r="I2094" s="55">
        <v>2</v>
      </c>
      <c r="J2094" s="54" t="s">
        <v>4702</v>
      </c>
      <c r="K2094" s="54" t="s">
        <v>4701</v>
      </c>
      <c r="L2094" s="54" t="s">
        <v>363</v>
      </c>
      <c r="M2094" s="54" t="s">
        <v>116</v>
      </c>
      <c r="N2094" s="54">
        <v>7.03</v>
      </c>
      <c r="P2094" s="54">
        <v>1.1100000000000001</v>
      </c>
      <c r="R2094" s="54">
        <v>13488.73</v>
      </c>
      <c r="S2094" s="54">
        <v>3485</v>
      </c>
      <c r="T2094" s="54">
        <v>300</v>
      </c>
      <c r="U2094" s="54">
        <v>372000</v>
      </c>
    </row>
    <row r="2095" spans="5:21">
      <c r="E2095" s="55">
        <v>276</v>
      </c>
      <c r="F2095" s="55">
        <v>513</v>
      </c>
      <c r="H2095" s="54" t="s">
        <v>4703</v>
      </c>
      <c r="I2095" s="55">
        <v>2</v>
      </c>
      <c r="J2095" s="54" t="s">
        <v>4704</v>
      </c>
      <c r="K2095" s="54" t="s">
        <v>4705</v>
      </c>
      <c r="L2095" s="54" t="s">
        <v>363</v>
      </c>
      <c r="M2095" s="54" t="s">
        <v>116</v>
      </c>
      <c r="N2095" s="54">
        <v>7.05</v>
      </c>
      <c r="P2095" s="54">
        <v>0.33</v>
      </c>
      <c r="R2095" s="54">
        <v>8908.59</v>
      </c>
      <c r="U2095" s="54">
        <v>0</v>
      </c>
    </row>
    <row r="2096" spans="5:21">
      <c r="E2096" s="55">
        <v>276</v>
      </c>
      <c r="F2096" s="55">
        <v>516</v>
      </c>
      <c r="H2096" s="54" t="s">
        <v>4706</v>
      </c>
      <c r="I2096" s="55">
        <v>2</v>
      </c>
      <c r="J2096" s="54" t="s">
        <v>4707</v>
      </c>
      <c r="K2096" s="54" t="s">
        <v>4708</v>
      </c>
      <c r="L2096" s="54" t="s">
        <v>342</v>
      </c>
      <c r="M2096" s="54" t="s">
        <v>116</v>
      </c>
      <c r="N2096" s="54">
        <v>7.05</v>
      </c>
      <c r="P2096" s="54">
        <v>0.28999999999999998</v>
      </c>
      <c r="R2096" s="54">
        <v>8554.09</v>
      </c>
      <c r="S2096" s="54">
        <v>3419</v>
      </c>
      <c r="T2096" s="54">
        <v>217</v>
      </c>
      <c r="U2096" s="54">
        <v>191750</v>
      </c>
    </row>
    <row r="2097" spans="5:21">
      <c r="E2097" s="55">
        <v>276</v>
      </c>
      <c r="F2097" s="55">
        <v>518</v>
      </c>
      <c r="H2097" s="54" t="s">
        <v>4709</v>
      </c>
      <c r="I2097" s="55">
        <v>2</v>
      </c>
      <c r="J2097" s="54" t="s">
        <v>4710</v>
      </c>
      <c r="K2097" s="54" t="s">
        <v>4709</v>
      </c>
      <c r="L2097" s="54" t="s">
        <v>363</v>
      </c>
      <c r="M2097" s="54" t="s">
        <v>116</v>
      </c>
      <c r="N2097" s="54">
        <v>7.05</v>
      </c>
      <c r="P2097" s="54">
        <v>0.28999999999999998</v>
      </c>
      <c r="R2097" s="54">
        <v>8848.32</v>
      </c>
      <c r="S2097" s="54">
        <v>2594</v>
      </c>
      <c r="T2097" s="54">
        <v>140</v>
      </c>
      <c r="U2097" s="54">
        <v>225000</v>
      </c>
    </row>
    <row r="2098" spans="5:21">
      <c r="E2098" s="55">
        <v>276</v>
      </c>
      <c r="F2098" s="55">
        <v>520.02</v>
      </c>
      <c r="H2098" s="54" t="s">
        <v>4711</v>
      </c>
      <c r="I2098" s="55">
        <v>2</v>
      </c>
      <c r="J2098" s="54" t="s">
        <v>4712</v>
      </c>
      <c r="K2098" s="54" t="s">
        <v>4711</v>
      </c>
      <c r="L2098" s="54" t="s">
        <v>363</v>
      </c>
      <c r="M2098" s="54" t="s">
        <v>116</v>
      </c>
      <c r="N2098" s="54">
        <v>7.05</v>
      </c>
      <c r="P2098" s="54">
        <v>0.15</v>
      </c>
      <c r="R2098" s="54">
        <v>9383.6200000000008</v>
      </c>
      <c r="S2098" s="54">
        <v>3451</v>
      </c>
      <c r="T2098" s="54">
        <v>307</v>
      </c>
      <c r="U2098" s="54">
        <v>339000</v>
      </c>
    </row>
    <row r="2099" spans="5:21">
      <c r="E2099" s="55">
        <v>276</v>
      </c>
      <c r="F2099" s="55">
        <v>522</v>
      </c>
      <c r="H2099" s="54" t="s">
        <v>4713</v>
      </c>
      <c r="I2099" s="55">
        <v>2</v>
      </c>
      <c r="J2099" s="54" t="s">
        <v>4714</v>
      </c>
      <c r="K2099" s="54" t="s">
        <v>4713</v>
      </c>
      <c r="L2099" s="54" t="s">
        <v>363</v>
      </c>
      <c r="M2099" s="54" t="s">
        <v>116</v>
      </c>
      <c r="N2099" s="54">
        <v>7.05</v>
      </c>
      <c r="P2099" s="54">
        <v>0.26</v>
      </c>
      <c r="R2099" s="54">
        <v>9139.01</v>
      </c>
      <c r="U2099" s="54">
        <v>0</v>
      </c>
    </row>
    <row r="2100" spans="5:21">
      <c r="E2100" s="55">
        <v>276</v>
      </c>
      <c r="F2100" s="55">
        <v>524</v>
      </c>
      <c r="H2100" s="54" t="s">
        <v>4715</v>
      </c>
      <c r="I2100" s="55">
        <v>2</v>
      </c>
      <c r="J2100" s="54" t="s">
        <v>4716</v>
      </c>
      <c r="K2100" s="54" t="s">
        <v>4715</v>
      </c>
      <c r="L2100" s="54" t="s">
        <v>363</v>
      </c>
      <c r="M2100" s="54" t="s">
        <v>116</v>
      </c>
      <c r="N2100" s="54">
        <v>7.05</v>
      </c>
      <c r="P2100" s="54">
        <v>2.9000000000000001E-2</v>
      </c>
      <c r="R2100" s="54">
        <v>6232.11</v>
      </c>
      <c r="S2100" s="54">
        <v>2292</v>
      </c>
      <c r="T2100" s="54">
        <v>199</v>
      </c>
      <c r="U2100" s="54">
        <v>133000</v>
      </c>
    </row>
    <row r="2101" spans="5:21">
      <c r="E2101" s="55">
        <v>276</v>
      </c>
      <c r="F2101" s="55">
        <v>527</v>
      </c>
      <c r="H2101" s="54" t="s">
        <v>4717</v>
      </c>
      <c r="I2101" s="55">
        <v>2</v>
      </c>
      <c r="J2101" s="54" t="s">
        <v>4718</v>
      </c>
      <c r="K2101" s="54" t="s">
        <v>4719</v>
      </c>
      <c r="L2101" s="54" t="s">
        <v>363</v>
      </c>
      <c r="M2101" s="54" t="s">
        <v>116</v>
      </c>
      <c r="N2101" s="54">
        <v>7.05</v>
      </c>
      <c r="P2101" s="54">
        <v>0.35</v>
      </c>
      <c r="R2101" s="54">
        <v>10092.620000000001</v>
      </c>
      <c r="S2101" s="54">
        <v>2680</v>
      </c>
      <c r="T2101" s="54">
        <v>39</v>
      </c>
      <c r="U2101" s="54">
        <v>1</v>
      </c>
    </row>
    <row r="2102" spans="5:21">
      <c r="E2102" s="55">
        <v>276</v>
      </c>
      <c r="F2102" s="55">
        <v>529</v>
      </c>
      <c r="H2102" s="54" t="s">
        <v>4720</v>
      </c>
      <c r="I2102" s="55">
        <v>2</v>
      </c>
      <c r="J2102" s="54" t="s">
        <v>4721</v>
      </c>
      <c r="K2102" s="54" t="s">
        <v>4720</v>
      </c>
      <c r="L2102" s="54" t="s">
        <v>2159</v>
      </c>
      <c r="M2102" s="54" t="s">
        <v>116</v>
      </c>
      <c r="N2102" s="54">
        <v>7.05</v>
      </c>
      <c r="P2102" s="54">
        <v>0.49</v>
      </c>
      <c r="R2102" s="54">
        <v>10259.23</v>
      </c>
      <c r="S2102" s="54">
        <v>3447</v>
      </c>
      <c r="T2102" s="54">
        <v>234</v>
      </c>
      <c r="U2102" s="54">
        <v>279900</v>
      </c>
    </row>
    <row r="2103" spans="5:21">
      <c r="E2103" s="55">
        <v>276</v>
      </c>
      <c r="F2103" s="55">
        <v>533</v>
      </c>
      <c r="H2103" s="54" t="s">
        <v>4722</v>
      </c>
      <c r="I2103" s="55">
        <v>2</v>
      </c>
      <c r="J2103" s="54" t="s">
        <v>2711</v>
      </c>
      <c r="K2103" s="54" t="s">
        <v>4722</v>
      </c>
      <c r="L2103" s="54" t="s">
        <v>2159</v>
      </c>
      <c r="M2103" s="54" t="s">
        <v>116</v>
      </c>
      <c r="N2103" s="54">
        <v>7.05</v>
      </c>
      <c r="P2103" s="54">
        <v>0.17</v>
      </c>
      <c r="R2103" s="54">
        <v>6412.91</v>
      </c>
      <c r="S2103" s="54">
        <v>3505</v>
      </c>
      <c r="T2103" s="54">
        <v>38</v>
      </c>
      <c r="U2103" s="54">
        <v>225000</v>
      </c>
    </row>
    <row r="2104" spans="5:21">
      <c r="E2104" s="55">
        <v>276</v>
      </c>
      <c r="F2104" s="55">
        <v>534</v>
      </c>
      <c r="H2104" s="54" t="s">
        <v>4723</v>
      </c>
      <c r="I2104" s="55">
        <v>2</v>
      </c>
      <c r="J2104" s="54" t="s">
        <v>4724</v>
      </c>
      <c r="K2104" s="54" t="s">
        <v>4723</v>
      </c>
      <c r="L2104" s="54" t="s">
        <v>363</v>
      </c>
      <c r="M2104" s="54" t="s">
        <v>116</v>
      </c>
      <c r="N2104" s="54">
        <v>7.05</v>
      </c>
      <c r="P2104" s="54">
        <v>0.27</v>
      </c>
      <c r="R2104" s="54">
        <v>8235.0400000000009</v>
      </c>
      <c r="S2104" s="54">
        <v>2054</v>
      </c>
      <c r="T2104" s="54">
        <v>25</v>
      </c>
      <c r="U2104" s="54">
        <v>120000</v>
      </c>
    </row>
    <row r="2105" spans="5:21">
      <c r="E2105" s="55">
        <v>276</v>
      </c>
      <c r="F2105" s="55">
        <v>536</v>
      </c>
      <c r="H2105" s="54" t="s">
        <v>4725</v>
      </c>
      <c r="I2105" s="55">
        <v>2</v>
      </c>
      <c r="J2105" s="54" t="s">
        <v>4726</v>
      </c>
      <c r="K2105" s="54" t="s">
        <v>4725</v>
      </c>
      <c r="L2105" s="54" t="s">
        <v>363</v>
      </c>
      <c r="M2105" s="54" t="s">
        <v>116</v>
      </c>
      <c r="N2105" s="54">
        <v>7.05</v>
      </c>
      <c r="P2105" s="54">
        <v>0.27</v>
      </c>
      <c r="R2105" s="54">
        <v>10000.450000000001</v>
      </c>
      <c r="S2105" s="54">
        <v>2573</v>
      </c>
      <c r="T2105" s="54">
        <v>264</v>
      </c>
      <c r="U2105" s="54">
        <v>1</v>
      </c>
    </row>
    <row r="2106" spans="5:21">
      <c r="E2106" s="55">
        <v>276</v>
      </c>
      <c r="F2106" s="55">
        <v>540</v>
      </c>
      <c r="H2106" s="54" t="s">
        <v>4727</v>
      </c>
      <c r="I2106" s="55">
        <v>2</v>
      </c>
      <c r="J2106" s="54" t="s">
        <v>4728</v>
      </c>
      <c r="K2106" s="54" t="s">
        <v>4727</v>
      </c>
      <c r="L2106" s="54" t="s">
        <v>363</v>
      </c>
      <c r="M2106" s="54" t="s">
        <v>116</v>
      </c>
      <c r="N2106" s="54">
        <v>7.05</v>
      </c>
      <c r="P2106" s="54">
        <v>0.56999999999999995</v>
      </c>
      <c r="R2106" s="54">
        <v>7830.91</v>
      </c>
      <c r="U2106" s="54">
        <v>0</v>
      </c>
    </row>
    <row r="2107" spans="5:21">
      <c r="E2107" s="55">
        <v>276</v>
      </c>
      <c r="F2107" s="55">
        <v>543</v>
      </c>
      <c r="H2107" s="54" t="s">
        <v>164</v>
      </c>
      <c r="I2107" s="55" t="s">
        <v>77</v>
      </c>
      <c r="J2107" s="54" t="s">
        <v>85</v>
      </c>
      <c r="K2107" s="54" t="s">
        <v>322</v>
      </c>
      <c r="L2107" s="54" t="s">
        <v>309</v>
      </c>
      <c r="M2107" s="54" t="s">
        <v>116</v>
      </c>
      <c r="N2107" s="54">
        <v>7.05</v>
      </c>
      <c r="P2107" s="54">
        <v>0.19</v>
      </c>
      <c r="Q2107" s="54" t="s">
        <v>86</v>
      </c>
      <c r="R2107" s="54">
        <v>0</v>
      </c>
      <c r="U2107" s="54">
        <v>0</v>
      </c>
    </row>
    <row r="2108" spans="5:21">
      <c r="E2108" s="55">
        <v>276</v>
      </c>
      <c r="F2108" s="55">
        <v>547</v>
      </c>
      <c r="H2108" s="54" t="s">
        <v>4729</v>
      </c>
      <c r="I2108" s="55">
        <v>1</v>
      </c>
      <c r="J2108" s="54" t="s">
        <v>4730</v>
      </c>
      <c r="K2108" s="54" t="s">
        <v>4731</v>
      </c>
      <c r="L2108" s="54" t="s">
        <v>363</v>
      </c>
      <c r="M2108" s="54" t="s">
        <v>116</v>
      </c>
      <c r="N2108" s="54">
        <v>7.05</v>
      </c>
      <c r="P2108" s="54">
        <v>0.2</v>
      </c>
      <c r="R2108" s="54">
        <v>709</v>
      </c>
      <c r="U2108" s="54">
        <v>0</v>
      </c>
    </row>
    <row r="2109" spans="5:21">
      <c r="E2109" s="55">
        <v>276</v>
      </c>
      <c r="F2109" s="55">
        <v>550.02</v>
      </c>
      <c r="H2109" s="54" t="s">
        <v>4732</v>
      </c>
      <c r="I2109" s="55">
        <v>2</v>
      </c>
      <c r="J2109" s="54" t="s">
        <v>4733</v>
      </c>
      <c r="K2109" s="54" t="s">
        <v>4732</v>
      </c>
      <c r="L2109" s="54" t="s">
        <v>363</v>
      </c>
      <c r="M2109" s="54" t="s">
        <v>116</v>
      </c>
      <c r="N2109" s="54">
        <v>7.05</v>
      </c>
      <c r="P2109" s="54">
        <v>0.33800000000000002</v>
      </c>
      <c r="R2109" s="54">
        <v>8185.41</v>
      </c>
      <c r="S2109" s="54">
        <v>3331</v>
      </c>
      <c r="T2109" s="54">
        <v>989</v>
      </c>
      <c r="U2109" s="54">
        <v>240000</v>
      </c>
    </row>
    <row r="2110" spans="5:21">
      <c r="E2110" s="55">
        <v>276</v>
      </c>
      <c r="F2110" s="55">
        <v>552</v>
      </c>
      <c r="H2110" s="54" t="s">
        <v>4734</v>
      </c>
      <c r="I2110" s="55">
        <v>2</v>
      </c>
      <c r="J2110" s="54" t="s">
        <v>4735</v>
      </c>
      <c r="K2110" s="54" t="s">
        <v>4734</v>
      </c>
      <c r="L2110" s="54" t="s">
        <v>2159</v>
      </c>
      <c r="M2110" s="54" t="s">
        <v>116</v>
      </c>
      <c r="N2110" s="54">
        <v>7.05</v>
      </c>
      <c r="P2110" s="54">
        <v>0.27</v>
      </c>
      <c r="R2110" s="54">
        <v>8447.74</v>
      </c>
      <c r="S2110" s="54">
        <v>3404</v>
      </c>
      <c r="T2110" s="54">
        <v>729</v>
      </c>
      <c r="U2110" s="54">
        <v>275000</v>
      </c>
    </row>
    <row r="2111" spans="5:21">
      <c r="E2111" s="55">
        <v>276</v>
      </c>
      <c r="F2111" s="55">
        <v>554</v>
      </c>
      <c r="H2111" s="54" t="s">
        <v>4736</v>
      </c>
      <c r="I2111" s="55">
        <v>2</v>
      </c>
      <c r="J2111" s="54" t="s">
        <v>4737</v>
      </c>
      <c r="K2111" s="54" t="s">
        <v>4738</v>
      </c>
      <c r="L2111" s="54" t="s">
        <v>363</v>
      </c>
      <c r="M2111" s="54" t="s">
        <v>116</v>
      </c>
      <c r="N2111" s="54">
        <v>7.05</v>
      </c>
      <c r="P2111" s="54">
        <v>0.3</v>
      </c>
      <c r="R2111" s="54">
        <v>7228.26</v>
      </c>
      <c r="S2111" s="54">
        <v>3239</v>
      </c>
      <c r="T2111" s="54">
        <v>676</v>
      </c>
      <c r="U2111" s="54">
        <v>124000</v>
      </c>
    </row>
    <row r="2112" spans="5:21">
      <c r="E2112" s="55">
        <v>276</v>
      </c>
      <c r="F2112" s="55">
        <v>556</v>
      </c>
      <c r="H2112" s="54" t="s">
        <v>4739</v>
      </c>
      <c r="I2112" s="55">
        <v>2</v>
      </c>
      <c r="J2112" s="54" t="s">
        <v>4740</v>
      </c>
      <c r="K2112" s="54" t="s">
        <v>4739</v>
      </c>
      <c r="L2112" s="54" t="s">
        <v>363</v>
      </c>
      <c r="M2112" s="54" t="s">
        <v>116</v>
      </c>
      <c r="N2112" s="54">
        <v>7.05</v>
      </c>
      <c r="P2112" s="54">
        <v>0.59</v>
      </c>
      <c r="R2112" s="54">
        <v>10170.61</v>
      </c>
      <c r="S2112" s="54">
        <v>3296</v>
      </c>
      <c r="T2112" s="54">
        <v>967</v>
      </c>
      <c r="U2112" s="54">
        <v>300000</v>
      </c>
    </row>
    <row r="2113" spans="5:21">
      <c r="E2113" s="55">
        <v>277</v>
      </c>
      <c r="F2113" s="55">
        <v>560.01</v>
      </c>
      <c r="H2113" s="54" t="s">
        <v>4741</v>
      </c>
      <c r="I2113" s="55">
        <v>2</v>
      </c>
      <c r="J2113" s="54" t="s">
        <v>4742</v>
      </c>
      <c r="K2113" s="54" t="s">
        <v>4741</v>
      </c>
      <c r="L2113" s="54" t="s">
        <v>363</v>
      </c>
      <c r="M2113" s="54" t="s">
        <v>116</v>
      </c>
      <c r="N2113" s="54">
        <v>7.05</v>
      </c>
      <c r="P2113" s="54">
        <v>0.24</v>
      </c>
      <c r="R2113" s="54">
        <v>6969.47</v>
      </c>
      <c r="S2113" s="54">
        <v>2325</v>
      </c>
      <c r="T2113" s="54">
        <v>193</v>
      </c>
      <c r="U2113" s="54">
        <v>119700</v>
      </c>
    </row>
    <row r="2114" spans="5:21">
      <c r="E2114" s="55">
        <v>277</v>
      </c>
      <c r="F2114" s="55">
        <v>561</v>
      </c>
      <c r="H2114" s="54" t="s">
        <v>4743</v>
      </c>
      <c r="I2114" s="55">
        <v>1</v>
      </c>
      <c r="J2114" s="54" t="s">
        <v>4744</v>
      </c>
      <c r="K2114" s="54" t="s">
        <v>4745</v>
      </c>
      <c r="L2114" s="54" t="s">
        <v>363</v>
      </c>
      <c r="M2114" s="54" t="s">
        <v>116</v>
      </c>
      <c r="N2114" s="54">
        <v>7.05</v>
      </c>
      <c r="P2114" s="54">
        <v>0.28999999999999998</v>
      </c>
      <c r="R2114" s="54">
        <v>648.74</v>
      </c>
      <c r="S2114" s="54">
        <v>2664</v>
      </c>
      <c r="T2114" s="54">
        <v>214</v>
      </c>
      <c r="U2114" s="54">
        <v>17000</v>
      </c>
    </row>
    <row r="2115" spans="5:21">
      <c r="E2115" s="55">
        <v>277</v>
      </c>
      <c r="F2115" s="55">
        <v>563.01</v>
      </c>
      <c r="H2115" s="54" t="s">
        <v>4745</v>
      </c>
      <c r="I2115" s="55">
        <v>2</v>
      </c>
      <c r="J2115" s="54" t="s">
        <v>4746</v>
      </c>
      <c r="K2115" s="54" t="s">
        <v>4745</v>
      </c>
      <c r="L2115" s="54" t="s">
        <v>363</v>
      </c>
      <c r="M2115" s="54" t="s">
        <v>116</v>
      </c>
      <c r="N2115" s="54">
        <v>7.05</v>
      </c>
      <c r="P2115" s="54">
        <v>0.36</v>
      </c>
      <c r="R2115" s="54">
        <v>8100.33</v>
      </c>
      <c r="U2115" s="54">
        <v>0</v>
      </c>
    </row>
    <row r="2116" spans="5:21">
      <c r="E2116" s="55">
        <v>277</v>
      </c>
      <c r="F2116" s="55">
        <v>565</v>
      </c>
      <c r="H2116" s="54" t="s">
        <v>4747</v>
      </c>
      <c r="I2116" s="55">
        <v>2</v>
      </c>
      <c r="J2116" s="54" t="s">
        <v>4748</v>
      </c>
      <c r="K2116" s="54" t="s">
        <v>4749</v>
      </c>
      <c r="L2116" s="54" t="s">
        <v>363</v>
      </c>
      <c r="M2116" s="54" t="s">
        <v>116</v>
      </c>
      <c r="N2116" s="54">
        <v>7.05</v>
      </c>
      <c r="P2116" s="54">
        <v>0.56699999999999995</v>
      </c>
      <c r="R2116" s="54">
        <v>7816.73</v>
      </c>
      <c r="S2116" s="54">
        <v>2978</v>
      </c>
      <c r="T2116" s="54">
        <v>240</v>
      </c>
      <c r="U2116" s="54">
        <v>302500</v>
      </c>
    </row>
    <row r="2117" spans="5:21">
      <c r="E2117" s="55">
        <v>277</v>
      </c>
      <c r="F2117" s="55">
        <v>569.01</v>
      </c>
      <c r="H2117" s="54" t="s">
        <v>4750</v>
      </c>
      <c r="I2117" s="55">
        <v>2</v>
      </c>
      <c r="J2117" s="54" t="s">
        <v>4751</v>
      </c>
      <c r="K2117" s="54" t="s">
        <v>4750</v>
      </c>
      <c r="L2117" s="54" t="s">
        <v>2159</v>
      </c>
      <c r="M2117" s="54" t="s">
        <v>116</v>
      </c>
      <c r="N2117" s="54">
        <v>7.05</v>
      </c>
      <c r="P2117" s="54">
        <v>0.36</v>
      </c>
      <c r="R2117" s="54">
        <v>7238.89</v>
      </c>
      <c r="S2117" s="54">
        <v>3427</v>
      </c>
      <c r="T2117" s="54">
        <v>420</v>
      </c>
      <c r="U2117" s="54">
        <v>228000</v>
      </c>
    </row>
    <row r="2118" spans="5:21">
      <c r="E2118" s="55">
        <v>277</v>
      </c>
      <c r="F2118" s="55">
        <v>571</v>
      </c>
      <c r="H2118" s="54" t="s">
        <v>4753</v>
      </c>
      <c r="I2118" s="55">
        <v>2</v>
      </c>
      <c r="J2118" s="54" t="s">
        <v>4754</v>
      </c>
      <c r="K2118" s="54" t="s">
        <v>4753</v>
      </c>
      <c r="L2118" s="54" t="s">
        <v>363</v>
      </c>
      <c r="M2118" s="54" t="s">
        <v>116</v>
      </c>
      <c r="N2118" s="54">
        <v>7.05</v>
      </c>
      <c r="P2118" s="54">
        <v>0.3</v>
      </c>
      <c r="R2118" s="54">
        <v>7561.33</v>
      </c>
      <c r="U2118" s="54">
        <v>0</v>
      </c>
    </row>
    <row r="2119" spans="5:21">
      <c r="E2119" s="55">
        <v>277</v>
      </c>
      <c r="F2119" s="55">
        <v>573.01</v>
      </c>
      <c r="H2119" s="54" t="s">
        <v>4755</v>
      </c>
      <c r="I2119" s="55">
        <v>2</v>
      </c>
      <c r="J2119" s="54" t="s">
        <v>4756</v>
      </c>
      <c r="K2119" s="54" t="s">
        <v>4755</v>
      </c>
      <c r="L2119" s="54" t="s">
        <v>363</v>
      </c>
      <c r="M2119" s="54" t="s">
        <v>116</v>
      </c>
      <c r="N2119" s="54">
        <v>7.05</v>
      </c>
      <c r="P2119" s="54">
        <v>0.24</v>
      </c>
      <c r="R2119" s="54">
        <v>8203.1299999999992</v>
      </c>
      <c r="S2119" s="54">
        <v>3341</v>
      </c>
      <c r="T2119" s="54">
        <v>474</v>
      </c>
      <c r="U2119" s="54">
        <v>283000</v>
      </c>
    </row>
    <row r="2120" spans="5:21">
      <c r="E2120" s="55">
        <v>277</v>
      </c>
      <c r="F2120" s="55">
        <v>575.01</v>
      </c>
      <c r="H2120" s="54" t="s">
        <v>4757</v>
      </c>
      <c r="I2120" s="55">
        <v>2</v>
      </c>
      <c r="J2120" s="54" t="s">
        <v>4758</v>
      </c>
      <c r="K2120" s="54" t="s">
        <v>4759</v>
      </c>
      <c r="L2120" s="54" t="s">
        <v>363</v>
      </c>
      <c r="M2120" s="54" t="s">
        <v>116</v>
      </c>
      <c r="N2120" s="54">
        <v>7.05</v>
      </c>
      <c r="P2120" s="54">
        <v>0.35</v>
      </c>
      <c r="R2120" s="54">
        <v>8504.4599999999991</v>
      </c>
      <c r="S2120" s="54">
        <v>2736</v>
      </c>
      <c r="T2120" s="54">
        <v>275</v>
      </c>
      <c r="U2120" s="54">
        <v>1</v>
      </c>
    </row>
    <row r="2121" spans="5:21">
      <c r="E2121" s="55">
        <v>277</v>
      </c>
      <c r="F2121" s="55">
        <v>578</v>
      </c>
      <c r="H2121" s="54" t="s">
        <v>4760</v>
      </c>
      <c r="I2121" s="55">
        <v>2</v>
      </c>
      <c r="J2121" s="54" t="s">
        <v>4761</v>
      </c>
      <c r="K2121" s="54" t="s">
        <v>4760</v>
      </c>
      <c r="L2121" s="54" t="s">
        <v>368</v>
      </c>
      <c r="M2121" s="54" t="s">
        <v>116</v>
      </c>
      <c r="N2121" s="54">
        <v>7.05</v>
      </c>
      <c r="P2121" s="54">
        <v>0.27</v>
      </c>
      <c r="R2121" s="54">
        <v>8323.66</v>
      </c>
      <c r="S2121" s="54">
        <v>3419</v>
      </c>
      <c r="T2121" s="54">
        <v>622</v>
      </c>
      <c r="U2121" s="54">
        <v>251000</v>
      </c>
    </row>
    <row r="2122" spans="5:21">
      <c r="E2122" s="55">
        <v>277</v>
      </c>
      <c r="F2122" s="55">
        <v>582</v>
      </c>
      <c r="H2122" s="54" t="s">
        <v>4763</v>
      </c>
      <c r="I2122" s="55">
        <v>2</v>
      </c>
      <c r="J2122" s="54" t="s">
        <v>4764</v>
      </c>
      <c r="K2122" s="54" t="s">
        <v>4763</v>
      </c>
      <c r="L2122" s="54" t="s">
        <v>363</v>
      </c>
      <c r="M2122" s="54" t="s">
        <v>116</v>
      </c>
      <c r="N2122" s="54">
        <v>7.05</v>
      </c>
      <c r="P2122" s="54">
        <v>0.22</v>
      </c>
      <c r="R2122" s="54">
        <v>8022.34</v>
      </c>
      <c r="S2122" s="54">
        <v>2235</v>
      </c>
      <c r="T2122" s="54">
        <v>290</v>
      </c>
      <c r="U2122" s="54">
        <v>130000</v>
      </c>
    </row>
    <row r="2123" spans="5:21">
      <c r="E2123" s="55">
        <v>277</v>
      </c>
      <c r="F2123" s="55">
        <v>583.02</v>
      </c>
      <c r="H2123" s="54" t="s">
        <v>4765</v>
      </c>
      <c r="I2123" s="55">
        <v>2</v>
      </c>
      <c r="J2123" s="54" t="s">
        <v>4766</v>
      </c>
      <c r="K2123" s="54" t="s">
        <v>4765</v>
      </c>
      <c r="L2123" s="54" t="s">
        <v>363</v>
      </c>
      <c r="M2123" s="54" t="s">
        <v>116</v>
      </c>
      <c r="N2123" s="54">
        <v>7.05</v>
      </c>
      <c r="P2123" s="54">
        <v>0.85</v>
      </c>
      <c r="R2123" s="54">
        <v>6540.53</v>
      </c>
      <c r="S2123" s="54">
        <v>3327</v>
      </c>
      <c r="T2123" s="54">
        <v>806</v>
      </c>
      <c r="U2123" s="54">
        <v>162500</v>
      </c>
    </row>
    <row r="2124" spans="5:21">
      <c r="E2124" s="55">
        <v>277</v>
      </c>
      <c r="F2124" s="55">
        <v>589</v>
      </c>
      <c r="H2124" s="54" t="s">
        <v>4767</v>
      </c>
      <c r="I2124" s="55">
        <v>2</v>
      </c>
      <c r="J2124" s="54" t="s">
        <v>4768</v>
      </c>
      <c r="K2124" s="54" t="s">
        <v>4767</v>
      </c>
      <c r="L2124" s="54" t="s">
        <v>363</v>
      </c>
      <c r="M2124" s="54" t="s">
        <v>116</v>
      </c>
      <c r="N2124" s="54">
        <v>7.05</v>
      </c>
      <c r="P2124" s="54">
        <v>0.26</v>
      </c>
      <c r="R2124" s="54">
        <v>8461.92</v>
      </c>
      <c r="S2124" s="54">
        <v>2569</v>
      </c>
      <c r="T2124" s="54">
        <v>71</v>
      </c>
      <c r="U2124" s="54">
        <v>0</v>
      </c>
    </row>
    <row r="2125" spans="5:21">
      <c r="E2125" s="55">
        <v>277</v>
      </c>
      <c r="F2125" s="55">
        <v>591</v>
      </c>
      <c r="H2125" s="54" t="s">
        <v>4769</v>
      </c>
      <c r="I2125" s="55">
        <v>2</v>
      </c>
      <c r="J2125" s="54" t="s">
        <v>4770</v>
      </c>
      <c r="K2125" s="54" t="s">
        <v>4769</v>
      </c>
      <c r="L2125" s="54" t="s">
        <v>363</v>
      </c>
      <c r="M2125" s="54" t="s">
        <v>116</v>
      </c>
      <c r="N2125" s="54">
        <v>7.05</v>
      </c>
      <c r="P2125" s="54">
        <v>0.28999999999999998</v>
      </c>
      <c r="R2125" s="54">
        <v>7678.47</v>
      </c>
      <c r="S2125" s="54">
        <v>3508</v>
      </c>
      <c r="T2125" s="54">
        <v>455</v>
      </c>
      <c r="U2125" s="54">
        <v>233400</v>
      </c>
    </row>
    <row r="2126" spans="5:21">
      <c r="E2126" s="55">
        <v>277</v>
      </c>
      <c r="F2126" s="55">
        <v>644</v>
      </c>
      <c r="H2126" s="54" t="s">
        <v>4771</v>
      </c>
      <c r="I2126" s="55">
        <v>2</v>
      </c>
      <c r="J2126" s="54" t="s">
        <v>4772</v>
      </c>
      <c r="K2126" s="54" t="s">
        <v>4771</v>
      </c>
      <c r="L2126" s="54" t="s">
        <v>363</v>
      </c>
      <c r="M2126" s="54" t="s">
        <v>116</v>
      </c>
      <c r="N2126" s="54">
        <v>7.05</v>
      </c>
      <c r="P2126" s="54">
        <v>0.52959999999999996</v>
      </c>
      <c r="R2126" s="54">
        <v>8454.83</v>
      </c>
      <c r="S2126" s="54">
        <v>1829</v>
      </c>
      <c r="T2126" s="54">
        <v>353</v>
      </c>
      <c r="U2126" s="54">
        <v>110000</v>
      </c>
    </row>
    <row r="2127" spans="5:21">
      <c r="E2127" s="55">
        <v>277</v>
      </c>
      <c r="F2127" s="55">
        <v>645</v>
      </c>
      <c r="H2127" s="54" t="s">
        <v>4773</v>
      </c>
      <c r="I2127" s="55">
        <v>2</v>
      </c>
      <c r="J2127" s="54" t="s">
        <v>4774</v>
      </c>
      <c r="K2127" s="54" t="s">
        <v>4773</v>
      </c>
      <c r="L2127" s="54" t="s">
        <v>363</v>
      </c>
      <c r="M2127" s="54" t="s">
        <v>116</v>
      </c>
      <c r="N2127" s="54">
        <v>7.05</v>
      </c>
      <c r="P2127" s="54">
        <v>0.27</v>
      </c>
      <c r="R2127" s="54">
        <v>7997.52</v>
      </c>
      <c r="U2127" s="54">
        <v>0</v>
      </c>
    </row>
    <row r="2128" spans="5:21">
      <c r="E2128" s="55">
        <v>277</v>
      </c>
      <c r="F2128" s="55">
        <v>647</v>
      </c>
      <c r="H2128" s="54" t="s">
        <v>4775</v>
      </c>
      <c r="I2128" s="55">
        <v>2</v>
      </c>
      <c r="J2128" s="54" t="s">
        <v>4776</v>
      </c>
      <c r="K2128" s="54" t="s">
        <v>4775</v>
      </c>
      <c r="L2128" s="54" t="s">
        <v>363</v>
      </c>
      <c r="M2128" s="54" t="s">
        <v>116</v>
      </c>
      <c r="N2128" s="54">
        <v>7.05</v>
      </c>
      <c r="P2128" s="54">
        <v>0.5</v>
      </c>
      <c r="R2128" s="54">
        <v>10120.98</v>
      </c>
      <c r="S2128" s="54">
        <v>3248</v>
      </c>
      <c r="T2128" s="54">
        <v>568</v>
      </c>
      <c r="U2128" s="54">
        <v>313500</v>
      </c>
    </row>
    <row r="2129" spans="5:21">
      <c r="E2129" s="55">
        <v>277</v>
      </c>
      <c r="F2129" s="55">
        <v>650</v>
      </c>
      <c r="H2129" s="54" t="s">
        <v>4777</v>
      </c>
      <c r="I2129" s="55">
        <v>2</v>
      </c>
      <c r="J2129" s="54" t="s">
        <v>4778</v>
      </c>
      <c r="K2129" s="54" t="s">
        <v>4777</v>
      </c>
      <c r="L2129" s="54" t="s">
        <v>363</v>
      </c>
      <c r="M2129" s="54" t="s">
        <v>116</v>
      </c>
      <c r="N2129" s="54">
        <v>7.05</v>
      </c>
      <c r="P2129" s="54">
        <v>0.32</v>
      </c>
      <c r="R2129" s="54">
        <v>6895.03</v>
      </c>
      <c r="S2129" s="54">
        <v>3397</v>
      </c>
      <c r="T2129" s="54">
        <v>656</v>
      </c>
      <c r="U2129" s="54">
        <v>169900</v>
      </c>
    </row>
    <row r="2130" spans="5:21">
      <c r="E2130" s="55">
        <v>277</v>
      </c>
      <c r="F2130" s="55">
        <v>652</v>
      </c>
      <c r="H2130" s="54" t="s">
        <v>4779</v>
      </c>
      <c r="I2130" s="55">
        <v>2</v>
      </c>
      <c r="J2130" s="54" t="s">
        <v>4780</v>
      </c>
      <c r="K2130" s="54" t="s">
        <v>4779</v>
      </c>
      <c r="L2130" s="54" t="s">
        <v>2159</v>
      </c>
      <c r="M2130" s="54" t="s">
        <v>116</v>
      </c>
      <c r="N2130" s="54">
        <v>7.05</v>
      </c>
      <c r="P2130" s="54">
        <v>0.32</v>
      </c>
      <c r="R2130" s="54">
        <v>7313.34</v>
      </c>
      <c r="S2130" s="54">
        <v>3333</v>
      </c>
      <c r="T2130" s="54">
        <v>215</v>
      </c>
      <c r="U2130" s="54">
        <v>222480</v>
      </c>
    </row>
    <row r="2131" spans="5:21">
      <c r="E2131" s="55">
        <v>277</v>
      </c>
      <c r="F2131" s="55">
        <v>654</v>
      </c>
      <c r="H2131" s="54" t="s">
        <v>4781</v>
      </c>
      <c r="I2131" s="55">
        <v>2</v>
      </c>
      <c r="J2131" s="54" t="s">
        <v>4782</v>
      </c>
      <c r="K2131" s="54" t="s">
        <v>4781</v>
      </c>
      <c r="L2131" s="54" t="s">
        <v>363</v>
      </c>
      <c r="M2131" s="54" t="s">
        <v>116</v>
      </c>
      <c r="N2131" s="54">
        <v>7.05</v>
      </c>
      <c r="P2131" s="54">
        <v>0.7</v>
      </c>
      <c r="R2131" s="54">
        <v>9901.19</v>
      </c>
      <c r="U2131" s="54">
        <v>0</v>
      </c>
    </row>
    <row r="2132" spans="5:21">
      <c r="E2132" s="55">
        <v>278</v>
      </c>
      <c r="F2132" s="55">
        <v>216</v>
      </c>
      <c r="H2132" s="54" t="s">
        <v>4783</v>
      </c>
      <c r="I2132" s="55">
        <v>2</v>
      </c>
      <c r="J2132" s="54" t="s">
        <v>4784</v>
      </c>
      <c r="K2132" s="54" t="s">
        <v>4785</v>
      </c>
      <c r="L2132" s="54" t="s">
        <v>363</v>
      </c>
      <c r="M2132" s="54" t="s">
        <v>116</v>
      </c>
      <c r="N2132" s="54">
        <v>7.05</v>
      </c>
      <c r="P2132" s="54">
        <v>0.85</v>
      </c>
      <c r="R2132" s="54">
        <v>10454.209999999999</v>
      </c>
      <c r="S2132" s="54">
        <v>2769</v>
      </c>
      <c r="T2132" s="54">
        <v>111</v>
      </c>
      <c r="U2132" s="54">
        <v>309900</v>
      </c>
    </row>
    <row r="2133" spans="5:21">
      <c r="E2133" s="55">
        <v>278</v>
      </c>
      <c r="F2133" s="55">
        <v>218</v>
      </c>
      <c r="H2133" s="54" t="s">
        <v>4786</v>
      </c>
      <c r="I2133" s="55">
        <v>2</v>
      </c>
      <c r="J2133" s="54" t="s">
        <v>4787</v>
      </c>
      <c r="K2133" s="54" t="s">
        <v>4788</v>
      </c>
      <c r="L2133" s="54" t="s">
        <v>363</v>
      </c>
      <c r="M2133" s="54" t="s">
        <v>116</v>
      </c>
      <c r="N2133" s="54">
        <v>7.05</v>
      </c>
      <c r="P2133" s="54">
        <v>1.1599999999999999</v>
      </c>
      <c r="R2133" s="54">
        <v>15039.59</v>
      </c>
      <c r="S2133" s="54">
        <v>3482</v>
      </c>
      <c r="T2133" s="54">
        <v>111</v>
      </c>
      <c r="U2133" s="54">
        <v>287500</v>
      </c>
    </row>
    <row r="2134" spans="5:21">
      <c r="E2134" s="55">
        <v>278</v>
      </c>
      <c r="F2134" s="55">
        <v>220</v>
      </c>
      <c r="H2134" s="54" t="s">
        <v>4630</v>
      </c>
      <c r="I2134" s="55">
        <v>1</v>
      </c>
      <c r="J2134" s="54" t="s">
        <v>4787</v>
      </c>
      <c r="K2134" s="54" t="s">
        <v>4788</v>
      </c>
      <c r="L2134" s="54" t="s">
        <v>363</v>
      </c>
      <c r="M2134" s="54" t="s">
        <v>116</v>
      </c>
      <c r="N2134" s="54">
        <v>7.05</v>
      </c>
      <c r="P2134" s="54">
        <v>0.74</v>
      </c>
      <c r="R2134" s="54">
        <v>1910.76</v>
      </c>
      <c r="S2134" s="54">
        <v>3482</v>
      </c>
      <c r="T2134" s="54">
        <v>111</v>
      </c>
      <c r="U2134" s="54">
        <v>287500</v>
      </c>
    </row>
    <row r="2135" spans="5:21">
      <c r="E2135" s="55">
        <v>278</v>
      </c>
      <c r="F2135" s="55">
        <v>222.02</v>
      </c>
      <c r="H2135" s="54" t="s">
        <v>4789</v>
      </c>
      <c r="I2135" s="55">
        <v>2</v>
      </c>
      <c r="J2135" s="54" t="s">
        <v>4790</v>
      </c>
      <c r="K2135" s="54" t="s">
        <v>4789</v>
      </c>
      <c r="L2135" s="54" t="s">
        <v>363</v>
      </c>
      <c r="M2135" s="54" t="s">
        <v>116</v>
      </c>
      <c r="N2135" s="54">
        <v>7.05</v>
      </c>
      <c r="P2135" s="54">
        <v>0.51</v>
      </c>
      <c r="R2135" s="54">
        <v>9468.7000000000007</v>
      </c>
      <c r="S2135" s="54">
        <v>2468</v>
      </c>
      <c r="T2135" s="54">
        <v>157</v>
      </c>
      <c r="U2135" s="54">
        <v>211200</v>
      </c>
    </row>
    <row r="2136" spans="5:21">
      <c r="E2136" s="55">
        <v>278</v>
      </c>
      <c r="F2136" s="55">
        <v>225.01</v>
      </c>
      <c r="H2136" s="54" t="s">
        <v>4791</v>
      </c>
      <c r="I2136" s="55">
        <v>2</v>
      </c>
      <c r="J2136" s="54" t="s">
        <v>4792</v>
      </c>
      <c r="K2136" s="54" t="s">
        <v>4791</v>
      </c>
      <c r="L2136" s="54" t="s">
        <v>363</v>
      </c>
      <c r="M2136" s="54" t="s">
        <v>116</v>
      </c>
      <c r="N2136" s="54">
        <v>7.05</v>
      </c>
      <c r="P2136" s="54">
        <v>0.31</v>
      </c>
      <c r="R2136" s="54">
        <v>7802.55</v>
      </c>
      <c r="S2136" s="54">
        <v>2872</v>
      </c>
      <c r="T2136" s="54">
        <v>156</v>
      </c>
      <c r="U2136" s="54">
        <v>305000</v>
      </c>
    </row>
    <row r="2137" spans="5:21">
      <c r="E2137" s="55">
        <v>278</v>
      </c>
      <c r="F2137" s="55">
        <v>226.01</v>
      </c>
      <c r="H2137" s="54" t="s">
        <v>4793</v>
      </c>
      <c r="I2137" s="55">
        <v>2</v>
      </c>
      <c r="J2137" s="54" t="s">
        <v>4794</v>
      </c>
      <c r="K2137" s="54" t="s">
        <v>4793</v>
      </c>
      <c r="L2137" s="54" t="s">
        <v>363</v>
      </c>
      <c r="M2137" s="54" t="s">
        <v>116</v>
      </c>
      <c r="N2137" s="54">
        <v>7.05</v>
      </c>
      <c r="P2137" s="54">
        <v>0.32</v>
      </c>
      <c r="R2137" s="54">
        <v>8678.16</v>
      </c>
      <c r="S2137" s="54">
        <v>2626</v>
      </c>
      <c r="T2137" s="54">
        <v>304</v>
      </c>
      <c r="U2137" s="54">
        <v>1</v>
      </c>
    </row>
    <row r="2138" spans="5:21">
      <c r="E2138" s="55">
        <v>278</v>
      </c>
      <c r="F2138" s="55">
        <v>598</v>
      </c>
      <c r="H2138" s="54" t="s">
        <v>4795</v>
      </c>
      <c r="I2138" s="55">
        <v>2</v>
      </c>
      <c r="J2138" s="54" t="s">
        <v>4796</v>
      </c>
      <c r="K2138" s="54" t="s">
        <v>4797</v>
      </c>
      <c r="L2138" s="54" t="s">
        <v>363</v>
      </c>
      <c r="M2138" s="54" t="s">
        <v>116</v>
      </c>
      <c r="N2138" s="54">
        <v>7.05</v>
      </c>
      <c r="P2138" s="54">
        <v>0.91800000000000004</v>
      </c>
      <c r="R2138" s="54">
        <v>10000.450000000001</v>
      </c>
      <c r="S2138" s="54">
        <v>1916</v>
      </c>
      <c r="T2138" s="54">
        <v>191</v>
      </c>
      <c r="U2138" s="54">
        <v>159000</v>
      </c>
    </row>
    <row r="2139" spans="5:21">
      <c r="E2139" s="55">
        <v>278</v>
      </c>
      <c r="F2139" s="55">
        <v>600</v>
      </c>
      <c r="H2139" s="54" t="s">
        <v>4798</v>
      </c>
      <c r="I2139" s="55">
        <v>1</v>
      </c>
      <c r="J2139" s="54" t="s">
        <v>4730</v>
      </c>
      <c r="K2139" s="54" t="s">
        <v>4731</v>
      </c>
      <c r="L2139" s="54" t="s">
        <v>363</v>
      </c>
      <c r="M2139" s="54" t="s">
        <v>116</v>
      </c>
      <c r="N2139" s="54">
        <v>7.05</v>
      </c>
      <c r="P2139" s="54">
        <v>0.18</v>
      </c>
      <c r="R2139" s="54">
        <v>638.1</v>
      </c>
      <c r="U2139" s="54">
        <v>0</v>
      </c>
    </row>
    <row r="2140" spans="5:21">
      <c r="E2140" s="55">
        <v>278</v>
      </c>
      <c r="F2140" s="55">
        <v>601</v>
      </c>
      <c r="H2140" s="54" t="s">
        <v>4799</v>
      </c>
      <c r="I2140" s="55">
        <v>2</v>
      </c>
      <c r="J2140" s="54" t="s">
        <v>4800</v>
      </c>
      <c r="K2140" s="54" t="s">
        <v>4799</v>
      </c>
      <c r="L2140" s="54" t="s">
        <v>368</v>
      </c>
      <c r="M2140" s="54" t="s">
        <v>116</v>
      </c>
      <c r="N2140" s="54">
        <v>7.05</v>
      </c>
      <c r="P2140" s="54">
        <v>0.31</v>
      </c>
      <c r="R2140" s="54">
        <v>8585.99</v>
      </c>
      <c r="S2140" s="54">
        <v>3448</v>
      </c>
      <c r="T2140" s="54">
        <v>878</v>
      </c>
      <c r="U2140" s="54">
        <v>255000</v>
      </c>
    </row>
    <row r="2141" spans="5:21">
      <c r="E2141" s="55">
        <v>278</v>
      </c>
      <c r="F2141" s="55">
        <v>603</v>
      </c>
      <c r="H2141" s="54" t="s">
        <v>4801</v>
      </c>
      <c r="I2141" s="55">
        <v>2</v>
      </c>
      <c r="J2141" s="54" t="s">
        <v>4802</v>
      </c>
      <c r="K2141" s="54" t="s">
        <v>4801</v>
      </c>
      <c r="L2141" s="54" t="s">
        <v>363</v>
      </c>
      <c r="M2141" s="54" t="s">
        <v>116</v>
      </c>
      <c r="N2141" s="54">
        <v>7.05</v>
      </c>
      <c r="P2141" s="54">
        <v>0.53</v>
      </c>
      <c r="R2141" s="54">
        <v>9022.0300000000007</v>
      </c>
      <c r="S2141" s="54">
        <v>1959</v>
      </c>
      <c r="T2141" s="54">
        <v>37</v>
      </c>
      <c r="U2141" s="54">
        <v>68000</v>
      </c>
    </row>
    <row r="2142" spans="5:21">
      <c r="E2142" s="55">
        <v>278</v>
      </c>
      <c r="F2142" s="55">
        <v>606</v>
      </c>
      <c r="H2142" s="54" t="s">
        <v>4803</v>
      </c>
      <c r="I2142" s="55">
        <v>2</v>
      </c>
      <c r="J2142" s="54" t="s">
        <v>4804</v>
      </c>
      <c r="K2142" s="54" t="s">
        <v>4803</v>
      </c>
      <c r="L2142" s="54" t="s">
        <v>363</v>
      </c>
      <c r="M2142" s="54" t="s">
        <v>116</v>
      </c>
      <c r="N2142" s="54">
        <v>7.05</v>
      </c>
      <c r="P2142" s="54">
        <v>0.41799999999999998</v>
      </c>
      <c r="R2142" s="54">
        <v>10748.44</v>
      </c>
      <c r="S2142" s="54">
        <v>2501</v>
      </c>
      <c r="T2142" s="54">
        <v>250</v>
      </c>
      <c r="U2142" s="54">
        <v>254000</v>
      </c>
    </row>
    <row r="2143" spans="5:21">
      <c r="E2143" s="55">
        <v>278</v>
      </c>
      <c r="F2143" s="55">
        <v>608</v>
      </c>
      <c r="H2143" s="54" t="s">
        <v>4803</v>
      </c>
      <c r="I2143" s="55">
        <v>1</v>
      </c>
      <c r="J2143" s="54" t="s">
        <v>4804</v>
      </c>
      <c r="K2143" s="54" t="s">
        <v>4803</v>
      </c>
      <c r="L2143" s="54" t="s">
        <v>363</v>
      </c>
      <c r="M2143" s="54" t="s">
        <v>116</v>
      </c>
      <c r="N2143" s="54">
        <v>7.05</v>
      </c>
      <c r="P2143" s="54">
        <v>0.41</v>
      </c>
      <c r="R2143" s="54">
        <v>684.19</v>
      </c>
      <c r="U2143" s="54">
        <v>0</v>
      </c>
    </row>
    <row r="2144" spans="5:21">
      <c r="E2144" s="55">
        <v>278</v>
      </c>
      <c r="F2144" s="55">
        <v>610</v>
      </c>
      <c r="H2144" s="54" t="s">
        <v>4805</v>
      </c>
      <c r="I2144" s="55">
        <v>2</v>
      </c>
      <c r="J2144" s="54" t="s">
        <v>4806</v>
      </c>
      <c r="K2144" s="54" t="s">
        <v>4805</v>
      </c>
      <c r="L2144" s="54" t="s">
        <v>363</v>
      </c>
      <c r="M2144" s="54" t="s">
        <v>116</v>
      </c>
      <c r="N2144" s="54">
        <v>7.05</v>
      </c>
      <c r="P2144" s="54">
        <v>0.66</v>
      </c>
      <c r="R2144" s="54">
        <v>11266.01</v>
      </c>
      <c r="U2144" s="54">
        <v>0</v>
      </c>
    </row>
    <row r="2145" spans="5:21">
      <c r="E2145" s="55">
        <v>278</v>
      </c>
      <c r="F2145" s="55">
        <v>612</v>
      </c>
      <c r="H2145" s="54" t="s">
        <v>4807</v>
      </c>
      <c r="I2145" s="55">
        <v>2</v>
      </c>
      <c r="J2145" s="54" t="s">
        <v>4808</v>
      </c>
      <c r="K2145" s="54" t="s">
        <v>4807</v>
      </c>
      <c r="L2145" s="54" t="s">
        <v>363</v>
      </c>
      <c r="M2145" s="54" t="s">
        <v>116</v>
      </c>
      <c r="N2145" s="54">
        <v>7.05</v>
      </c>
      <c r="P2145" s="54">
        <v>0.55000000000000004</v>
      </c>
      <c r="R2145" s="54">
        <v>10106.799999999999</v>
      </c>
      <c r="S2145" s="54">
        <v>3387</v>
      </c>
      <c r="T2145" s="54">
        <v>135</v>
      </c>
      <c r="U2145" s="54">
        <v>322500</v>
      </c>
    </row>
    <row r="2146" spans="5:21">
      <c r="E2146" s="55">
        <v>278</v>
      </c>
      <c r="F2146" s="55">
        <v>618</v>
      </c>
      <c r="H2146" s="54" t="s">
        <v>4809</v>
      </c>
      <c r="I2146" s="55">
        <v>2</v>
      </c>
      <c r="J2146" s="54" t="s">
        <v>4810</v>
      </c>
      <c r="K2146" s="54" t="s">
        <v>4809</v>
      </c>
      <c r="L2146" s="54" t="s">
        <v>363</v>
      </c>
      <c r="M2146" s="54" t="s">
        <v>116</v>
      </c>
      <c r="N2146" s="54">
        <v>7.05</v>
      </c>
      <c r="P2146" s="54">
        <v>0.86</v>
      </c>
      <c r="R2146" s="54">
        <v>10861.88</v>
      </c>
      <c r="U2146" s="54">
        <v>0</v>
      </c>
    </row>
    <row r="2147" spans="5:21">
      <c r="E2147" s="55">
        <v>278</v>
      </c>
      <c r="F2147" s="55">
        <v>622</v>
      </c>
      <c r="H2147" s="54" t="s">
        <v>4811</v>
      </c>
      <c r="I2147" s="55">
        <v>2</v>
      </c>
      <c r="J2147" s="54" t="s">
        <v>4812</v>
      </c>
      <c r="K2147" s="54" t="s">
        <v>4811</v>
      </c>
      <c r="L2147" s="54" t="s">
        <v>363</v>
      </c>
      <c r="M2147" s="54" t="s">
        <v>116</v>
      </c>
      <c r="N2147" s="54">
        <v>7.05</v>
      </c>
      <c r="P2147" s="54">
        <v>0.44</v>
      </c>
      <c r="R2147" s="54">
        <v>8484.8799999999992</v>
      </c>
      <c r="U2147" s="54">
        <v>0</v>
      </c>
    </row>
    <row r="2148" spans="5:21">
      <c r="E2148" s="55">
        <v>278</v>
      </c>
      <c r="F2148" s="55">
        <v>624</v>
      </c>
      <c r="H2148" s="54" t="s">
        <v>4813</v>
      </c>
      <c r="I2148" s="55">
        <v>2</v>
      </c>
      <c r="J2148" s="54" t="s">
        <v>4814</v>
      </c>
      <c r="K2148" s="54" t="s">
        <v>4813</v>
      </c>
      <c r="L2148" s="54" t="s">
        <v>363</v>
      </c>
      <c r="M2148" s="54" t="s">
        <v>116</v>
      </c>
      <c r="N2148" s="54">
        <v>7.05</v>
      </c>
      <c r="P2148" s="54">
        <v>0.45</v>
      </c>
      <c r="R2148" s="54">
        <v>10259.25</v>
      </c>
      <c r="S2148" s="54">
        <v>3490</v>
      </c>
      <c r="T2148" s="54">
        <v>813</v>
      </c>
      <c r="U2148" s="54">
        <v>300000</v>
      </c>
    </row>
    <row r="2149" spans="5:21">
      <c r="E2149" s="55">
        <v>278</v>
      </c>
      <c r="F2149" s="55">
        <v>635</v>
      </c>
      <c r="H2149" s="54" t="s">
        <v>4815</v>
      </c>
      <c r="I2149" s="55">
        <v>1</v>
      </c>
      <c r="J2149" s="54" t="s">
        <v>4816</v>
      </c>
      <c r="K2149" s="54" t="s">
        <v>4817</v>
      </c>
      <c r="L2149" s="54" t="s">
        <v>4176</v>
      </c>
      <c r="M2149" s="54" t="s">
        <v>116</v>
      </c>
      <c r="N2149" s="54">
        <v>7.05</v>
      </c>
      <c r="P2149" s="54">
        <v>0.3</v>
      </c>
      <c r="R2149" s="54">
        <v>939.43</v>
      </c>
      <c r="U2149" s="54">
        <v>0</v>
      </c>
    </row>
    <row r="2150" spans="5:21">
      <c r="E2150" s="55">
        <v>278</v>
      </c>
      <c r="F2150" s="55">
        <v>637</v>
      </c>
      <c r="H2150" s="54" t="s">
        <v>4818</v>
      </c>
      <c r="I2150" s="55">
        <v>2</v>
      </c>
      <c r="J2150" s="54" t="s">
        <v>4819</v>
      </c>
      <c r="K2150" s="54" t="s">
        <v>4818</v>
      </c>
      <c r="L2150" s="54" t="s">
        <v>363</v>
      </c>
      <c r="M2150" s="54" t="s">
        <v>116</v>
      </c>
      <c r="N2150" s="54">
        <v>7.05</v>
      </c>
      <c r="P2150" s="54">
        <v>0.26</v>
      </c>
      <c r="R2150" s="54">
        <v>7008.47</v>
      </c>
      <c r="S2150" s="54">
        <v>2623</v>
      </c>
      <c r="T2150" s="54">
        <v>177</v>
      </c>
      <c r="U2150" s="54">
        <v>215000</v>
      </c>
    </row>
    <row r="2151" spans="5:21">
      <c r="E2151" s="55">
        <v>279</v>
      </c>
      <c r="F2151" s="55">
        <v>286</v>
      </c>
      <c r="H2151" s="54" t="s">
        <v>4820</v>
      </c>
      <c r="I2151" s="55">
        <v>2</v>
      </c>
      <c r="J2151" s="54" t="s">
        <v>4821</v>
      </c>
      <c r="K2151" s="54" t="s">
        <v>4820</v>
      </c>
      <c r="L2151" s="54" t="s">
        <v>363</v>
      </c>
      <c r="M2151" s="54" t="s">
        <v>116</v>
      </c>
      <c r="N2151" s="54">
        <v>7.05</v>
      </c>
      <c r="P2151" s="54">
        <v>0.3</v>
      </c>
      <c r="R2151" s="54">
        <v>7385.93</v>
      </c>
      <c r="S2151" s="54">
        <v>2109</v>
      </c>
      <c r="T2151" s="54">
        <v>215</v>
      </c>
      <c r="U2151" s="54">
        <v>1</v>
      </c>
    </row>
    <row r="2152" spans="5:21">
      <c r="E2152" s="55">
        <v>279</v>
      </c>
      <c r="F2152" s="55">
        <v>288</v>
      </c>
      <c r="H2152" s="54" t="s">
        <v>4822</v>
      </c>
      <c r="I2152" s="55">
        <v>2</v>
      </c>
      <c r="J2152" s="54" t="s">
        <v>4823</v>
      </c>
      <c r="K2152" s="54" t="s">
        <v>4822</v>
      </c>
      <c r="L2152" s="54" t="s">
        <v>363</v>
      </c>
      <c r="M2152" s="54" t="s">
        <v>116</v>
      </c>
      <c r="N2152" s="54">
        <v>7.05</v>
      </c>
      <c r="P2152" s="54">
        <v>0.51600000000000001</v>
      </c>
      <c r="R2152" s="54">
        <v>8415.83</v>
      </c>
      <c r="U2152" s="54">
        <v>0</v>
      </c>
    </row>
    <row r="2153" spans="5:21">
      <c r="E2153" s="55">
        <v>279</v>
      </c>
      <c r="F2153" s="55">
        <v>291</v>
      </c>
      <c r="H2153" s="54" t="s">
        <v>4824</v>
      </c>
      <c r="I2153" s="55">
        <v>1</v>
      </c>
      <c r="J2153" s="54" t="s">
        <v>4825</v>
      </c>
      <c r="K2153" s="54" t="s">
        <v>4826</v>
      </c>
      <c r="L2153" s="54" t="s">
        <v>363</v>
      </c>
      <c r="M2153" s="54" t="s">
        <v>116</v>
      </c>
      <c r="N2153" s="54">
        <v>7.05</v>
      </c>
      <c r="P2153" s="54">
        <v>0.22</v>
      </c>
      <c r="R2153" s="54">
        <v>233.97</v>
      </c>
      <c r="S2153" s="54">
        <v>3406</v>
      </c>
      <c r="T2153" s="54">
        <v>842</v>
      </c>
      <c r="U2153" s="54">
        <v>1</v>
      </c>
    </row>
    <row r="2154" spans="5:21">
      <c r="E2154" s="55">
        <v>279</v>
      </c>
      <c r="F2154" s="55">
        <v>291.01</v>
      </c>
      <c r="H2154" s="54" t="s">
        <v>4826</v>
      </c>
      <c r="I2154" s="55">
        <v>2</v>
      </c>
      <c r="J2154" s="54" t="s">
        <v>4827</v>
      </c>
      <c r="K2154" s="54" t="s">
        <v>4826</v>
      </c>
      <c r="L2154" s="54" t="s">
        <v>363</v>
      </c>
      <c r="M2154" s="54" t="s">
        <v>116</v>
      </c>
      <c r="N2154" s="54">
        <v>7.05</v>
      </c>
      <c r="P2154" s="54">
        <v>0.32</v>
      </c>
      <c r="R2154" s="54">
        <v>8642.7099999999991</v>
      </c>
      <c r="S2154" s="54">
        <v>3404</v>
      </c>
      <c r="T2154" s="54">
        <v>603</v>
      </c>
      <c r="U2154" s="54">
        <v>252000</v>
      </c>
    </row>
    <row r="2155" spans="5:21">
      <c r="E2155" s="55">
        <v>279</v>
      </c>
      <c r="F2155" s="55">
        <v>293</v>
      </c>
      <c r="H2155" s="54" t="s">
        <v>4828</v>
      </c>
      <c r="I2155" s="55">
        <v>2</v>
      </c>
      <c r="J2155" s="54" t="s">
        <v>4829</v>
      </c>
      <c r="K2155" s="54" t="s">
        <v>4828</v>
      </c>
      <c r="L2155" s="54" t="s">
        <v>363</v>
      </c>
      <c r="M2155" s="54" t="s">
        <v>116</v>
      </c>
      <c r="N2155" s="54">
        <v>7.05</v>
      </c>
      <c r="P2155" s="54">
        <v>0.21</v>
      </c>
      <c r="R2155" s="54">
        <v>8458.3700000000008</v>
      </c>
      <c r="S2155" s="54">
        <v>3128</v>
      </c>
      <c r="T2155" s="54">
        <v>159</v>
      </c>
      <c r="U2155" s="54">
        <v>320000</v>
      </c>
    </row>
    <row r="2156" spans="5:21">
      <c r="E2156" s="55">
        <v>279</v>
      </c>
      <c r="F2156" s="55">
        <v>294.01</v>
      </c>
      <c r="H2156" s="54" t="s">
        <v>4830</v>
      </c>
      <c r="I2156" s="55">
        <v>2</v>
      </c>
      <c r="J2156" s="54" t="s">
        <v>4831</v>
      </c>
      <c r="K2156" s="54" t="s">
        <v>4830</v>
      </c>
      <c r="L2156" s="54" t="s">
        <v>363</v>
      </c>
      <c r="M2156" s="54" t="s">
        <v>116</v>
      </c>
      <c r="N2156" s="54">
        <v>7.05</v>
      </c>
      <c r="P2156" s="54">
        <v>0.21</v>
      </c>
      <c r="R2156" s="54">
        <v>8376.84</v>
      </c>
      <c r="S2156" s="54">
        <v>3456</v>
      </c>
      <c r="T2156" s="54">
        <v>117</v>
      </c>
      <c r="U2156" s="54">
        <v>182000</v>
      </c>
    </row>
    <row r="2157" spans="5:21">
      <c r="E2157" s="55">
        <v>279</v>
      </c>
      <c r="F2157" s="55">
        <v>295</v>
      </c>
      <c r="H2157" s="54" t="s">
        <v>4832</v>
      </c>
      <c r="I2157" s="55">
        <v>2</v>
      </c>
      <c r="J2157" s="54" t="s">
        <v>4833</v>
      </c>
      <c r="K2157" s="54" t="s">
        <v>4834</v>
      </c>
      <c r="L2157" s="54" t="s">
        <v>4835</v>
      </c>
      <c r="M2157" s="54" t="s">
        <v>116</v>
      </c>
      <c r="N2157" s="54">
        <v>7.05</v>
      </c>
      <c r="P2157" s="54">
        <v>0.1</v>
      </c>
      <c r="R2157" s="54">
        <v>5140.25</v>
      </c>
      <c r="U2157" s="54">
        <v>0</v>
      </c>
    </row>
    <row r="2158" spans="5:21">
      <c r="E2158" s="55">
        <v>279</v>
      </c>
      <c r="F2158" s="55">
        <v>296</v>
      </c>
      <c r="H2158" s="54" t="s">
        <v>4836</v>
      </c>
      <c r="I2158" s="55">
        <v>2</v>
      </c>
      <c r="J2158" s="54" t="s">
        <v>4837</v>
      </c>
      <c r="K2158" s="54" t="s">
        <v>4836</v>
      </c>
      <c r="L2158" s="54" t="s">
        <v>363</v>
      </c>
      <c r="M2158" s="54" t="s">
        <v>116</v>
      </c>
      <c r="N2158" s="54">
        <v>7.05</v>
      </c>
      <c r="P2158" s="54">
        <v>0.1</v>
      </c>
      <c r="R2158" s="54">
        <v>6990.74</v>
      </c>
      <c r="U2158" s="54">
        <v>0</v>
      </c>
    </row>
    <row r="2159" spans="5:21">
      <c r="E2159" s="55">
        <v>279</v>
      </c>
      <c r="F2159" s="55">
        <v>296.01</v>
      </c>
      <c r="H2159" s="54" t="s">
        <v>4838</v>
      </c>
      <c r="I2159" s="55">
        <v>2</v>
      </c>
      <c r="J2159" s="54" t="s">
        <v>4839</v>
      </c>
      <c r="K2159" s="54" t="s">
        <v>4838</v>
      </c>
      <c r="L2159" s="54" t="s">
        <v>363</v>
      </c>
      <c r="M2159" s="54" t="s">
        <v>116</v>
      </c>
      <c r="N2159" s="54">
        <v>7.05</v>
      </c>
      <c r="P2159" s="54">
        <v>0.3</v>
      </c>
      <c r="R2159" s="54">
        <v>7965.62</v>
      </c>
      <c r="S2159" s="54">
        <v>3389</v>
      </c>
      <c r="T2159" s="54">
        <v>668</v>
      </c>
      <c r="U2159" s="54">
        <v>1</v>
      </c>
    </row>
    <row r="2160" spans="5:21">
      <c r="E2160" s="55">
        <v>279</v>
      </c>
      <c r="F2160" s="55">
        <v>299</v>
      </c>
      <c r="H2160" s="54" t="s">
        <v>4840</v>
      </c>
      <c r="I2160" s="55">
        <v>2</v>
      </c>
      <c r="J2160" s="54" t="s">
        <v>4841</v>
      </c>
      <c r="K2160" s="54" t="s">
        <v>4840</v>
      </c>
      <c r="L2160" s="54" t="s">
        <v>363</v>
      </c>
      <c r="M2160" s="54" t="s">
        <v>116</v>
      </c>
      <c r="N2160" s="54">
        <v>7.05</v>
      </c>
      <c r="P2160" s="54">
        <v>0.18</v>
      </c>
      <c r="R2160" s="54">
        <v>7409.05</v>
      </c>
      <c r="S2160" s="54">
        <v>3454</v>
      </c>
      <c r="T2160" s="54">
        <v>384</v>
      </c>
      <c r="U2160" s="54">
        <v>238000</v>
      </c>
    </row>
    <row r="2161" spans="5:21">
      <c r="E2161" s="55">
        <v>279</v>
      </c>
      <c r="F2161" s="55">
        <v>300</v>
      </c>
      <c r="H2161" s="54" t="s">
        <v>4842</v>
      </c>
      <c r="I2161" s="55">
        <v>2</v>
      </c>
      <c r="J2161" s="54" t="s">
        <v>3909</v>
      </c>
      <c r="K2161" s="54" t="s">
        <v>3910</v>
      </c>
      <c r="L2161" s="54" t="s">
        <v>309</v>
      </c>
      <c r="M2161" s="54" t="s">
        <v>116</v>
      </c>
      <c r="N2161" s="54">
        <v>7.05</v>
      </c>
      <c r="P2161" s="54">
        <v>0.2</v>
      </c>
      <c r="R2161" s="54">
        <v>5792.53</v>
      </c>
      <c r="S2161" s="54">
        <v>3227</v>
      </c>
      <c r="T2161" s="54">
        <v>967</v>
      </c>
      <c r="U2161" s="54">
        <v>95000</v>
      </c>
    </row>
    <row r="2162" spans="5:21">
      <c r="E2162" s="55">
        <v>279</v>
      </c>
      <c r="F2162" s="55">
        <v>301.01</v>
      </c>
      <c r="H2162" s="54" t="s">
        <v>4843</v>
      </c>
      <c r="I2162" s="55">
        <v>2</v>
      </c>
      <c r="J2162" s="54" t="s">
        <v>4844</v>
      </c>
      <c r="K2162" s="54" t="s">
        <v>4845</v>
      </c>
      <c r="L2162" s="54" t="s">
        <v>363</v>
      </c>
      <c r="M2162" s="54" t="s">
        <v>116</v>
      </c>
      <c r="N2162" s="54">
        <v>7.05</v>
      </c>
      <c r="P2162" s="54">
        <v>0.27</v>
      </c>
      <c r="R2162" s="54">
        <v>7065.19</v>
      </c>
      <c r="S2162" s="54">
        <v>3247</v>
      </c>
      <c r="T2162" s="54">
        <v>939</v>
      </c>
      <c r="U2162" s="54">
        <v>120000</v>
      </c>
    </row>
    <row r="2163" spans="5:21">
      <c r="E2163" s="55">
        <v>279</v>
      </c>
      <c r="F2163" s="55">
        <v>302</v>
      </c>
      <c r="H2163" s="54" t="s">
        <v>4846</v>
      </c>
      <c r="I2163" s="55">
        <v>2</v>
      </c>
      <c r="J2163" s="54" t="s">
        <v>4847</v>
      </c>
      <c r="K2163" s="54" t="s">
        <v>4846</v>
      </c>
      <c r="L2163" s="54" t="s">
        <v>363</v>
      </c>
      <c r="M2163" s="54" t="s">
        <v>116</v>
      </c>
      <c r="N2163" s="54">
        <v>7.05</v>
      </c>
      <c r="P2163" s="54">
        <v>0.43</v>
      </c>
      <c r="R2163" s="54">
        <v>7997.52</v>
      </c>
      <c r="U2163" s="54">
        <v>0</v>
      </c>
    </row>
    <row r="2164" spans="5:21">
      <c r="E2164" s="55">
        <v>279</v>
      </c>
      <c r="F2164" s="55">
        <v>305</v>
      </c>
      <c r="H2164" s="54" t="s">
        <v>4848</v>
      </c>
      <c r="I2164" s="55">
        <v>2</v>
      </c>
      <c r="J2164" s="54" t="s">
        <v>4849</v>
      </c>
      <c r="K2164" s="54" t="s">
        <v>4850</v>
      </c>
      <c r="L2164" s="54" t="s">
        <v>363</v>
      </c>
      <c r="M2164" s="54" t="s">
        <v>116</v>
      </c>
      <c r="N2164" s="54">
        <v>7.05</v>
      </c>
      <c r="P2164" s="54">
        <v>0.2</v>
      </c>
      <c r="R2164" s="54">
        <v>7270.8</v>
      </c>
      <c r="S2164" s="54">
        <v>3475</v>
      </c>
      <c r="T2164" s="54">
        <v>961</v>
      </c>
      <c r="U2164" s="54">
        <v>10</v>
      </c>
    </row>
    <row r="2165" spans="5:21">
      <c r="E2165" s="55">
        <v>279</v>
      </c>
      <c r="F2165" s="55">
        <v>306</v>
      </c>
      <c r="H2165" s="54" t="s">
        <v>4851</v>
      </c>
      <c r="I2165" s="55">
        <v>2</v>
      </c>
      <c r="J2165" s="54" t="s">
        <v>4852</v>
      </c>
      <c r="K2165" s="54" t="s">
        <v>4853</v>
      </c>
      <c r="L2165" s="54" t="s">
        <v>363</v>
      </c>
      <c r="M2165" s="54" t="s">
        <v>116</v>
      </c>
      <c r="N2165" s="54">
        <v>7.05</v>
      </c>
      <c r="P2165" s="54">
        <v>0.62</v>
      </c>
      <c r="R2165" s="54">
        <v>9014.94</v>
      </c>
      <c r="S2165" s="54">
        <v>2460</v>
      </c>
      <c r="T2165" s="54">
        <v>80</v>
      </c>
      <c r="U2165" s="54">
        <v>5000</v>
      </c>
    </row>
    <row r="2166" spans="5:21">
      <c r="E2166" s="55">
        <v>279</v>
      </c>
      <c r="F2166" s="55">
        <v>309</v>
      </c>
      <c r="H2166" s="54" t="s">
        <v>4854</v>
      </c>
      <c r="I2166" s="55">
        <v>2</v>
      </c>
      <c r="J2166" s="54" t="s">
        <v>4855</v>
      </c>
      <c r="K2166" s="54" t="s">
        <v>4854</v>
      </c>
      <c r="L2166" s="54" t="s">
        <v>363</v>
      </c>
      <c r="M2166" s="54" t="s">
        <v>116</v>
      </c>
      <c r="N2166" s="54">
        <v>7.05</v>
      </c>
      <c r="P2166" s="54">
        <v>0.33</v>
      </c>
      <c r="R2166" s="54">
        <v>7288.53</v>
      </c>
      <c r="S2166" s="54">
        <v>2038</v>
      </c>
      <c r="T2166" s="54">
        <v>83</v>
      </c>
      <c r="U2166" s="54">
        <v>136100</v>
      </c>
    </row>
    <row r="2167" spans="5:21">
      <c r="E2167" s="55">
        <v>279</v>
      </c>
      <c r="F2167" s="55">
        <v>311</v>
      </c>
      <c r="H2167" s="54" t="s">
        <v>4856</v>
      </c>
      <c r="I2167" s="55">
        <v>2</v>
      </c>
      <c r="J2167" s="54" t="s">
        <v>4857</v>
      </c>
      <c r="K2167" s="54" t="s">
        <v>4856</v>
      </c>
      <c r="L2167" s="54" t="s">
        <v>363</v>
      </c>
      <c r="M2167" s="54" t="s">
        <v>116</v>
      </c>
      <c r="N2167" s="54">
        <v>7.05</v>
      </c>
      <c r="P2167" s="54">
        <v>0.25</v>
      </c>
      <c r="R2167" s="54">
        <v>7944.35</v>
      </c>
      <c r="S2167" s="54">
        <v>2557</v>
      </c>
      <c r="T2167" s="54">
        <v>262</v>
      </c>
      <c r="U2167" s="54">
        <v>159000</v>
      </c>
    </row>
    <row r="2168" spans="5:21">
      <c r="E2168" s="55">
        <v>279</v>
      </c>
      <c r="F2168" s="55">
        <v>313</v>
      </c>
      <c r="H2168" s="54" t="s">
        <v>4858</v>
      </c>
      <c r="I2168" s="55">
        <v>2</v>
      </c>
      <c r="J2168" s="54" t="s">
        <v>4859</v>
      </c>
      <c r="K2168" s="54" t="s">
        <v>4860</v>
      </c>
      <c r="L2168" s="54" t="s">
        <v>363</v>
      </c>
      <c r="M2168" s="54" t="s">
        <v>116</v>
      </c>
      <c r="N2168" s="54">
        <v>7.05</v>
      </c>
      <c r="P2168" s="54">
        <v>0.23</v>
      </c>
      <c r="R2168" s="54">
        <v>8071.97</v>
      </c>
      <c r="S2168" s="54">
        <v>3009</v>
      </c>
      <c r="T2168" s="54">
        <v>24</v>
      </c>
      <c r="U2168" s="54">
        <v>10</v>
      </c>
    </row>
    <row r="2169" spans="5:21">
      <c r="E2169" s="55">
        <v>279</v>
      </c>
      <c r="F2169" s="55">
        <v>315</v>
      </c>
      <c r="H2169" s="54" t="s">
        <v>4861</v>
      </c>
      <c r="I2169" s="55">
        <v>2</v>
      </c>
      <c r="J2169" s="54" t="s">
        <v>4862</v>
      </c>
      <c r="K2169" s="54" t="s">
        <v>4861</v>
      </c>
      <c r="L2169" s="54" t="s">
        <v>2159</v>
      </c>
      <c r="M2169" s="54" t="s">
        <v>116</v>
      </c>
      <c r="N2169" s="54">
        <v>7.05</v>
      </c>
      <c r="P2169" s="54">
        <v>0.32</v>
      </c>
      <c r="R2169" s="54">
        <v>8734.8799999999992</v>
      </c>
      <c r="S2169" s="54">
        <v>3281</v>
      </c>
      <c r="T2169" s="54">
        <v>602</v>
      </c>
      <c r="U2169" s="54">
        <v>185000</v>
      </c>
    </row>
    <row r="2170" spans="5:21">
      <c r="E2170" s="55">
        <v>279</v>
      </c>
      <c r="F2170" s="55">
        <v>317</v>
      </c>
      <c r="H2170" s="54" t="s">
        <v>4863</v>
      </c>
      <c r="I2170" s="55">
        <v>2</v>
      </c>
      <c r="J2170" s="54" t="s">
        <v>4864</v>
      </c>
      <c r="K2170" s="54" t="s">
        <v>4863</v>
      </c>
      <c r="L2170" s="54" t="s">
        <v>2159</v>
      </c>
      <c r="M2170" s="54" t="s">
        <v>116</v>
      </c>
      <c r="N2170" s="54">
        <v>7.05</v>
      </c>
      <c r="P2170" s="54">
        <v>0.3</v>
      </c>
      <c r="R2170" s="54">
        <v>8539.91</v>
      </c>
      <c r="S2170" s="54">
        <v>3453</v>
      </c>
      <c r="T2170" s="54">
        <v>691</v>
      </c>
      <c r="U2170" s="54">
        <v>255000</v>
      </c>
    </row>
    <row r="2171" spans="5:21">
      <c r="E2171" s="55">
        <v>279</v>
      </c>
      <c r="F2171" s="55">
        <v>319</v>
      </c>
      <c r="H2171" s="54" t="s">
        <v>4865</v>
      </c>
      <c r="I2171" s="55">
        <v>2</v>
      </c>
      <c r="J2171" s="54" t="s">
        <v>4866</v>
      </c>
      <c r="K2171" s="54" t="s">
        <v>4865</v>
      </c>
      <c r="L2171" s="54" t="s">
        <v>363</v>
      </c>
      <c r="M2171" s="54" t="s">
        <v>116</v>
      </c>
      <c r="N2171" s="54">
        <v>7.05</v>
      </c>
      <c r="P2171" s="54">
        <v>0.3</v>
      </c>
      <c r="R2171" s="54">
        <v>7820.27</v>
      </c>
      <c r="S2171" s="54">
        <v>3293</v>
      </c>
      <c r="T2171" s="54">
        <v>393</v>
      </c>
      <c r="U2171" s="54">
        <v>1</v>
      </c>
    </row>
    <row r="2172" spans="5:21">
      <c r="E2172" s="55">
        <v>279</v>
      </c>
      <c r="F2172" s="55">
        <v>320.02</v>
      </c>
      <c r="H2172" s="54" t="s">
        <v>4867</v>
      </c>
      <c r="I2172" s="55">
        <v>2</v>
      </c>
      <c r="J2172" s="54" t="s">
        <v>4868</v>
      </c>
      <c r="K2172" s="54" t="s">
        <v>4869</v>
      </c>
      <c r="L2172" s="54" t="s">
        <v>363</v>
      </c>
      <c r="M2172" s="54" t="s">
        <v>116</v>
      </c>
      <c r="N2172" s="54">
        <v>7.05</v>
      </c>
      <c r="P2172" s="54">
        <v>0.26</v>
      </c>
      <c r="R2172" s="54">
        <v>7703.29</v>
      </c>
      <c r="S2172" s="54">
        <v>3364</v>
      </c>
      <c r="T2172" s="54">
        <v>252</v>
      </c>
      <c r="U2172" s="54">
        <v>1</v>
      </c>
    </row>
    <row r="2173" spans="5:21">
      <c r="E2173" s="55">
        <v>279</v>
      </c>
      <c r="F2173" s="55">
        <v>323</v>
      </c>
      <c r="H2173" s="54" t="s">
        <v>4870</v>
      </c>
      <c r="I2173" s="55">
        <v>2</v>
      </c>
      <c r="J2173" s="54" t="s">
        <v>4871</v>
      </c>
      <c r="K2173" s="54" t="s">
        <v>4870</v>
      </c>
      <c r="L2173" s="54" t="s">
        <v>363</v>
      </c>
      <c r="M2173" s="54" t="s">
        <v>116</v>
      </c>
      <c r="N2173" s="54">
        <v>7.05</v>
      </c>
      <c r="P2173" s="54">
        <v>0.17</v>
      </c>
      <c r="R2173" s="54">
        <v>7699.74</v>
      </c>
      <c r="U2173" s="54">
        <v>0</v>
      </c>
    </row>
    <row r="2174" spans="5:21">
      <c r="E2174" s="55">
        <v>279</v>
      </c>
      <c r="F2174" s="55">
        <v>324.01</v>
      </c>
      <c r="H2174" s="54" t="s">
        <v>4872</v>
      </c>
      <c r="I2174" s="55">
        <v>2</v>
      </c>
      <c r="J2174" s="54" t="s">
        <v>4873</v>
      </c>
      <c r="K2174" s="54" t="s">
        <v>4874</v>
      </c>
      <c r="L2174" s="54" t="s">
        <v>363</v>
      </c>
      <c r="M2174" s="54" t="s">
        <v>116</v>
      </c>
      <c r="N2174" s="54">
        <v>7.05</v>
      </c>
      <c r="P2174" s="54">
        <v>0.14000000000000001</v>
      </c>
      <c r="R2174" s="54">
        <v>7341.7</v>
      </c>
      <c r="S2174" s="54">
        <v>3408</v>
      </c>
      <c r="T2174" s="54">
        <v>126</v>
      </c>
      <c r="U2174" s="54">
        <v>251500</v>
      </c>
    </row>
    <row r="2175" spans="5:21">
      <c r="E2175" s="55">
        <v>279</v>
      </c>
      <c r="F2175" s="55">
        <v>325.02</v>
      </c>
      <c r="H2175" s="54" t="s">
        <v>4876</v>
      </c>
      <c r="I2175" s="55">
        <v>2</v>
      </c>
      <c r="J2175" s="54" t="s">
        <v>4877</v>
      </c>
      <c r="K2175" s="54" t="s">
        <v>4876</v>
      </c>
      <c r="L2175" s="54" t="s">
        <v>363</v>
      </c>
      <c r="M2175" s="54" t="s">
        <v>116</v>
      </c>
      <c r="N2175" s="54">
        <v>7.05</v>
      </c>
      <c r="P2175" s="54">
        <v>0.14000000000000001</v>
      </c>
      <c r="R2175" s="54">
        <v>6604.34</v>
      </c>
      <c r="S2175" s="54">
        <v>1872</v>
      </c>
      <c r="T2175" s="54">
        <v>79</v>
      </c>
      <c r="U2175" s="54">
        <v>125000</v>
      </c>
    </row>
    <row r="2176" spans="5:21">
      <c r="E2176" s="55">
        <v>279</v>
      </c>
      <c r="F2176" s="55">
        <v>327</v>
      </c>
      <c r="H2176" s="54" t="s">
        <v>4878</v>
      </c>
      <c r="I2176" s="55">
        <v>2</v>
      </c>
      <c r="J2176" s="54" t="s">
        <v>4879</v>
      </c>
      <c r="K2176" s="54" t="s">
        <v>4878</v>
      </c>
      <c r="L2176" s="54" t="s">
        <v>363</v>
      </c>
      <c r="M2176" s="54" t="s">
        <v>116</v>
      </c>
      <c r="N2176" s="54">
        <v>7.05</v>
      </c>
      <c r="P2176" s="54">
        <v>0.36</v>
      </c>
      <c r="R2176" s="54">
        <v>8052.39</v>
      </c>
      <c r="U2176" s="54">
        <v>0</v>
      </c>
    </row>
    <row r="2177" spans="5:21">
      <c r="E2177" s="55">
        <v>279</v>
      </c>
      <c r="F2177" s="55">
        <v>328.02</v>
      </c>
      <c r="H2177" s="54" t="s">
        <v>4880</v>
      </c>
      <c r="I2177" s="55">
        <v>2</v>
      </c>
      <c r="J2177" s="54" t="s">
        <v>4881</v>
      </c>
      <c r="K2177" s="54" t="s">
        <v>4882</v>
      </c>
      <c r="L2177" s="54" t="s">
        <v>363</v>
      </c>
      <c r="M2177" s="54" t="s">
        <v>116</v>
      </c>
      <c r="N2177" s="54">
        <v>7.05</v>
      </c>
      <c r="P2177" s="54">
        <v>0.28000000000000003</v>
      </c>
      <c r="R2177" s="54">
        <v>7316.88</v>
      </c>
      <c r="S2177" s="54">
        <v>3323</v>
      </c>
      <c r="T2177" s="54">
        <v>693</v>
      </c>
      <c r="U2177" s="54">
        <v>194000</v>
      </c>
    </row>
    <row r="2178" spans="5:21">
      <c r="E2178" s="55">
        <v>279</v>
      </c>
      <c r="F2178" s="55">
        <v>331</v>
      </c>
      <c r="H2178" s="54" t="s">
        <v>4883</v>
      </c>
      <c r="I2178" s="55">
        <v>2</v>
      </c>
      <c r="J2178" s="54" t="s">
        <v>4884</v>
      </c>
      <c r="K2178" s="54" t="s">
        <v>4883</v>
      </c>
      <c r="L2178" s="54" t="s">
        <v>363</v>
      </c>
      <c r="M2178" s="54" t="s">
        <v>116</v>
      </c>
      <c r="N2178" s="54">
        <v>7.05</v>
      </c>
      <c r="P2178" s="54">
        <v>0.66</v>
      </c>
      <c r="R2178" s="54">
        <v>10837.07</v>
      </c>
      <c r="S2178" s="54">
        <v>3065</v>
      </c>
      <c r="T2178" s="54">
        <v>54</v>
      </c>
      <c r="U2178" s="54">
        <v>499000</v>
      </c>
    </row>
    <row r="2179" spans="5:21">
      <c r="E2179" s="55">
        <v>279</v>
      </c>
      <c r="F2179" s="55">
        <v>335</v>
      </c>
      <c r="H2179" s="54" t="s">
        <v>4885</v>
      </c>
      <c r="I2179" s="55">
        <v>2</v>
      </c>
      <c r="J2179" s="54" t="s">
        <v>4886</v>
      </c>
      <c r="K2179" s="54" t="s">
        <v>4885</v>
      </c>
      <c r="L2179" s="54" t="s">
        <v>363</v>
      </c>
      <c r="M2179" s="54" t="s">
        <v>116</v>
      </c>
      <c r="N2179" s="54">
        <v>7.05</v>
      </c>
      <c r="O2179" s="54" t="s">
        <v>4887</v>
      </c>
      <c r="P2179" s="54">
        <v>0.38</v>
      </c>
      <c r="R2179" s="54">
        <v>10705.9</v>
      </c>
      <c r="S2179" s="54">
        <v>3441</v>
      </c>
      <c r="T2179" s="54">
        <v>501</v>
      </c>
      <c r="U2179" s="54">
        <v>337000</v>
      </c>
    </row>
    <row r="2180" spans="5:21">
      <c r="E2180" s="55">
        <v>279</v>
      </c>
      <c r="F2180" s="55">
        <v>341</v>
      </c>
      <c r="H2180" s="54" t="s">
        <v>4888</v>
      </c>
      <c r="I2180" s="55">
        <v>1</v>
      </c>
      <c r="J2180" s="54" t="s">
        <v>4730</v>
      </c>
      <c r="K2180" s="54" t="s">
        <v>4731</v>
      </c>
      <c r="L2180" s="54" t="s">
        <v>363</v>
      </c>
      <c r="M2180" s="54" t="s">
        <v>116</v>
      </c>
      <c r="N2180" s="54">
        <v>7.05</v>
      </c>
      <c r="P2180" s="54">
        <v>0.37</v>
      </c>
      <c r="R2180" s="54">
        <v>1013.87</v>
      </c>
      <c r="U2180" s="54">
        <v>0</v>
      </c>
    </row>
    <row r="2181" spans="5:21">
      <c r="E2181" s="55">
        <v>279</v>
      </c>
      <c r="F2181" s="55">
        <v>360</v>
      </c>
      <c r="H2181" s="54" t="s">
        <v>4889</v>
      </c>
      <c r="I2181" s="55">
        <v>2</v>
      </c>
      <c r="J2181" s="54" t="s">
        <v>4890</v>
      </c>
      <c r="K2181" s="54" t="s">
        <v>4889</v>
      </c>
      <c r="L2181" s="54" t="s">
        <v>363</v>
      </c>
      <c r="M2181" s="54" t="s">
        <v>116</v>
      </c>
      <c r="N2181" s="54">
        <v>7.05</v>
      </c>
      <c r="P2181" s="54">
        <v>0.68</v>
      </c>
      <c r="R2181" s="54">
        <v>7830.91</v>
      </c>
      <c r="S2181" s="54">
        <v>3368</v>
      </c>
      <c r="T2181" s="54">
        <v>104</v>
      </c>
      <c r="U2181" s="54">
        <v>232000</v>
      </c>
    </row>
    <row r="2182" spans="5:21">
      <c r="E2182" s="55">
        <v>279</v>
      </c>
      <c r="F2182" s="55">
        <v>362</v>
      </c>
      <c r="H2182" s="54" t="s">
        <v>4891</v>
      </c>
      <c r="I2182" s="55">
        <v>2</v>
      </c>
      <c r="J2182" s="54" t="s">
        <v>4892</v>
      </c>
      <c r="K2182" s="54" t="s">
        <v>4891</v>
      </c>
      <c r="L2182" s="54" t="s">
        <v>363</v>
      </c>
      <c r="M2182" s="54" t="s">
        <v>116</v>
      </c>
      <c r="N2182" s="54">
        <v>7.05</v>
      </c>
      <c r="P2182" s="54">
        <v>0.23</v>
      </c>
      <c r="R2182" s="54">
        <v>7256.62</v>
      </c>
      <c r="S2182" s="54">
        <v>2044</v>
      </c>
      <c r="T2182" s="54">
        <v>60</v>
      </c>
      <c r="U2182" s="54">
        <v>132000</v>
      </c>
    </row>
    <row r="2183" spans="5:21">
      <c r="E2183" s="55">
        <v>279</v>
      </c>
      <c r="F2183" s="55">
        <v>364</v>
      </c>
      <c r="H2183" s="54" t="s">
        <v>4893</v>
      </c>
      <c r="I2183" s="55">
        <v>2</v>
      </c>
      <c r="J2183" s="54" t="s">
        <v>4894</v>
      </c>
      <c r="K2183" s="54" t="s">
        <v>4895</v>
      </c>
      <c r="L2183" s="54" t="s">
        <v>1360</v>
      </c>
      <c r="M2183" s="54" t="s">
        <v>116</v>
      </c>
      <c r="N2183" s="54">
        <v>7.05</v>
      </c>
      <c r="P2183" s="54">
        <v>0.4</v>
      </c>
      <c r="R2183" s="54">
        <v>9362.35</v>
      </c>
      <c r="S2183" s="54">
        <v>3471</v>
      </c>
      <c r="T2183" s="54">
        <v>99</v>
      </c>
      <c r="U2183" s="54">
        <v>260000</v>
      </c>
    </row>
    <row r="2184" spans="5:21">
      <c r="E2184" s="55">
        <v>279</v>
      </c>
      <c r="F2184" s="55">
        <v>367.02</v>
      </c>
      <c r="H2184" s="54" t="s">
        <v>4896</v>
      </c>
      <c r="I2184" s="55">
        <v>2</v>
      </c>
      <c r="J2184" s="54" t="s">
        <v>4897</v>
      </c>
      <c r="K2184" s="54" t="s">
        <v>4898</v>
      </c>
      <c r="L2184" s="54" t="s">
        <v>4899</v>
      </c>
      <c r="M2184" s="54" t="s">
        <v>116</v>
      </c>
      <c r="N2184" s="54">
        <v>7.05</v>
      </c>
      <c r="P2184" s="54">
        <v>0.17</v>
      </c>
      <c r="R2184" s="54">
        <v>8302.39</v>
      </c>
      <c r="S2184" s="54">
        <v>3391</v>
      </c>
      <c r="T2184" s="54">
        <v>510</v>
      </c>
      <c r="U2184" s="54">
        <v>207000</v>
      </c>
    </row>
    <row r="2185" spans="5:21">
      <c r="E2185" s="55">
        <v>279</v>
      </c>
      <c r="F2185" s="55">
        <v>369</v>
      </c>
      <c r="H2185" s="54" t="s">
        <v>4896</v>
      </c>
      <c r="I2185" s="55">
        <v>1</v>
      </c>
      <c r="J2185" s="54" t="s">
        <v>4900</v>
      </c>
      <c r="K2185" s="54" t="s">
        <v>4901</v>
      </c>
      <c r="L2185" s="54" t="s">
        <v>4902</v>
      </c>
      <c r="M2185" s="54" t="s">
        <v>116</v>
      </c>
      <c r="N2185" s="54">
        <v>7.05</v>
      </c>
      <c r="P2185" s="54">
        <v>0.22</v>
      </c>
      <c r="R2185" s="54">
        <v>428.95</v>
      </c>
      <c r="S2185" s="54">
        <v>3385</v>
      </c>
      <c r="T2185" s="54">
        <v>744</v>
      </c>
      <c r="U2185" s="54">
        <v>0</v>
      </c>
    </row>
    <row r="2186" spans="5:21">
      <c r="E2186" s="55">
        <v>279</v>
      </c>
      <c r="F2186" s="55">
        <v>372</v>
      </c>
      <c r="H2186" s="54" t="s">
        <v>4903</v>
      </c>
      <c r="I2186" s="55">
        <v>2</v>
      </c>
      <c r="J2186" s="54" t="s">
        <v>4904</v>
      </c>
      <c r="K2186" s="54" t="s">
        <v>4903</v>
      </c>
      <c r="L2186" s="54" t="s">
        <v>363</v>
      </c>
      <c r="M2186" s="54" t="s">
        <v>116</v>
      </c>
      <c r="N2186" s="54">
        <v>7.05</v>
      </c>
      <c r="P2186" s="54">
        <v>0.61</v>
      </c>
      <c r="R2186" s="54">
        <v>8827.0499999999993</v>
      </c>
      <c r="U2186" s="54">
        <v>0</v>
      </c>
    </row>
    <row r="2187" spans="5:21">
      <c r="E2187" s="55">
        <v>279</v>
      </c>
      <c r="F2187" s="55">
        <v>377</v>
      </c>
      <c r="H2187" s="54" t="s">
        <v>4905</v>
      </c>
      <c r="I2187" s="55">
        <v>2</v>
      </c>
      <c r="J2187" s="54" t="s">
        <v>4906</v>
      </c>
      <c r="K2187" s="54" t="s">
        <v>4905</v>
      </c>
      <c r="L2187" s="54" t="s">
        <v>363</v>
      </c>
      <c r="M2187" s="54" t="s">
        <v>116</v>
      </c>
      <c r="N2187" s="54">
        <v>7.05</v>
      </c>
      <c r="P2187" s="54">
        <v>0.42</v>
      </c>
      <c r="R2187" s="54">
        <v>8348.48</v>
      </c>
      <c r="S2187" s="54">
        <v>2614</v>
      </c>
      <c r="T2187" s="54">
        <v>10</v>
      </c>
      <c r="U2187" s="54">
        <v>185900</v>
      </c>
    </row>
    <row r="2188" spans="5:21">
      <c r="E2188" s="55">
        <v>279</v>
      </c>
      <c r="F2188" s="55">
        <v>379</v>
      </c>
      <c r="H2188" s="54" t="s">
        <v>4907</v>
      </c>
      <c r="I2188" s="55">
        <v>2</v>
      </c>
      <c r="J2188" s="54" t="s">
        <v>4908</v>
      </c>
      <c r="K2188" s="54" t="s">
        <v>4907</v>
      </c>
      <c r="L2188" s="54" t="s">
        <v>363</v>
      </c>
      <c r="M2188" s="54" t="s">
        <v>116</v>
      </c>
      <c r="N2188" s="54">
        <v>7.05</v>
      </c>
      <c r="P2188" s="54">
        <v>0.72</v>
      </c>
      <c r="R2188" s="54">
        <v>7593.39</v>
      </c>
      <c r="U2188" s="54">
        <v>0</v>
      </c>
    </row>
    <row r="2189" spans="5:21">
      <c r="E2189" s="55">
        <v>279</v>
      </c>
      <c r="F2189" s="55">
        <v>381</v>
      </c>
      <c r="H2189" s="54" t="s">
        <v>2712</v>
      </c>
      <c r="I2189" s="55">
        <v>2</v>
      </c>
      <c r="J2189" s="54" t="s">
        <v>4909</v>
      </c>
      <c r="K2189" s="54" t="s">
        <v>2712</v>
      </c>
      <c r="L2189" s="54" t="s">
        <v>363</v>
      </c>
      <c r="M2189" s="54" t="s">
        <v>116</v>
      </c>
      <c r="N2189" s="54">
        <v>7.05</v>
      </c>
      <c r="P2189" s="54">
        <v>0.63</v>
      </c>
      <c r="R2189" s="54">
        <v>9362.35</v>
      </c>
      <c r="U2189" s="54">
        <v>0</v>
      </c>
    </row>
    <row r="2190" spans="5:21">
      <c r="E2190" s="55">
        <v>280</v>
      </c>
      <c r="F2190" s="55">
        <v>496</v>
      </c>
      <c r="H2190" s="54" t="s">
        <v>4910</v>
      </c>
      <c r="I2190" s="55">
        <v>2</v>
      </c>
      <c r="J2190" s="54" t="s">
        <v>4911</v>
      </c>
      <c r="K2190" s="54" t="s">
        <v>4910</v>
      </c>
      <c r="L2190" s="54" t="s">
        <v>363</v>
      </c>
      <c r="M2190" s="54" t="s">
        <v>116</v>
      </c>
      <c r="N2190" s="54">
        <v>7.05</v>
      </c>
      <c r="P2190" s="54">
        <v>0.42</v>
      </c>
      <c r="R2190" s="54">
        <v>8486.73</v>
      </c>
      <c r="S2190" s="54">
        <v>3422</v>
      </c>
      <c r="T2190" s="54">
        <v>394</v>
      </c>
      <c r="U2190" s="54">
        <v>240000</v>
      </c>
    </row>
    <row r="2191" spans="5:21">
      <c r="E2191" s="55">
        <v>280</v>
      </c>
      <c r="F2191" s="55">
        <v>499</v>
      </c>
      <c r="H2191" s="54" t="s">
        <v>4912</v>
      </c>
      <c r="I2191" s="55">
        <v>1</v>
      </c>
      <c r="J2191" s="54" t="s">
        <v>4913</v>
      </c>
      <c r="K2191" s="54" t="s">
        <v>4914</v>
      </c>
      <c r="L2191" s="54" t="s">
        <v>2653</v>
      </c>
      <c r="M2191" s="54" t="s">
        <v>116</v>
      </c>
      <c r="N2191" s="54">
        <v>7.05</v>
      </c>
      <c r="P2191" s="54">
        <v>0.21</v>
      </c>
      <c r="R2191" s="54">
        <v>744.45</v>
      </c>
      <c r="U2191" s="54">
        <v>0</v>
      </c>
    </row>
    <row r="2192" spans="5:21">
      <c r="E2192" s="55">
        <v>280</v>
      </c>
      <c r="F2192" s="55">
        <v>500</v>
      </c>
      <c r="H2192" s="54" t="s">
        <v>4915</v>
      </c>
      <c r="I2192" s="55">
        <v>2</v>
      </c>
      <c r="J2192" s="54" t="s">
        <v>4916</v>
      </c>
      <c r="K2192" s="54" t="s">
        <v>4915</v>
      </c>
      <c r="L2192" s="54" t="s">
        <v>363</v>
      </c>
      <c r="M2192" s="54" t="s">
        <v>116</v>
      </c>
      <c r="N2192" s="54">
        <v>7.05</v>
      </c>
      <c r="P2192" s="54">
        <v>0.18</v>
      </c>
      <c r="R2192" s="54">
        <v>8518.64</v>
      </c>
      <c r="U2192" s="54">
        <v>0</v>
      </c>
    </row>
    <row r="2193" spans="5:21">
      <c r="E2193" s="55">
        <v>280</v>
      </c>
      <c r="F2193" s="55">
        <v>501.02</v>
      </c>
      <c r="H2193" s="54" t="s">
        <v>4917</v>
      </c>
      <c r="I2193" s="55">
        <v>2</v>
      </c>
      <c r="J2193" s="54" t="s">
        <v>4918</v>
      </c>
      <c r="K2193" s="54" t="s">
        <v>4917</v>
      </c>
      <c r="L2193" s="54" t="s">
        <v>363</v>
      </c>
      <c r="M2193" s="54" t="s">
        <v>116</v>
      </c>
      <c r="N2193" s="54">
        <v>7.05</v>
      </c>
      <c r="P2193" s="54">
        <v>0.17</v>
      </c>
      <c r="R2193" s="54">
        <v>8702.98</v>
      </c>
      <c r="S2193" s="54">
        <v>3200</v>
      </c>
      <c r="T2193" s="54">
        <v>662</v>
      </c>
      <c r="U2193" s="54">
        <v>325000</v>
      </c>
    </row>
    <row r="2194" spans="5:21">
      <c r="E2194" s="55">
        <v>280</v>
      </c>
      <c r="F2194" s="55">
        <v>504.01</v>
      </c>
      <c r="H2194" s="54" t="s">
        <v>4919</v>
      </c>
      <c r="I2194" s="55">
        <v>2</v>
      </c>
      <c r="J2194" s="54" t="s">
        <v>4920</v>
      </c>
      <c r="K2194" s="54" t="s">
        <v>4919</v>
      </c>
      <c r="L2194" s="54" t="s">
        <v>363</v>
      </c>
      <c r="M2194" s="54" t="s">
        <v>116</v>
      </c>
      <c r="N2194" s="54">
        <v>7.05</v>
      </c>
      <c r="P2194" s="54">
        <v>0.28999999999999998</v>
      </c>
      <c r="R2194" s="54">
        <v>8398.11</v>
      </c>
      <c r="S2194" s="54">
        <v>3371</v>
      </c>
      <c r="T2194" s="54">
        <v>94</v>
      </c>
      <c r="U2194" s="54">
        <v>265000</v>
      </c>
    </row>
    <row r="2195" spans="5:21">
      <c r="E2195" s="55">
        <v>280</v>
      </c>
      <c r="F2195" s="55">
        <v>505</v>
      </c>
      <c r="H2195" s="54" t="s">
        <v>4921</v>
      </c>
      <c r="I2195" s="55">
        <v>2</v>
      </c>
      <c r="J2195" s="54" t="s">
        <v>4922</v>
      </c>
      <c r="K2195" s="54" t="s">
        <v>4921</v>
      </c>
      <c r="L2195" s="54" t="s">
        <v>2159</v>
      </c>
      <c r="M2195" s="54" t="s">
        <v>116</v>
      </c>
      <c r="N2195" s="54">
        <v>7.05</v>
      </c>
      <c r="P2195" s="54">
        <v>0.38</v>
      </c>
      <c r="R2195" s="54">
        <v>8167.68</v>
      </c>
      <c r="S2195" s="54">
        <v>3294</v>
      </c>
      <c r="T2195" s="54">
        <v>492</v>
      </c>
      <c r="U2195" s="54">
        <v>242050</v>
      </c>
    </row>
    <row r="2196" spans="5:21">
      <c r="E2196" s="55">
        <v>280</v>
      </c>
      <c r="F2196" s="55">
        <v>508</v>
      </c>
      <c r="H2196" s="54" t="s">
        <v>4923</v>
      </c>
      <c r="I2196" s="55">
        <v>2</v>
      </c>
      <c r="J2196" s="54" t="s">
        <v>4924</v>
      </c>
      <c r="K2196" s="54" t="s">
        <v>4923</v>
      </c>
      <c r="L2196" s="54" t="s">
        <v>363</v>
      </c>
      <c r="M2196" s="54" t="s">
        <v>116</v>
      </c>
      <c r="N2196" s="54">
        <v>7.05</v>
      </c>
      <c r="P2196" s="54">
        <v>0.23</v>
      </c>
      <c r="R2196" s="54">
        <v>6746.14</v>
      </c>
      <c r="S2196" s="54">
        <v>3242</v>
      </c>
      <c r="T2196" s="54">
        <v>143</v>
      </c>
      <c r="U2196" s="54">
        <v>228000</v>
      </c>
    </row>
    <row r="2197" spans="5:21">
      <c r="E2197" s="55">
        <v>281</v>
      </c>
      <c r="F2197" s="55">
        <v>412</v>
      </c>
      <c r="H2197" s="54" t="s">
        <v>4925</v>
      </c>
      <c r="I2197" s="55">
        <v>2</v>
      </c>
      <c r="J2197" s="54" t="s">
        <v>4926</v>
      </c>
      <c r="K2197" s="54" t="s">
        <v>4925</v>
      </c>
      <c r="L2197" s="54" t="s">
        <v>363</v>
      </c>
      <c r="M2197" s="54" t="s">
        <v>116</v>
      </c>
      <c r="N2197" s="54">
        <v>7.05</v>
      </c>
      <c r="P2197" s="54">
        <v>0.6</v>
      </c>
      <c r="R2197" s="54">
        <v>10213.15</v>
      </c>
      <c r="S2197" s="54">
        <v>3215</v>
      </c>
      <c r="T2197" s="54">
        <v>61</v>
      </c>
      <c r="U2197" s="54">
        <v>1</v>
      </c>
    </row>
    <row r="2198" spans="5:21">
      <c r="E2198" s="55">
        <v>281</v>
      </c>
      <c r="F2198" s="55">
        <v>416</v>
      </c>
      <c r="H2198" s="54" t="s">
        <v>4927</v>
      </c>
      <c r="I2198" s="55">
        <v>2</v>
      </c>
      <c r="J2198" s="54" t="s">
        <v>4928</v>
      </c>
      <c r="K2198" s="54" t="s">
        <v>4929</v>
      </c>
      <c r="L2198" s="54" t="s">
        <v>363</v>
      </c>
      <c r="M2198" s="54" t="s">
        <v>116</v>
      </c>
      <c r="N2198" s="54">
        <v>7.05</v>
      </c>
      <c r="P2198" s="54">
        <v>0.37</v>
      </c>
      <c r="R2198" s="54">
        <v>8004.61</v>
      </c>
      <c r="S2198" s="54">
        <v>2683</v>
      </c>
      <c r="T2198" s="54">
        <v>173</v>
      </c>
      <c r="U2198" s="54">
        <v>1</v>
      </c>
    </row>
    <row r="2199" spans="5:21">
      <c r="E2199" s="55">
        <v>281</v>
      </c>
      <c r="F2199" s="55">
        <v>417.02</v>
      </c>
      <c r="H2199" s="54" t="s">
        <v>4930</v>
      </c>
      <c r="I2199" s="55">
        <v>2</v>
      </c>
      <c r="J2199" s="54" t="s">
        <v>4931</v>
      </c>
      <c r="K2199" s="54" t="s">
        <v>4930</v>
      </c>
      <c r="L2199" s="54" t="s">
        <v>363</v>
      </c>
      <c r="M2199" s="54" t="s">
        <v>116</v>
      </c>
      <c r="N2199" s="54">
        <v>7.05</v>
      </c>
      <c r="P2199" s="54">
        <v>0.17</v>
      </c>
      <c r="R2199" s="54">
        <v>8366.2000000000007</v>
      </c>
      <c r="S2199" s="54">
        <v>3212</v>
      </c>
      <c r="T2199" s="54">
        <v>866</v>
      </c>
      <c r="U2199" s="54">
        <v>280000</v>
      </c>
    </row>
    <row r="2200" spans="5:21">
      <c r="E2200" s="55">
        <v>281</v>
      </c>
      <c r="F2200" s="55">
        <v>419</v>
      </c>
      <c r="H2200" s="54" t="s">
        <v>4932</v>
      </c>
      <c r="I2200" s="55">
        <v>2</v>
      </c>
      <c r="J2200" s="54" t="s">
        <v>4933</v>
      </c>
      <c r="K2200" s="54" t="s">
        <v>4932</v>
      </c>
      <c r="L2200" s="54" t="s">
        <v>2159</v>
      </c>
      <c r="M2200" s="54" t="s">
        <v>116</v>
      </c>
      <c r="N2200" s="54">
        <v>7.05</v>
      </c>
      <c r="P2200" s="54">
        <v>0.54</v>
      </c>
      <c r="R2200" s="54">
        <v>6558.25</v>
      </c>
      <c r="S2200" s="54">
        <v>3316</v>
      </c>
      <c r="T2200" s="54">
        <v>266</v>
      </c>
      <c r="U2200" s="54">
        <v>185000</v>
      </c>
    </row>
    <row r="2201" spans="5:21">
      <c r="E2201" s="55">
        <v>281</v>
      </c>
      <c r="F2201" s="55">
        <v>423</v>
      </c>
      <c r="H2201" s="54" t="s">
        <v>4934</v>
      </c>
      <c r="I2201" s="55">
        <v>2</v>
      </c>
      <c r="J2201" s="54" t="s">
        <v>4935</v>
      </c>
      <c r="K2201" s="54" t="s">
        <v>4934</v>
      </c>
      <c r="L2201" s="54" t="s">
        <v>363</v>
      </c>
      <c r="M2201" s="54" t="s">
        <v>116</v>
      </c>
      <c r="N2201" s="54">
        <v>7.05</v>
      </c>
      <c r="P2201" s="54">
        <v>0.33</v>
      </c>
      <c r="R2201" s="54">
        <v>8816.42</v>
      </c>
      <c r="S2201" s="54">
        <v>3042</v>
      </c>
      <c r="T2201" s="54">
        <v>310</v>
      </c>
      <c r="U2201" s="54">
        <v>380900</v>
      </c>
    </row>
    <row r="2202" spans="5:21">
      <c r="E2202" s="55">
        <v>281</v>
      </c>
      <c r="F2202" s="55">
        <v>425</v>
      </c>
      <c r="H2202" s="54" t="s">
        <v>4936</v>
      </c>
      <c r="I2202" s="55">
        <v>2</v>
      </c>
      <c r="J2202" s="54" t="s">
        <v>4937</v>
      </c>
      <c r="K2202" s="54" t="s">
        <v>4936</v>
      </c>
      <c r="L2202" s="54" t="s">
        <v>363</v>
      </c>
      <c r="M2202" s="54" t="s">
        <v>116</v>
      </c>
      <c r="N2202" s="54">
        <v>7.05</v>
      </c>
      <c r="P2202" s="54">
        <v>0.37</v>
      </c>
      <c r="R2202" s="54">
        <v>8139.32</v>
      </c>
      <c r="S2202" s="54">
        <v>2831</v>
      </c>
      <c r="T2202" s="54">
        <v>254</v>
      </c>
      <c r="U2202" s="54">
        <v>286000</v>
      </c>
    </row>
    <row r="2203" spans="5:21">
      <c r="E2203" s="55">
        <v>281</v>
      </c>
      <c r="F2203" s="55">
        <v>428</v>
      </c>
      <c r="H2203" s="54" t="s">
        <v>4938</v>
      </c>
      <c r="I2203" s="55">
        <v>2</v>
      </c>
      <c r="J2203" s="54" t="s">
        <v>4939</v>
      </c>
      <c r="K2203" s="54" t="s">
        <v>4938</v>
      </c>
      <c r="L2203" s="54" t="s">
        <v>363</v>
      </c>
      <c r="M2203" s="54" t="s">
        <v>116</v>
      </c>
      <c r="N2203" s="54">
        <v>7.05</v>
      </c>
      <c r="P2203" s="54">
        <v>0.79</v>
      </c>
      <c r="R2203" s="54">
        <v>7602.18</v>
      </c>
      <c r="U2203" s="54">
        <v>0</v>
      </c>
    </row>
    <row r="2204" spans="5:21">
      <c r="E2204" s="55">
        <v>281</v>
      </c>
      <c r="F2204" s="55">
        <v>431</v>
      </c>
      <c r="H2204" s="54" t="s">
        <v>4940</v>
      </c>
      <c r="I2204" s="55">
        <v>2</v>
      </c>
      <c r="J2204" s="54" t="s">
        <v>4941</v>
      </c>
      <c r="K2204" s="54" t="s">
        <v>4942</v>
      </c>
      <c r="L2204" s="54" t="s">
        <v>4943</v>
      </c>
      <c r="M2204" s="54" t="s">
        <v>116</v>
      </c>
      <c r="N2204" s="54">
        <v>7.05</v>
      </c>
      <c r="P2204" s="54">
        <v>0.36</v>
      </c>
      <c r="R2204" s="54">
        <v>9000.76</v>
      </c>
      <c r="S2204" s="54">
        <v>2145</v>
      </c>
      <c r="T2204" s="54">
        <v>211</v>
      </c>
      <c r="U2204" s="54">
        <v>30000</v>
      </c>
    </row>
    <row r="2205" spans="5:21">
      <c r="E2205" s="55">
        <v>281</v>
      </c>
      <c r="F2205" s="55">
        <v>434.01</v>
      </c>
      <c r="H2205" s="54" t="s">
        <v>4944</v>
      </c>
      <c r="I2205" s="55">
        <v>2</v>
      </c>
      <c r="J2205" s="54" t="s">
        <v>4945</v>
      </c>
      <c r="K2205" s="54" t="s">
        <v>4944</v>
      </c>
      <c r="L2205" s="54" t="s">
        <v>363</v>
      </c>
      <c r="M2205" s="54" t="s">
        <v>116</v>
      </c>
      <c r="N2205" s="54">
        <v>7.05</v>
      </c>
      <c r="P2205" s="54">
        <v>0.39</v>
      </c>
      <c r="R2205" s="54">
        <v>9302.08</v>
      </c>
      <c r="S2205" s="54">
        <v>2031</v>
      </c>
      <c r="T2205" s="54">
        <v>112</v>
      </c>
      <c r="U2205" s="54">
        <v>190000</v>
      </c>
    </row>
    <row r="2206" spans="5:21">
      <c r="E2206" s="55">
        <v>281</v>
      </c>
      <c r="F2206" s="55">
        <v>438</v>
      </c>
      <c r="H2206" s="54" t="s">
        <v>4946</v>
      </c>
      <c r="I2206" s="55">
        <v>2</v>
      </c>
      <c r="J2206" s="54" t="s">
        <v>4947</v>
      </c>
      <c r="K2206" s="54" t="s">
        <v>4946</v>
      </c>
      <c r="L2206" s="54" t="s">
        <v>363</v>
      </c>
      <c r="M2206" s="54" t="s">
        <v>116</v>
      </c>
      <c r="N2206" s="54">
        <v>7.05</v>
      </c>
      <c r="P2206" s="54">
        <v>0.74</v>
      </c>
      <c r="R2206" s="54">
        <v>10904.42</v>
      </c>
      <c r="U2206" s="54">
        <v>0</v>
      </c>
    </row>
    <row r="2207" spans="5:21">
      <c r="E2207" s="55">
        <v>281</v>
      </c>
      <c r="F2207" s="55">
        <v>444</v>
      </c>
      <c r="H2207" s="54" t="s">
        <v>4948</v>
      </c>
      <c r="I2207" s="55">
        <v>2</v>
      </c>
      <c r="J2207" s="54" t="s">
        <v>4949</v>
      </c>
      <c r="K2207" s="54" t="s">
        <v>4946</v>
      </c>
      <c r="L2207" s="54" t="s">
        <v>363</v>
      </c>
      <c r="M2207" s="54" t="s">
        <v>116</v>
      </c>
      <c r="N2207" s="54">
        <v>7.05</v>
      </c>
      <c r="P2207" s="54">
        <v>0.25</v>
      </c>
      <c r="R2207" s="54">
        <v>7692.65</v>
      </c>
      <c r="S2207" s="54">
        <v>3268</v>
      </c>
      <c r="T2207" s="54">
        <v>447</v>
      </c>
      <c r="U2207" s="54">
        <v>260000</v>
      </c>
    </row>
    <row r="2208" spans="5:21">
      <c r="E2208" s="55">
        <v>281</v>
      </c>
      <c r="F2208" s="55">
        <v>445.01</v>
      </c>
      <c r="H2208" s="54" t="s">
        <v>4950</v>
      </c>
      <c r="I2208" s="55">
        <v>2</v>
      </c>
      <c r="J2208" s="54" t="s">
        <v>4951</v>
      </c>
      <c r="K2208" s="54" t="s">
        <v>4950</v>
      </c>
      <c r="L2208" s="54" t="s">
        <v>363</v>
      </c>
      <c r="M2208" s="54" t="s">
        <v>116</v>
      </c>
      <c r="N2208" s="54">
        <v>7.05</v>
      </c>
      <c r="P2208" s="54">
        <v>0.32</v>
      </c>
      <c r="R2208" s="54">
        <v>10457.75</v>
      </c>
      <c r="S2208" s="54">
        <v>2503</v>
      </c>
      <c r="T2208" s="54">
        <v>145</v>
      </c>
      <c r="U2208" s="54">
        <v>239000</v>
      </c>
    </row>
    <row r="2209" spans="5:21">
      <c r="E2209" s="55">
        <v>281</v>
      </c>
      <c r="F2209" s="55">
        <v>449</v>
      </c>
      <c r="H2209" s="54" t="s">
        <v>4952</v>
      </c>
      <c r="I2209" s="55">
        <v>2</v>
      </c>
      <c r="J2209" s="54" t="s">
        <v>4953</v>
      </c>
      <c r="K2209" s="54" t="s">
        <v>4952</v>
      </c>
      <c r="L2209" s="54" t="s">
        <v>363</v>
      </c>
      <c r="M2209" s="54" t="s">
        <v>116</v>
      </c>
      <c r="N2209" s="54">
        <v>7.05</v>
      </c>
      <c r="P2209" s="54">
        <v>0.8</v>
      </c>
      <c r="R2209" s="54">
        <v>14084.29</v>
      </c>
      <c r="S2209" s="54">
        <v>2793</v>
      </c>
      <c r="T2209" s="54">
        <v>270</v>
      </c>
      <c r="U2209" s="54">
        <v>1</v>
      </c>
    </row>
    <row r="2210" spans="5:21">
      <c r="E2210" s="55">
        <v>281</v>
      </c>
      <c r="F2210" s="55">
        <v>451</v>
      </c>
      <c r="H2210" s="54" t="s">
        <v>4954</v>
      </c>
      <c r="I2210" s="55">
        <v>1</v>
      </c>
      <c r="J2210" s="54" t="s">
        <v>4730</v>
      </c>
      <c r="K2210" s="54" t="s">
        <v>4731</v>
      </c>
      <c r="L2210" s="54" t="s">
        <v>363</v>
      </c>
      <c r="M2210" s="54" t="s">
        <v>116</v>
      </c>
      <c r="N2210" s="54">
        <v>7.05</v>
      </c>
      <c r="P2210" s="54">
        <v>0.34</v>
      </c>
      <c r="R2210" s="54">
        <v>981.97</v>
      </c>
      <c r="U2210" s="54">
        <v>0</v>
      </c>
    </row>
    <row r="2211" spans="5:21">
      <c r="E2211" s="55">
        <v>281</v>
      </c>
      <c r="F2211" s="55">
        <v>455</v>
      </c>
      <c r="H2211" s="54" t="s">
        <v>4955</v>
      </c>
      <c r="I2211" s="55">
        <v>2</v>
      </c>
      <c r="J2211" s="54" t="s">
        <v>4956</v>
      </c>
      <c r="K2211" s="54" t="s">
        <v>4955</v>
      </c>
      <c r="L2211" s="54" t="s">
        <v>363</v>
      </c>
      <c r="M2211" s="54" t="s">
        <v>116</v>
      </c>
      <c r="N2211" s="54">
        <v>7.05</v>
      </c>
      <c r="P2211" s="54">
        <v>0.48399999999999999</v>
      </c>
      <c r="R2211" s="54">
        <v>8596.6299999999992</v>
      </c>
      <c r="S2211" s="54">
        <v>2975</v>
      </c>
      <c r="T2211" s="54">
        <v>271</v>
      </c>
      <c r="U2211" s="54">
        <v>360000</v>
      </c>
    </row>
    <row r="2212" spans="5:21">
      <c r="E2212" s="55">
        <v>281</v>
      </c>
      <c r="F2212" s="55">
        <v>457</v>
      </c>
      <c r="H2212" s="54" t="s">
        <v>4957</v>
      </c>
      <c r="I2212" s="55">
        <v>2</v>
      </c>
      <c r="J2212" s="54" t="s">
        <v>4958</v>
      </c>
      <c r="K2212" s="54" t="s">
        <v>4957</v>
      </c>
      <c r="L2212" s="54" t="s">
        <v>363</v>
      </c>
      <c r="M2212" s="54" t="s">
        <v>116</v>
      </c>
      <c r="N2212" s="54">
        <v>7.05</v>
      </c>
      <c r="P2212" s="54">
        <v>0.28999999999999998</v>
      </c>
      <c r="R2212" s="54">
        <v>8770.35</v>
      </c>
      <c r="S2212" s="54">
        <v>1933</v>
      </c>
      <c r="T2212" s="54">
        <v>152</v>
      </c>
      <c r="U2212" s="54">
        <v>157000</v>
      </c>
    </row>
    <row r="2213" spans="5:21">
      <c r="E2213" s="55">
        <v>281</v>
      </c>
      <c r="F2213" s="55">
        <v>459</v>
      </c>
      <c r="H2213" s="54" t="s">
        <v>4959</v>
      </c>
      <c r="I2213" s="55">
        <v>2</v>
      </c>
      <c r="J2213" s="54" t="s">
        <v>4960</v>
      </c>
      <c r="K2213" s="54" t="s">
        <v>4959</v>
      </c>
      <c r="L2213" s="54" t="s">
        <v>363</v>
      </c>
      <c r="M2213" s="54" t="s">
        <v>116</v>
      </c>
      <c r="N2213" s="54">
        <v>7.05</v>
      </c>
      <c r="P2213" s="54">
        <v>0.53800000000000003</v>
      </c>
      <c r="R2213" s="54">
        <v>8667.5300000000007</v>
      </c>
      <c r="S2213" s="54">
        <v>3060</v>
      </c>
      <c r="T2213" s="54">
        <v>316</v>
      </c>
      <c r="U2213" s="54">
        <v>360000</v>
      </c>
    </row>
    <row r="2214" spans="5:21">
      <c r="E2214" s="55">
        <v>281</v>
      </c>
      <c r="F2214" s="55">
        <v>461</v>
      </c>
      <c r="H2214" s="54" t="s">
        <v>4961</v>
      </c>
      <c r="I2214" s="55">
        <v>2</v>
      </c>
      <c r="J2214" s="54" t="s">
        <v>4962</v>
      </c>
      <c r="K2214" s="54" t="s">
        <v>4961</v>
      </c>
      <c r="L2214" s="54" t="s">
        <v>363</v>
      </c>
      <c r="M2214" s="54" t="s">
        <v>116</v>
      </c>
      <c r="N2214" s="54">
        <v>7.05</v>
      </c>
      <c r="P2214" s="54">
        <v>0.49</v>
      </c>
      <c r="R2214" s="54">
        <v>7657.2</v>
      </c>
      <c r="S2214" s="54">
        <v>2583</v>
      </c>
      <c r="T2214" s="54">
        <v>35</v>
      </c>
      <c r="U2214" s="54">
        <v>188000</v>
      </c>
    </row>
    <row r="2215" spans="5:21">
      <c r="E2215" s="55">
        <v>281</v>
      </c>
      <c r="F2215" s="55">
        <v>463</v>
      </c>
      <c r="H2215" s="54" t="s">
        <v>4963</v>
      </c>
      <c r="I2215" s="55">
        <v>2</v>
      </c>
      <c r="J2215" s="54" t="s">
        <v>4964</v>
      </c>
      <c r="K2215" s="54" t="s">
        <v>4965</v>
      </c>
      <c r="L2215" s="54" t="s">
        <v>4966</v>
      </c>
      <c r="M2215" s="54" t="s">
        <v>116</v>
      </c>
      <c r="N2215" s="54">
        <v>7.05</v>
      </c>
      <c r="P2215" s="54">
        <v>0.25</v>
      </c>
      <c r="R2215" s="54">
        <v>7345.24</v>
      </c>
      <c r="S2215" s="54">
        <v>3351</v>
      </c>
      <c r="T2215" s="54">
        <v>465</v>
      </c>
      <c r="U2215" s="54">
        <v>1</v>
      </c>
    </row>
    <row r="2216" spans="5:21">
      <c r="E2216" s="55">
        <v>281</v>
      </c>
      <c r="F2216" s="55">
        <v>465</v>
      </c>
      <c r="H2216" s="54" t="s">
        <v>4967</v>
      </c>
      <c r="I2216" s="55">
        <v>2</v>
      </c>
      <c r="J2216" s="54" t="s">
        <v>4968</v>
      </c>
      <c r="K2216" s="54" t="s">
        <v>4967</v>
      </c>
      <c r="L2216" s="54" t="s">
        <v>363</v>
      </c>
      <c r="M2216" s="54" t="s">
        <v>116</v>
      </c>
      <c r="N2216" s="54">
        <v>7.05</v>
      </c>
      <c r="P2216" s="54">
        <v>0.35</v>
      </c>
      <c r="R2216" s="54">
        <v>8061.33</v>
      </c>
      <c r="S2216" s="54">
        <v>3172</v>
      </c>
      <c r="T2216" s="54">
        <v>5</v>
      </c>
      <c r="U2216" s="54">
        <v>340000</v>
      </c>
    </row>
    <row r="2217" spans="5:21">
      <c r="E2217" s="55">
        <v>281</v>
      </c>
      <c r="F2217" s="55">
        <v>468.01</v>
      </c>
      <c r="H2217" s="54" t="s">
        <v>4969</v>
      </c>
      <c r="I2217" s="55">
        <v>2</v>
      </c>
      <c r="J2217" s="54" t="s">
        <v>4970</v>
      </c>
      <c r="K2217" s="54" t="s">
        <v>4971</v>
      </c>
      <c r="L2217" s="54" t="s">
        <v>363</v>
      </c>
      <c r="M2217" s="54" t="s">
        <v>116</v>
      </c>
      <c r="N2217" s="54">
        <v>7.05</v>
      </c>
      <c r="P2217" s="54">
        <v>0.41299999999999998</v>
      </c>
      <c r="R2217" s="54">
        <v>7756.46</v>
      </c>
      <c r="S2217" s="54">
        <v>2617</v>
      </c>
      <c r="T2217" s="54">
        <v>101</v>
      </c>
      <c r="U2217" s="54">
        <v>225000</v>
      </c>
    </row>
    <row r="2218" spans="5:21">
      <c r="E2218" s="55">
        <v>281</v>
      </c>
      <c r="F2218" s="55">
        <v>474</v>
      </c>
      <c r="H2218" s="54" t="s">
        <v>4972</v>
      </c>
      <c r="I2218" s="55">
        <v>1</v>
      </c>
      <c r="J2218" s="54" t="s">
        <v>4973</v>
      </c>
      <c r="K2218" s="54" t="s">
        <v>4974</v>
      </c>
      <c r="L2218" s="54" t="s">
        <v>4623</v>
      </c>
      <c r="M2218" s="54" t="s">
        <v>116</v>
      </c>
      <c r="N2218" s="54">
        <v>7.05</v>
      </c>
      <c r="P2218" s="54">
        <v>0.11</v>
      </c>
      <c r="R2218" s="54">
        <v>389.95</v>
      </c>
      <c r="U2218" s="54">
        <v>0</v>
      </c>
    </row>
    <row r="2219" spans="5:21">
      <c r="E2219" s="55">
        <v>281</v>
      </c>
      <c r="F2219" s="55">
        <v>475</v>
      </c>
      <c r="H2219" s="54" t="s">
        <v>4975</v>
      </c>
      <c r="I2219" s="55">
        <v>2</v>
      </c>
      <c r="J2219" s="54" t="s">
        <v>4976</v>
      </c>
      <c r="K2219" s="54" t="s">
        <v>4975</v>
      </c>
      <c r="L2219" s="54" t="s">
        <v>363</v>
      </c>
      <c r="M2219" s="54" t="s">
        <v>116</v>
      </c>
      <c r="N2219" s="54">
        <v>7.05</v>
      </c>
      <c r="P2219" s="54">
        <v>0.23</v>
      </c>
      <c r="R2219" s="54">
        <v>9833.83</v>
      </c>
      <c r="S2219" s="54">
        <v>3353</v>
      </c>
      <c r="T2219" s="54">
        <v>791</v>
      </c>
      <c r="U2219" s="54">
        <v>291000</v>
      </c>
    </row>
    <row r="2220" spans="5:21">
      <c r="E2220" s="55">
        <v>281</v>
      </c>
      <c r="F2220" s="55">
        <v>482</v>
      </c>
      <c r="H2220" s="54" t="s">
        <v>4977</v>
      </c>
      <c r="I2220" s="55">
        <v>2</v>
      </c>
      <c r="J2220" s="54" t="s">
        <v>4978</v>
      </c>
      <c r="K2220" s="54" t="s">
        <v>4977</v>
      </c>
      <c r="L2220" s="54" t="s">
        <v>363</v>
      </c>
      <c r="M2220" s="54" t="s">
        <v>116</v>
      </c>
      <c r="N2220" s="54">
        <v>7.05</v>
      </c>
      <c r="P2220" s="54">
        <v>0.23</v>
      </c>
      <c r="R2220" s="54">
        <v>8508</v>
      </c>
      <c r="U2220" s="54">
        <v>0</v>
      </c>
    </row>
    <row r="2221" spans="5:21">
      <c r="E2221" s="55">
        <v>281</v>
      </c>
      <c r="F2221" s="55">
        <v>487</v>
      </c>
      <c r="H2221" s="54" t="s">
        <v>4979</v>
      </c>
      <c r="I2221" s="55">
        <v>2</v>
      </c>
      <c r="J2221" s="54" t="s">
        <v>4980</v>
      </c>
      <c r="K2221" s="54" t="s">
        <v>4979</v>
      </c>
      <c r="L2221" s="54" t="s">
        <v>363</v>
      </c>
      <c r="M2221" s="54" t="s">
        <v>116</v>
      </c>
      <c r="N2221" s="54">
        <v>7.05</v>
      </c>
      <c r="P2221" s="54">
        <v>0.23</v>
      </c>
      <c r="R2221" s="54">
        <v>9100.02</v>
      </c>
      <c r="S2221" s="54">
        <v>3247</v>
      </c>
      <c r="T2221" s="54">
        <v>577</v>
      </c>
      <c r="U2221" s="54">
        <v>1</v>
      </c>
    </row>
    <row r="2222" spans="5:21">
      <c r="E2222" s="55">
        <v>281</v>
      </c>
      <c r="F2222" s="55">
        <v>489</v>
      </c>
      <c r="H2222" s="54" t="s">
        <v>4981</v>
      </c>
      <c r="I2222" s="55">
        <v>2</v>
      </c>
      <c r="J2222" s="54" t="s">
        <v>4982</v>
      </c>
      <c r="K2222" s="54" t="s">
        <v>4981</v>
      </c>
      <c r="L2222" s="54" t="s">
        <v>363</v>
      </c>
      <c r="M2222" s="54" t="s">
        <v>116</v>
      </c>
      <c r="N2222" s="54">
        <v>7.05</v>
      </c>
      <c r="P2222" s="54">
        <v>0.24</v>
      </c>
      <c r="R2222" s="54">
        <v>7760.01</v>
      </c>
      <c r="S2222" s="54">
        <v>3341</v>
      </c>
      <c r="T2222" s="54">
        <v>530</v>
      </c>
      <c r="U2222" s="54">
        <v>236500</v>
      </c>
    </row>
    <row r="2223" spans="5:21">
      <c r="E2223" s="55">
        <v>281</v>
      </c>
      <c r="F2223" s="55">
        <v>490.01</v>
      </c>
      <c r="H2223" s="54" t="s">
        <v>4983</v>
      </c>
      <c r="I2223" s="55">
        <v>2</v>
      </c>
      <c r="J2223" s="54" t="s">
        <v>4984</v>
      </c>
      <c r="K2223" s="54" t="s">
        <v>4983</v>
      </c>
      <c r="L2223" s="54" t="s">
        <v>363</v>
      </c>
      <c r="M2223" s="54" t="s">
        <v>116</v>
      </c>
      <c r="N2223" s="54">
        <v>7.05</v>
      </c>
      <c r="P2223" s="54">
        <v>0.34</v>
      </c>
      <c r="R2223" s="54">
        <v>8178.32</v>
      </c>
      <c r="S2223" s="54">
        <v>1735</v>
      </c>
      <c r="T2223" s="54">
        <v>228</v>
      </c>
      <c r="U2223" s="54">
        <v>1</v>
      </c>
    </row>
    <row r="2224" spans="5:21">
      <c r="E2224" s="55">
        <v>282</v>
      </c>
      <c r="F2224" s="55">
        <v>257</v>
      </c>
      <c r="H2224" s="54" t="s">
        <v>4985</v>
      </c>
      <c r="I2224" s="55">
        <v>2</v>
      </c>
      <c r="J2224" s="54" t="s">
        <v>4986</v>
      </c>
      <c r="K2224" s="54" t="s">
        <v>4985</v>
      </c>
      <c r="L2224" s="54" t="s">
        <v>363</v>
      </c>
      <c r="M2224" s="54" t="s">
        <v>116</v>
      </c>
      <c r="N2224" s="54">
        <v>7.05</v>
      </c>
      <c r="P2224" s="54">
        <v>0.2</v>
      </c>
      <c r="R2224" s="54">
        <v>8320.1200000000008</v>
      </c>
      <c r="S2224" s="54">
        <v>3498</v>
      </c>
      <c r="T2224" s="54">
        <v>468</v>
      </c>
      <c r="U2224" s="54">
        <v>278300</v>
      </c>
    </row>
    <row r="2225" spans="5:21">
      <c r="E2225" s="55">
        <v>282</v>
      </c>
      <c r="F2225" s="55">
        <v>258.02</v>
      </c>
      <c r="H2225" s="54" t="s">
        <v>4987</v>
      </c>
      <c r="I2225" s="55">
        <v>2</v>
      </c>
      <c r="J2225" s="54" t="s">
        <v>4988</v>
      </c>
      <c r="K2225" s="54" t="s">
        <v>4987</v>
      </c>
      <c r="L2225" s="54" t="s">
        <v>363</v>
      </c>
      <c r="M2225" s="54" t="s">
        <v>116</v>
      </c>
      <c r="N2225" s="54">
        <v>7.05</v>
      </c>
      <c r="P2225" s="54">
        <v>0.18</v>
      </c>
      <c r="R2225" s="54">
        <v>8770.33</v>
      </c>
      <c r="S2225" s="54">
        <v>2629</v>
      </c>
      <c r="T2225" s="54">
        <v>273</v>
      </c>
      <c r="U2225" s="54">
        <v>0</v>
      </c>
    </row>
    <row r="2226" spans="5:21">
      <c r="E2226" s="55">
        <v>282</v>
      </c>
      <c r="F2226" s="55">
        <v>260</v>
      </c>
      <c r="H2226" s="54" t="s">
        <v>4989</v>
      </c>
      <c r="I2226" s="55">
        <v>2</v>
      </c>
      <c r="J2226" s="54" t="s">
        <v>4990</v>
      </c>
      <c r="K2226" s="54" t="s">
        <v>4989</v>
      </c>
      <c r="L2226" s="54" t="s">
        <v>363</v>
      </c>
      <c r="M2226" s="54" t="s">
        <v>116</v>
      </c>
      <c r="N2226" s="54">
        <v>7.05</v>
      </c>
      <c r="P2226" s="54">
        <v>0.35</v>
      </c>
      <c r="R2226" s="54">
        <v>6030.05</v>
      </c>
      <c r="S2226" s="54">
        <v>3062</v>
      </c>
      <c r="T2226" s="54">
        <v>134</v>
      </c>
      <c r="U2226" s="54">
        <v>250000</v>
      </c>
    </row>
    <row r="2227" spans="5:21">
      <c r="E2227" s="55">
        <v>282</v>
      </c>
      <c r="F2227" s="55">
        <v>262</v>
      </c>
      <c r="H2227" s="54" t="s">
        <v>4991</v>
      </c>
      <c r="I2227" s="55">
        <v>2</v>
      </c>
      <c r="J2227" s="54" t="s">
        <v>4992</v>
      </c>
      <c r="K2227" s="54" t="s">
        <v>4991</v>
      </c>
      <c r="L2227" s="54" t="s">
        <v>363</v>
      </c>
      <c r="M2227" s="54" t="s">
        <v>116</v>
      </c>
      <c r="N2227" s="54">
        <v>7.05</v>
      </c>
      <c r="P2227" s="54">
        <v>0.24</v>
      </c>
      <c r="R2227" s="54">
        <v>6572.43</v>
      </c>
      <c r="S2227" s="54">
        <v>1891</v>
      </c>
      <c r="T2227" s="54">
        <v>169</v>
      </c>
      <c r="U2227" s="54">
        <v>1</v>
      </c>
    </row>
    <row r="2228" spans="5:21">
      <c r="E2228" s="55">
        <v>282</v>
      </c>
      <c r="F2228" s="55">
        <v>264.01</v>
      </c>
      <c r="H2228" s="54" t="s">
        <v>4993</v>
      </c>
      <c r="I2228" s="55">
        <v>2</v>
      </c>
      <c r="J2228" s="54" t="s">
        <v>4994</v>
      </c>
      <c r="K2228" s="54" t="s">
        <v>4995</v>
      </c>
      <c r="L2228" s="54" t="s">
        <v>363</v>
      </c>
      <c r="M2228" s="54" t="s">
        <v>116</v>
      </c>
      <c r="N2228" s="54">
        <v>7.05</v>
      </c>
      <c r="P2228" s="54">
        <v>0.92</v>
      </c>
      <c r="R2228" s="54">
        <v>7639.48</v>
      </c>
      <c r="S2228" s="54">
        <v>3386</v>
      </c>
      <c r="T2228" s="54">
        <v>943</v>
      </c>
      <c r="U2228" s="54">
        <v>92000</v>
      </c>
    </row>
    <row r="2229" spans="5:21">
      <c r="E2229" s="55">
        <v>282</v>
      </c>
      <c r="F2229" s="55">
        <v>267</v>
      </c>
      <c r="H2229" s="54" t="s">
        <v>4996</v>
      </c>
      <c r="I2229" s="55">
        <v>2</v>
      </c>
      <c r="J2229" s="54" t="s">
        <v>4997</v>
      </c>
      <c r="K2229" s="54" t="s">
        <v>4996</v>
      </c>
      <c r="L2229" s="54" t="s">
        <v>363</v>
      </c>
      <c r="M2229" s="54" t="s">
        <v>116</v>
      </c>
      <c r="N2229" s="54">
        <v>7.05</v>
      </c>
      <c r="P2229" s="54">
        <v>0.53</v>
      </c>
      <c r="R2229" s="54">
        <v>10312.41</v>
      </c>
      <c r="S2229" s="54">
        <v>2405</v>
      </c>
      <c r="T2229" s="54">
        <v>112</v>
      </c>
      <c r="U2229" s="54">
        <v>220000</v>
      </c>
    </row>
    <row r="2230" spans="5:21">
      <c r="E2230" s="55">
        <v>282</v>
      </c>
      <c r="F2230" s="55">
        <v>268.02</v>
      </c>
      <c r="H2230" s="54" t="s">
        <v>4998</v>
      </c>
      <c r="I2230" s="55">
        <v>2</v>
      </c>
      <c r="J2230" s="54" t="s">
        <v>4999</v>
      </c>
      <c r="K2230" s="54" t="s">
        <v>4998</v>
      </c>
      <c r="L2230" s="54" t="s">
        <v>363</v>
      </c>
      <c r="M2230" s="54" t="s">
        <v>116</v>
      </c>
      <c r="N2230" s="54">
        <v>7.05</v>
      </c>
      <c r="P2230" s="54">
        <v>0.49</v>
      </c>
      <c r="R2230" s="54">
        <v>9777.11</v>
      </c>
      <c r="S2230" s="54">
        <v>2540</v>
      </c>
      <c r="T2230" s="54">
        <v>114</v>
      </c>
      <c r="U2230" s="54">
        <v>180600</v>
      </c>
    </row>
    <row r="2231" spans="5:21">
      <c r="E2231" s="55">
        <v>282</v>
      </c>
      <c r="F2231" s="55">
        <v>272.01</v>
      </c>
      <c r="H2231" s="54" t="s">
        <v>5000</v>
      </c>
      <c r="I2231" s="55">
        <v>2</v>
      </c>
      <c r="J2231" s="54" t="s">
        <v>5001</v>
      </c>
      <c r="K2231" s="54" t="s">
        <v>5002</v>
      </c>
      <c r="L2231" s="54" t="s">
        <v>363</v>
      </c>
      <c r="M2231" s="54" t="s">
        <v>116</v>
      </c>
      <c r="N2231" s="54">
        <v>7.05</v>
      </c>
      <c r="P2231" s="54">
        <v>1.554</v>
      </c>
      <c r="R2231" s="54">
        <v>10042.99</v>
      </c>
      <c r="S2231" s="54">
        <v>2231</v>
      </c>
      <c r="T2231" s="54">
        <v>288</v>
      </c>
      <c r="U2231" s="54">
        <v>120000</v>
      </c>
    </row>
    <row r="2232" spans="5:21">
      <c r="E2232" s="55">
        <v>282</v>
      </c>
      <c r="F2232" s="55">
        <v>275</v>
      </c>
      <c r="H2232" s="54" t="s">
        <v>5003</v>
      </c>
      <c r="I2232" s="55">
        <v>2</v>
      </c>
      <c r="J2232" s="54" t="s">
        <v>5004</v>
      </c>
      <c r="K2232" s="54" t="s">
        <v>5003</v>
      </c>
      <c r="L2232" s="54" t="s">
        <v>363</v>
      </c>
      <c r="M2232" s="54" t="s">
        <v>116</v>
      </c>
      <c r="N2232" s="54">
        <v>7.05</v>
      </c>
      <c r="P2232" s="54">
        <v>0.23</v>
      </c>
      <c r="R2232" s="54">
        <v>7604.03</v>
      </c>
      <c r="S2232" s="54">
        <v>3150</v>
      </c>
      <c r="T2232" s="54">
        <v>46</v>
      </c>
      <c r="U2232" s="54">
        <v>280000</v>
      </c>
    </row>
    <row r="2233" spans="5:21">
      <c r="E2233" s="55">
        <v>282</v>
      </c>
      <c r="F2233" s="55">
        <v>277</v>
      </c>
      <c r="H2233" s="54" t="s">
        <v>5005</v>
      </c>
      <c r="I2233" s="55">
        <v>2</v>
      </c>
      <c r="J2233" s="54" t="s">
        <v>5006</v>
      </c>
      <c r="K2233" s="54" t="s">
        <v>5005</v>
      </c>
      <c r="L2233" s="54" t="s">
        <v>363</v>
      </c>
      <c r="M2233" s="54" t="s">
        <v>116</v>
      </c>
      <c r="N2233" s="54">
        <v>7.05</v>
      </c>
      <c r="P2233" s="54">
        <v>0.34</v>
      </c>
      <c r="R2233" s="54">
        <v>7848.63</v>
      </c>
      <c r="S2233" s="54">
        <v>3444</v>
      </c>
      <c r="T2233" s="54">
        <v>585</v>
      </c>
      <c r="U2233" s="54">
        <v>101200</v>
      </c>
    </row>
    <row r="2234" spans="5:21">
      <c r="E2234" s="55">
        <v>282</v>
      </c>
      <c r="F2234" s="55">
        <v>280</v>
      </c>
      <c r="H2234" s="54" t="s">
        <v>5007</v>
      </c>
      <c r="I2234" s="55">
        <v>1</v>
      </c>
      <c r="J2234" s="54" t="s">
        <v>4730</v>
      </c>
      <c r="K2234" s="54" t="s">
        <v>4731</v>
      </c>
      <c r="L2234" s="54" t="s">
        <v>363</v>
      </c>
      <c r="M2234" s="54" t="s">
        <v>116</v>
      </c>
      <c r="N2234" s="54">
        <v>7.05</v>
      </c>
      <c r="P2234" s="54">
        <v>0.23</v>
      </c>
      <c r="R2234" s="54">
        <v>815.35</v>
      </c>
      <c r="U2234" s="54">
        <v>0</v>
      </c>
    </row>
    <row r="2235" spans="5:21">
      <c r="E2235" s="55">
        <v>282</v>
      </c>
      <c r="F2235" s="55">
        <v>282</v>
      </c>
      <c r="H2235" s="54" t="s">
        <v>5008</v>
      </c>
      <c r="I2235" s="55">
        <v>2</v>
      </c>
      <c r="J2235" s="54" t="s">
        <v>5009</v>
      </c>
      <c r="K2235" s="54" t="s">
        <v>5008</v>
      </c>
      <c r="L2235" s="54" t="s">
        <v>363</v>
      </c>
      <c r="M2235" s="54" t="s">
        <v>116</v>
      </c>
      <c r="N2235" s="54">
        <v>7.05</v>
      </c>
      <c r="P2235" s="54">
        <v>0.23</v>
      </c>
      <c r="R2235" s="54">
        <v>7632.39</v>
      </c>
      <c r="U2235" s="54">
        <v>0</v>
      </c>
    </row>
    <row r="2236" spans="5:21">
      <c r="E2236" s="55">
        <v>282</v>
      </c>
      <c r="F2236" s="55">
        <v>343</v>
      </c>
      <c r="H2236" s="54" t="s">
        <v>5010</v>
      </c>
      <c r="I2236" s="55">
        <v>1</v>
      </c>
      <c r="J2236" s="54" t="s">
        <v>5011</v>
      </c>
      <c r="K2236" s="54" t="s">
        <v>5012</v>
      </c>
      <c r="L2236" s="54" t="s">
        <v>5013</v>
      </c>
      <c r="M2236" s="54" t="s">
        <v>116</v>
      </c>
      <c r="N2236" s="54">
        <v>7.05</v>
      </c>
      <c r="P2236" s="54">
        <v>0.44</v>
      </c>
      <c r="R2236" s="54">
        <v>1088.32</v>
      </c>
      <c r="U2236" s="54">
        <v>0</v>
      </c>
    </row>
    <row r="2237" spans="5:21">
      <c r="E2237" s="55">
        <v>282</v>
      </c>
      <c r="F2237" s="55">
        <v>345</v>
      </c>
      <c r="H2237" s="54" t="s">
        <v>5014</v>
      </c>
      <c r="I2237" s="55">
        <v>1</v>
      </c>
      <c r="J2237" s="54" t="s">
        <v>5015</v>
      </c>
      <c r="K2237" s="54" t="s">
        <v>5016</v>
      </c>
      <c r="L2237" s="54" t="s">
        <v>996</v>
      </c>
      <c r="M2237" s="54" t="s">
        <v>116</v>
      </c>
      <c r="N2237" s="54">
        <v>7.05</v>
      </c>
      <c r="P2237" s="54">
        <v>0.27</v>
      </c>
      <c r="R2237" s="54">
        <v>907.52</v>
      </c>
      <c r="U2237" s="54">
        <v>0</v>
      </c>
    </row>
    <row r="2238" spans="5:21">
      <c r="E2238" s="55">
        <v>282</v>
      </c>
      <c r="F2238" s="55">
        <v>347</v>
      </c>
      <c r="H2238" s="54" t="s">
        <v>5017</v>
      </c>
      <c r="I2238" s="55">
        <v>2</v>
      </c>
      <c r="J2238" s="54" t="s">
        <v>5018</v>
      </c>
      <c r="K2238" s="54" t="s">
        <v>5019</v>
      </c>
      <c r="L2238" s="54" t="s">
        <v>363</v>
      </c>
      <c r="M2238" s="54" t="s">
        <v>116</v>
      </c>
      <c r="N2238" s="54">
        <v>7.05</v>
      </c>
      <c r="P2238" s="54">
        <v>0.93700000000000006</v>
      </c>
      <c r="R2238" s="54">
        <v>10048.23</v>
      </c>
      <c r="S2238" s="54">
        <v>3214</v>
      </c>
      <c r="T2238" s="54">
        <v>604</v>
      </c>
      <c r="U2238" s="54">
        <v>1</v>
      </c>
    </row>
    <row r="2239" spans="5:21">
      <c r="E2239" s="55">
        <v>282</v>
      </c>
      <c r="F2239" s="55">
        <v>352</v>
      </c>
      <c r="H2239" s="54" t="s">
        <v>5020</v>
      </c>
      <c r="I2239" s="55">
        <v>1</v>
      </c>
      <c r="J2239" s="54" t="s">
        <v>5021</v>
      </c>
      <c r="K2239" s="54" t="s">
        <v>5022</v>
      </c>
      <c r="L2239" s="54" t="s">
        <v>5023</v>
      </c>
      <c r="M2239" s="54" t="s">
        <v>116</v>
      </c>
      <c r="N2239" s="54">
        <v>7.05</v>
      </c>
      <c r="P2239" s="54">
        <v>0.49</v>
      </c>
      <c r="R2239" s="54">
        <v>1790.23</v>
      </c>
      <c r="S2239" s="54">
        <v>2967</v>
      </c>
      <c r="T2239" s="54">
        <v>295</v>
      </c>
      <c r="U2239" s="54">
        <v>35750</v>
      </c>
    </row>
    <row r="2240" spans="5:21">
      <c r="E2240" s="55">
        <v>282</v>
      </c>
      <c r="F2240" s="55">
        <v>357</v>
      </c>
      <c r="H2240" s="54" t="s">
        <v>5024</v>
      </c>
      <c r="I2240" s="55">
        <v>2</v>
      </c>
      <c r="J2240" s="54" t="s">
        <v>5025</v>
      </c>
      <c r="K2240" s="54" t="s">
        <v>5024</v>
      </c>
      <c r="L2240" s="54" t="s">
        <v>363</v>
      </c>
      <c r="M2240" s="54" t="s">
        <v>116</v>
      </c>
      <c r="N2240" s="54">
        <v>7.05</v>
      </c>
      <c r="P2240" s="54">
        <v>0.42</v>
      </c>
      <c r="R2240" s="54">
        <v>9296.69</v>
      </c>
      <c r="U2240" s="54">
        <v>0</v>
      </c>
    </row>
    <row r="2241" spans="5:21">
      <c r="E2241" s="55">
        <v>282</v>
      </c>
      <c r="F2241" s="55">
        <v>385.01</v>
      </c>
      <c r="H2241" s="54" t="s">
        <v>5026</v>
      </c>
      <c r="I2241" s="55">
        <v>2</v>
      </c>
      <c r="J2241" s="54" t="s">
        <v>5027</v>
      </c>
      <c r="K2241" s="54" t="s">
        <v>5026</v>
      </c>
      <c r="L2241" s="54" t="s">
        <v>363</v>
      </c>
      <c r="M2241" s="54" t="s">
        <v>116</v>
      </c>
      <c r="N2241" s="54">
        <v>7.05</v>
      </c>
      <c r="P2241" s="54">
        <v>0.48</v>
      </c>
      <c r="R2241" s="54">
        <v>12201.89</v>
      </c>
      <c r="S2241" s="54">
        <v>2784</v>
      </c>
      <c r="T2241" s="54">
        <v>37</v>
      </c>
      <c r="U2241" s="54">
        <v>450000</v>
      </c>
    </row>
    <row r="2242" spans="5:21">
      <c r="E2242" s="55">
        <v>282</v>
      </c>
      <c r="F2242" s="55">
        <v>387</v>
      </c>
      <c r="H2242" s="54" t="s">
        <v>5028</v>
      </c>
      <c r="I2242" s="55">
        <v>2</v>
      </c>
      <c r="J2242" s="54" t="s">
        <v>5029</v>
      </c>
      <c r="K2242" s="54" t="s">
        <v>5028</v>
      </c>
      <c r="L2242" s="54" t="s">
        <v>363</v>
      </c>
      <c r="M2242" s="54" t="s">
        <v>116</v>
      </c>
      <c r="N2242" s="54">
        <v>7.05</v>
      </c>
      <c r="P2242" s="54">
        <v>0.43</v>
      </c>
      <c r="R2242" s="54">
        <v>9096.4699999999993</v>
      </c>
      <c r="U2242" s="54">
        <v>0</v>
      </c>
    </row>
    <row r="2243" spans="5:21">
      <c r="E2243" s="55">
        <v>282</v>
      </c>
      <c r="F2243" s="55">
        <v>396</v>
      </c>
      <c r="H2243" s="54" t="s">
        <v>5030</v>
      </c>
      <c r="I2243" s="55">
        <v>2</v>
      </c>
      <c r="J2243" s="54" t="s">
        <v>5031</v>
      </c>
      <c r="K2243" s="54" t="s">
        <v>5030</v>
      </c>
      <c r="L2243" s="54" t="s">
        <v>363</v>
      </c>
      <c r="M2243" s="54" t="s">
        <v>116</v>
      </c>
      <c r="N2243" s="54">
        <v>7.05</v>
      </c>
      <c r="P2243" s="54">
        <v>0.47</v>
      </c>
      <c r="R2243" s="54">
        <v>7701.44</v>
      </c>
      <c r="S2243" s="54">
        <v>3279</v>
      </c>
      <c r="T2243" s="54">
        <v>621</v>
      </c>
      <c r="U2243" s="54">
        <v>0</v>
      </c>
    </row>
    <row r="2244" spans="5:21">
      <c r="E2244" s="55">
        <v>282</v>
      </c>
      <c r="F2244" s="55">
        <v>398</v>
      </c>
      <c r="H2244" s="54" t="s">
        <v>5032</v>
      </c>
      <c r="I2244" s="55">
        <v>2</v>
      </c>
      <c r="J2244" s="54" t="s">
        <v>5033</v>
      </c>
      <c r="K2244" s="54" t="s">
        <v>5032</v>
      </c>
      <c r="L2244" s="54" t="s">
        <v>363</v>
      </c>
      <c r="M2244" s="54" t="s">
        <v>116</v>
      </c>
      <c r="N2244" s="54">
        <v>7.05</v>
      </c>
      <c r="P2244" s="54">
        <v>0.9</v>
      </c>
      <c r="R2244" s="54">
        <v>11205.75</v>
      </c>
      <c r="S2244" s="54">
        <v>3253</v>
      </c>
      <c r="T2244" s="54">
        <v>694</v>
      </c>
      <c r="U2244" s="54">
        <v>360000</v>
      </c>
    </row>
    <row r="2245" spans="5:21">
      <c r="E2245" s="55">
        <v>282</v>
      </c>
      <c r="F2245" s="55">
        <v>400</v>
      </c>
      <c r="H2245" s="54" t="s">
        <v>5034</v>
      </c>
      <c r="I2245" s="55">
        <v>1</v>
      </c>
      <c r="J2245" s="54" t="s">
        <v>5033</v>
      </c>
      <c r="K2245" s="54" t="s">
        <v>5032</v>
      </c>
      <c r="L2245" s="54" t="s">
        <v>363</v>
      </c>
      <c r="M2245" s="54" t="s">
        <v>116</v>
      </c>
      <c r="N2245" s="54">
        <v>7.05</v>
      </c>
      <c r="P2245" s="54">
        <v>0.28999999999999998</v>
      </c>
      <c r="R2245" s="54">
        <v>209.16</v>
      </c>
      <c r="S2245" s="54">
        <v>3253</v>
      </c>
      <c r="T2245" s="54">
        <v>689</v>
      </c>
      <c r="U2245" s="54">
        <v>10</v>
      </c>
    </row>
    <row r="2246" spans="5:21">
      <c r="E2246" s="55">
        <v>282</v>
      </c>
      <c r="F2246" s="55">
        <v>402</v>
      </c>
      <c r="H2246" s="54" t="s">
        <v>5035</v>
      </c>
      <c r="I2246" s="55">
        <v>2</v>
      </c>
      <c r="J2246" s="54" t="s">
        <v>5036</v>
      </c>
      <c r="K2246" s="54" t="s">
        <v>5035</v>
      </c>
      <c r="L2246" s="54" t="s">
        <v>363</v>
      </c>
      <c r="M2246" s="54" t="s">
        <v>116</v>
      </c>
      <c r="N2246" s="54">
        <v>7.05</v>
      </c>
      <c r="P2246" s="54">
        <v>0.49</v>
      </c>
      <c r="R2246" s="54">
        <v>7311.49</v>
      </c>
      <c r="S2246" s="54">
        <v>1950</v>
      </c>
      <c r="T2246" s="54">
        <v>4</v>
      </c>
      <c r="U2246" s="54">
        <v>134900</v>
      </c>
    </row>
    <row r="2247" spans="5:21">
      <c r="E2247" s="55">
        <v>282</v>
      </c>
      <c r="F2247" s="55">
        <v>405</v>
      </c>
      <c r="H2247" s="54" t="s">
        <v>5037</v>
      </c>
      <c r="I2247" s="55">
        <v>2</v>
      </c>
      <c r="J2247" s="54" t="s">
        <v>5038</v>
      </c>
      <c r="K2247" s="54" t="s">
        <v>5037</v>
      </c>
      <c r="L2247" s="54" t="s">
        <v>363</v>
      </c>
      <c r="M2247" s="54" t="s">
        <v>116</v>
      </c>
      <c r="N2247" s="54">
        <v>7.05</v>
      </c>
      <c r="P2247" s="54">
        <v>0.64</v>
      </c>
      <c r="R2247" s="54">
        <v>11576.12</v>
      </c>
      <c r="U2247" s="54">
        <v>0</v>
      </c>
    </row>
    <row r="2248" spans="5:21">
      <c r="E2248" s="55">
        <v>283</v>
      </c>
      <c r="F2248" s="55">
        <v>214</v>
      </c>
      <c r="H2248" s="54" t="s">
        <v>5039</v>
      </c>
      <c r="I2248" s="55">
        <v>1</v>
      </c>
      <c r="J2248" s="54" t="s">
        <v>5040</v>
      </c>
      <c r="K2248" s="54" t="s">
        <v>5041</v>
      </c>
      <c r="L2248" s="54" t="s">
        <v>363</v>
      </c>
      <c r="M2248" s="54" t="s">
        <v>116</v>
      </c>
      <c r="N2248" s="54">
        <v>7.04</v>
      </c>
      <c r="P2248" s="54">
        <v>0.27</v>
      </c>
      <c r="R2248" s="54">
        <v>287.14999999999998</v>
      </c>
      <c r="U2248" s="54">
        <v>0</v>
      </c>
    </row>
    <row r="2249" spans="5:21">
      <c r="E2249" s="55">
        <v>283</v>
      </c>
      <c r="F2249" s="55">
        <v>214.01</v>
      </c>
      <c r="H2249" s="54" t="s">
        <v>5042</v>
      </c>
      <c r="I2249" s="55">
        <v>2</v>
      </c>
      <c r="J2249" s="54" t="s">
        <v>5043</v>
      </c>
      <c r="K2249" s="54" t="s">
        <v>5042</v>
      </c>
      <c r="L2249" s="54" t="s">
        <v>363</v>
      </c>
      <c r="M2249" s="54" t="s">
        <v>116</v>
      </c>
      <c r="N2249" s="54">
        <v>7.04</v>
      </c>
      <c r="P2249" s="54">
        <v>0.35</v>
      </c>
      <c r="R2249" s="54">
        <v>7153.81</v>
      </c>
      <c r="U2249" s="54">
        <v>0</v>
      </c>
    </row>
    <row r="2250" spans="5:21">
      <c r="E2250" s="55">
        <v>283</v>
      </c>
      <c r="F2250" s="55">
        <v>214.04</v>
      </c>
      <c r="H2250" s="54" t="s">
        <v>5041</v>
      </c>
      <c r="I2250" s="55">
        <v>2</v>
      </c>
      <c r="J2250" s="54" t="s">
        <v>5040</v>
      </c>
      <c r="K2250" s="54" t="s">
        <v>5041</v>
      </c>
      <c r="L2250" s="54" t="s">
        <v>363</v>
      </c>
      <c r="M2250" s="54" t="s">
        <v>116</v>
      </c>
      <c r="N2250" s="54">
        <v>7.04</v>
      </c>
      <c r="P2250" s="54">
        <v>0.26</v>
      </c>
      <c r="R2250" s="54">
        <v>8057.79</v>
      </c>
      <c r="U2250" s="54">
        <v>0</v>
      </c>
    </row>
    <row r="2251" spans="5:21">
      <c r="E2251" s="55">
        <v>283</v>
      </c>
      <c r="F2251" s="55">
        <v>215</v>
      </c>
      <c r="H2251" s="54" t="s">
        <v>162</v>
      </c>
      <c r="I2251" s="55" t="s">
        <v>77</v>
      </c>
      <c r="J2251" s="54" t="s">
        <v>85</v>
      </c>
      <c r="K2251" s="54" t="s">
        <v>322</v>
      </c>
      <c r="L2251" s="54" t="s">
        <v>309</v>
      </c>
      <c r="M2251" s="54" t="s">
        <v>116</v>
      </c>
      <c r="N2251" s="54">
        <v>7.04</v>
      </c>
      <c r="P2251" s="54">
        <v>0.36</v>
      </c>
      <c r="Q2251" s="54" t="s">
        <v>118</v>
      </c>
      <c r="R2251" s="54">
        <v>0</v>
      </c>
      <c r="U2251" s="54">
        <v>0</v>
      </c>
    </row>
    <row r="2252" spans="5:21">
      <c r="E2252" s="55">
        <v>283</v>
      </c>
      <c r="F2252" s="55">
        <v>217</v>
      </c>
      <c r="H2252" s="54" t="s">
        <v>5044</v>
      </c>
      <c r="I2252" s="55">
        <v>1</v>
      </c>
      <c r="J2252" s="54" t="s">
        <v>5045</v>
      </c>
      <c r="K2252" s="54" t="s">
        <v>5046</v>
      </c>
      <c r="L2252" s="54" t="s">
        <v>5047</v>
      </c>
      <c r="M2252" s="54" t="s">
        <v>116</v>
      </c>
      <c r="N2252" s="54">
        <v>7.04</v>
      </c>
      <c r="P2252" s="54">
        <v>0.18</v>
      </c>
      <c r="R2252" s="54">
        <v>638.1</v>
      </c>
      <c r="S2252" s="54">
        <v>1883</v>
      </c>
      <c r="T2252" s="54">
        <v>287</v>
      </c>
      <c r="U2252" s="54">
        <v>1</v>
      </c>
    </row>
    <row r="2253" spans="5:21">
      <c r="E2253" s="55">
        <v>283</v>
      </c>
      <c r="F2253" s="55">
        <v>218</v>
      </c>
      <c r="H2253" s="54" t="s">
        <v>5048</v>
      </c>
      <c r="I2253" s="55">
        <v>2</v>
      </c>
      <c r="J2253" s="54" t="s">
        <v>5049</v>
      </c>
      <c r="K2253" s="54" t="s">
        <v>5050</v>
      </c>
      <c r="L2253" s="54" t="s">
        <v>1397</v>
      </c>
      <c r="M2253" s="54" t="s">
        <v>116</v>
      </c>
      <c r="N2253" s="54">
        <v>7.04</v>
      </c>
      <c r="P2253" s="54">
        <v>0.27</v>
      </c>
      <c r="R2253" s="54">
        <v>7547.31</v>
      </c>
      <c r="S2253" s="54">
        <v>3473</v>
      </c>
      <c r="T2253" s="54">
        <v>631</v>
      </c>
      <c r="U2253" s="54">
        <v>82000</v>
      </c>
    </row>
    <row r="2254" spans="5:21">
      <c r="E2254" s="55">
        <v>283</v>
      </c>
      <c r="F2254" s="55">
        <v>219.01</v>
      </c>
      <c r="H2254" s="54" t="s">
        <v>5051</v>
      </c>
      <c r="I2254" s="55">
        <v>2</v>
      </c>
      <c r="J2254" s="54" t="s">
        <v>5052</v>
      </c>
      <c r="K2254" s="54" t="s">
        <v>5051</v>
      </c>
      <c r="L2254" s="54" t="s">
        <v>363</v>
      </c>
      <c r="M2254" s="54" t="s">
        <v>116</v>
      </c>
      <c r="N2254" s="54">
        <v>7.04</v>
      </c>
      <c r="P2254" s="54">
        <v>0.27</v>
      </c>
      <c r="R2254" s="54">
        <v>7518.95</v>
      </c>
      <c r="S2254" s="54">
        <v>3068</v>
      </c>
      <c r="T2254" s="54">
        <v>17</v>
      </c>
      <c r="U2254" s="54">
        <v>309000</v>
      </c>
    </row>
    <row r="2255" spans="5:21">
      <c r="E2255" s="55">
        <v>283</v>
      </c>
      <c r="F2255" s="55">
        <v>221</v>
      </c>
      <c r="H2255" s="54" t="s">
        <v>5053</v>
      </c>
      <c r="I2255" s="55">
        <v>2</v>
      </c>
      <c r="J2255" s="54" t="s">
        <v>5054</v>
      </c>
      <c r="K2255" s="54" t="s">
        <v>5055</v>
      </c>
      <c r="L2255" s="54" t="s">
        <v>3201</v>
      </c>
      <c r="M2255" s="54" t="s">
        <v>116</v>
      </c>
      <c r="N2255" s="54">
        <v>7.04</v>
      </c>
      <c r="P2255" s="54">
        <v>0.39500000000000002</v>
      </c>
      <c r="R2255" s="54">
        <v>7235.35</v>
      </c>
      <c r="S2255" s="54">
        <v>3341</v>
      </c>
      <c r="T2255" s="54">
        <v>558</v>
      </c>
      <c r="U2255" s="54">
        <v>210000</v>
      </c>
    </row>
    <row r="2256" spans="5:21">
      <c r="E2256" s="55">
        <v>283</v>
      </c>
      <c r="F2256" s="55">
        <v>225</v>
      </c>
      <c r="H2256" s="54" t="s">
        <v>5056</v>
      </c>
      <c r="I2256" s="55">
        <v>2</v>
      </c>
      <c r="J2256" s="54" t="s">
        <v>5057</v>
      </c>
      <c r="K2256" s="54" t="s">
        <v>5056</v>
      </c>
      <c r="L2256" s="54" t="s">
        <v>363</v>
      </c>
      <c r="M2256" s="54" t="s">
        <v>116</v>
      </c>
      <c r="N2256" s="54">
        <v>7.04</v>
      </c>
      <c r="P2256" s="54">
        <v>0.61</v>
      </c>
      <c r="R2256" s="54">
        <v>9450.9699999999993</v>
      </c>
      <c r="S2256" s="54">
        <v>3254</v>
      </c>
      <c r="T2256" s="54">
        <v>17</v>
      </c>
      <c r="U2256" s="54">
        <v>1</v>
      </c>
    </row>
    <row r="2257" spans="5:21">
      <c r="E2257" s="55">
        <v>283</v>
      </c>
      <c r="F2257" s="55">
        <v>226</v>
      </c>
      <c r="H2257" s="54" t="s">
        <v>5058</v>
      </c>
      <c r="I2257" s="55">
        <v>2</v>
      </c>
      <c r="J2257" s="54" t="s">
        <v>5059</v>
      </c>
      <c r="K2257" s="54" t="s">
        <v>5060</v>
      </c>
      <c r="L2257" s="54" t="s">
        <v>5061</v>
      </c>
      <c r="M2257" s="54" t="s">
        <v>116</v>
      </c>
      <c r="N2257" s="54">
        <v>7.04</v>
      </c>
      <c r="P2257" s="54">
        <v>0.23</v>
      </c>
      <c r="R2257" s="54">
        <v>5767.72</v>
      </c>
      <c r="U2257" s="54">
        <v>0</v>
      </c>
    </row>
    <row r="2258" spans="5:21">
      <c r="E2258" s="55">
        <v>283</v>
      </c>
      <c r="F2258" s="55">
        <v>228</v>
      </c>
      <c r="H2258" s="54" t="s">
        <v>5062</v>
      </c>
      <c r="I2258" s="55">
        <v>1</v>
      </c>
      <c r="J2258" s="54" t="s">
        <v>5063</v>
      </c>
      <c r="K2258" s="54" t="s">
        <v>5064</v>
      </c>
      <c r="L2258" s="54" t="s">
        <v>5065</v>
      </c>
      <c r="M2258" s="54" t="s">
        <v>116</v>
      </c>
      <c r="N2258" s="54">
        <v>7.04</v>
      </c>
      <c r="P2258" s="54">
        <v>0.18</v>
      </c>
      <c r="R2258" s="54">
        <v>638.1</v>
      </c>
      <c r="U2258" s="54">
        <v>0</v>
      </c>
    </row>
    <row r="2259" spans="5:21">
      <c r="E2259" s="55">
        <v>283</v>
      </c>
      <c r="F2259" s="55">
        <v>229.01</v>
      </c>
      <c r="H2259" s="54" t="s">
        <v>5066</v>
      </c>
      <c r="I2259" s="55">
        <v>1</v>
      </c>
      <c r="J2259" s="54" t="s">
        <v>5063</v>
      </c>
      <c r="K2259" s="54" t="s">
        <v>5064</v>
      </c>
      <c r="L2259" s="54" t="s">
        <v>5065</v>
      </c>
      <c r="M2259" s="54" t="s">
        <v>116</v>
      </c>
      <c r="N2259" s="54">
        <v>7.04</v>
      </c>
      <c r="P2259" s="54">
        <v>0.13</v>
      </c>
      <c r="R2259" s="54">
        <v>460.85</v>
      </c>
      <c r="U2259" s="54">
        <v>0</v>
      </c>
    </row>
    <row r="2260" spans="5:21">
      <c r="E2260" s="55">
        <v>283</v>
      </c>
      <c r="F2260" s="55">
        <v>230.02</v>
      </c>
      <c r="H2260" s="54" t="s">
        <v>5067</v>
      </c>
      <c r="I2260" s="55">
        <v>2</v>
      </c>
      <c r="J2260" s="54" t="s">
        <v>5068</v>
      </c>
      <c r="K2260" s="54" t="s">
        <v>5067</v>
      </c>
      <c r="L2260" s="54" t="s">
        <v>760</v>
      </c>
      <c r="M2260" s="54" t="s">
        <v>116</v>
      </c>
      <c r="N2260" s="54">
        <v>7.04</v>
      </c>
      <c r="P2260" s="54">
        <v>0.61</v>
      </c>
      <c r="R2260" s="54">
        <v>8008.16</v>
      </c>
      <c r="S2260" s="54">
        <v>3372</v>
      </c>
      <c r="T2260" s="54">
        <v>167</v>
      </c>
      <c r="U2260" s="54">
        <v>258000</v>
      </c>
    </row>
    <row r="2261" spans="5:21">
      <c r="E2261" s="55">
        <v>283</v>
      </c>
      <c r="F2261" s="55">
        <v>235</v>
      </c>
      <c r="H2261" s="54" t="s">
        <v>5069</v>
      </c>
      <c r="I2261" s="55">
        <v>2</v>
      </c>
      <c r="J2261" s="54" t="s">
        <v>5070</v>
      </c>
      <c r="K2261" s="54" t="s">
        <v>5069</v>
      </c>
      <c r="L2261" s="54" t="s">
        <v>363</v>
      </c>
      <c r="M2261" s="54" t="s">
        <v>116</v>
      </c>
      <c r="N2261" s="54">
        <v>7.04</v>
      </c>
      <c r="P2261" s="54">
        <v>0.63</v>
      </c>
      <c r="R2261" s="54">
        <v>8752.61</v>
      </c>
      <c r="U2261" s="54">
        <v>0</v>
      </c>
    </row>
    <row r="2262" spans="5:21">
      <c r="E2262" s="55">
        <v>283</v>
      </c>
      <c r="F2262" s="55">
        <v>241</v>
      </c>
      <c r="H2262" s="54" t="s">
        <v>5071</v>
      </c>
      <c r="I2262" s="55">
        <v>1</v>
      </c>
      <c r="J2262" s="54" t="s">
        <v>5072</v>
      </c>
      <c r="K2262" s="54" t="s">
        <v>5064</v>
      </c>
      <c r="L2262" s="54" t="s">
        <v>5065</v>
      </c>
      <c r="M2262" s="54" t="s">
        <v>116</v>
      </c>
      <c r="N2262" s="54">
        <v>7.04</v>
      </c>
      <c r="P2262" s="54">
        <v>0.11</v>
      </c>
      <c r="R2262" s="54">
        <v>389.95</v>
      </c>
      <c r="U2262" s="54">
        <v>0</v>
      </c>
    </row>
    <row r="2263" spans="5:21">
      <c r="E2263" s="55">
        <v>283</v>
      </c>
      <c r="F2263" s="55">
        <v>242</v>
      </c>
      <c r="H2263" s="54" t="s">
        <v>5073</v>
      </c>
      <c r="I2263" s="55">
        <v>2</v>
      </c>
      <c r="J2263" s="54" t="s">
        <v>5074</v>
      </c>
      <c r="K2263" s="54" t="s">
        <v>5075</v>
      </c>
      <c r="L2263" s="54" t="s">
        <v>2973</v>
      </c>
      <c r="M2263" s="54" t="s">
        <v>116</v>
      </c>
      <c r="N2263" s="54">
        <v>7.04</v>
      </c>
      <c r="P2263" s="54">
        <v>0.45600000000000002</v>
      </c>
      <c r="R2263" s="54">
        <v>9404.89</v>
      </c>
      <c r="S2263" s="54">
        <v>3255</v>
      </c>
      <c r="T2263" s="54">
        <v>339</v>
      </c>
      <c r="U2263" s="54">
        <v>1</v>
      </c>
    </row>
    <row r="2264" spans="5:21">
      <c r="E2264" s="55">
        <v>283</v>
      </c>
      <c r="F2264" s="55">
        <v>247</v>
      </c>
      <c r="H2264" s="54" t="s">
        <v>5076</v>
      </c>
      <c r="I2264" s="55">
        <v>2</v>
      </c>
      <c r="J2264" s="54" t="s">
        <v>4787</v>
      </c>
      <c r="K2264" s="54" t="s">
        <v>5077</v>
      </c>
      <c r="L2264" s="54" t="s">
        <v>363</v>
      </c>
      <c r="M2264" s="54" t="s">
        <v>116</v>
      </c>
      <c r="N2264" s="54">
        <v>7.04</v>
      </c>
      <c r="P2264" s="54">
        <v>0.31</v>
      </c>
      <c r="R2264" s="54">
        <v>6483.81</v>
      </c>
      <c r="S2264" s="54">
        <v>3394</v>
      </c>
      <c r="T2264" s="54">
        <v>932</v>
      </c>
      <c r="U2264" s="54">
        <v>210000</v>
      </c>
    </row>
    <row r="2265" spans="5:21">
      <c r="E2265" s="55">
        <v>283</v>
      </c>
      <c r="F2265" s="55">
        <v>249</v>
      </c>
      <c r="H2265" s="54" t="s">
        <v>5078</v>
      </c>
      <c r="I2265" s="55">
        <v>2</v>
      </c>
      <c r="J2265" s="54" t="s">
        <v>5079</v>
      </c>
      <c r="K2265" s="54" t="s">
        <v>5078</v>
      </c>
      <c r="L2265" s="54" t="s">
        <v>363</v>
      </c>
      <c r="M2265" s="54" t="s">
        <v>116</v>
      </c>
      <c r="N2265" s="54">
        <v>7.04</v>
      </c>
      <c r="P2265" s="54">
        <v>0.19</v>
      </c>
      <c r="R2265" s="54">
        <v>6919.84</v>
      </c>
      <c r="S2265" s="54">
        <v>2472</v>
      </c>
      <c r="T2265" s="54">
        <v>337</v>
      </c>
      <c r="U2265" s="54">
        <v>162000</v>
      </c>
    </row>
    <row r="2266" spans="5:21">
      <c r="E2266" s="55">
        <v>283</v>
      </c>
      <c r="F2266" s="55">
        <v>250</v>
      </c>
      <c r="H2266" s="54" t="s">
        <v>5080</v>
      </c>
      <c r="I2266" s="55">
        <v>2</v>
      </c>
      <c r="J2266" s="54" t="s">
        <v>5081</v>
      </c>
      <c r="K2266" s="54" t="s">
        <v>5080</v>
      </c>
      <c r="L2266" s="54" t="s">
        <v>363</v>
      </c>
      <c r="M2266" s="54" t="s">
        <v>116</v>
      </c>
      <c r="N2266" s="54">
        <v>7.04</v>
      </c>
      <c r="P2266" s="54">
        <v>0.62</v>
      </c>
      <c r="R2266" s="54">
        <v>8188.95</v>
      </c>
      <c r="U2266" s="54">
        <v>0</v>
      </c>
    </row>
    <row r="2267" spans="5:21">
      <c r="E2267" s="55">
        <v>283</v>
      </c>
      <c r="F2267" s="55">
        <v>254</v>
      </c>
      <c r="H2267" s="54" t="s">
        <v>5082</v>
      </c>
      <c r="I2267" s="55">
        <v>2</v>
      </c>
      <c r="J2267" s="54" t="s">
        <v>5083</v>
      </c>
      <c r="K2267" s="54" t="s">
        <v>5082</v>
      </c>
      <c r="L2267" s="54" t="s">
        <v>363</v>
      </c>
      <c r="M2267" s="54" t="s">
        <v>116</v>
      </c>
      <c r="N2267" s="54">
        <v>7.04</v>
      </c>
      <c r="P2267" s="54">
        <v>0.32</v>
      </c>
      <c r="R2267" s="54">
        <v>9553.7800000000007</v>
      </c>
      <c r="U2267" s="54">
        <v>0</v>
      </c>
    </row>
    <row r="2268" spans="5:21">
      <c r="E2268" s="55">
        <v>283</v>
      </c>
      <c r="F2268" s="55">
        <v>256</v>
      </c>
      <c r="H2268" s="54" t="s">
        <v>5084</v>
      </c>
      <c r="I2268" s="55">
        <v>2</v>
      </c>
      <c r="J2268" s="54" t="s">
        <v>5085</v>
      </c>
      <c r="K2268" s="54" t="s">
        <v>5084</v>
      </c>
      <c r="L2268" s="54" t="s">
        <v>363</v>
      </c>
      <c r="M2268" s="54" t="s">
        <v>116</v>
      </c>
      <c r="N2268" s="54">
        <v>7.04</v>
      </c>
      <c r="P2268" s="54">
        <v>0.22</v>
      </c>
      <c r="R2268" s="54">
        <v>7717.47</v>
      </c>
      <c r="S2268" s="54">
        <v>1736</v>
      </c>
      <c r="T2268" s="54">
        <v>109</v>
      </c>
      <c r="U2268" s="54">
        <v>136000</v>
      </c>
    </row>
    <row r="2269" spans="5:21">
      <c r="E2269" s="55">
        <v>283</v>
      </c>
      <c r="F2269" s="55">
        <v>260</v>
      </c>
      <c r="H2269" s="54" t="s">
        <v>5086</v>
      </c>
      <c r="I2269" s="55">
        <v>2</v>
      </c>
      <c r="J2269" s="54" t="s">
        <v>5087</v>
      </c>
      <c r="K2269" s="54" t="s">
        <v>5086</v>
      </c>
      <c r="L2269" s="54" t="s">
        <v>363</v>
      </c>
      <c r="M2269" s="54" t="s">
        <v>116</v>
      </c>
      <c r="N2269" s="54">
        <v>7.04</v>
      </c>
      <c r="P2269" s="54">
        <v>0.41</v>
      </c>
      <c r="R2269" s="54">
        <v>10025.26</v>
      </c>
      <c r="U2269" s="54">
        <v>0</v>
      </c>
    </row>
    <row r="2270" spans="5:21">
      <c r="E2270" s="55">
        <v>283</v>
      </c>
      <c r="F2270" s="55">
        <v>261</v>
      </c>
      <c r="H2270" s="54" t="s">
        <v>5088</v>
      </c>
      <c r="I2270" s="55">
        <v>2</v>
      </c>
      <c r="J2270" s="54" t="s">
        <v>5089</v>
      </c>
      <c r="K2270" s="54" t="s">
        <v>5088</v>
      </c>
      <c r="L2270" s="54" t="s">
        <v>363</v>
      </c>
      <c r="M2270" s="54" t="s">
        <v>116</v>
      </c>
      <c r="N2270" s="54">
        <v>7.04</v>
      </c>
      <c r="P2270" s="54">
        <v>0.22</v>
      </c>
      <c r="R2270" s="54">
        <v>7019.1</v>
      </c>
      <c r="U2270" s="54">
        <v>0</v>
      </c>
    </row>
    <row r="2271" spans="5:21">
      <c r="E2271" s="55">
        <v>283</v>
      </c>
      <c r="F2271" s="55">
        <v>263</v>
      </c>
      <c r="H2271" s="54" t="s">
        <v>5090</v>
      </c>
      <c r="I2271" s="55">
        <v>2</v>
      </c>
      <c r="J2271" s="54" t="s">
        <v>5091</v>
      </c>
      <c r="K2271" s="54" t="s">
        <v>5090</v>
      </c>
      <c r="L2271" s="54" t="s">
        <v>363</v>
      </c>
      <c r="M2271" s="54" t="s">
        <v>116</v>
      </c>
      <c r="N2271" s="54">
        <v>7.04</v>
      </c>
      <c r="P2271" s="54">
        <v>0.22</v>
      </c>
      <c r="R2271" s="54">
        <v>8050.7</v>
      </c>
      <c r="S2271" s="54">
        <v>2989</v>
      </c>
      <c r="T2271" s="54">
        <v>104</v>
      </c>
      <c r="U2271" s="54">
        <v>330000</v>
      </c>
    </row>
    <row r="2272" spans="5:21">
      <c r="E2272" s="55">
        <v>284</v>
      </c>
      <c r="F2272" s="55">
        <v>171</v>
      </c>
      <c r="H2272" s="54" t="s">
        <v>5092</v>
      </c>
      <c r="I2272" s="55">
        <v>2</v>
      </c>
      <c r="J2272" s="54" t="s">
        <v>5093</v>
      </c>
      <c r="K2272" s="54" t="s">
        <v>5094</v>
      </c>
      <c r="L2272" s="54" t="s">
        <v>363</v>
      </c>
      <c r="M2272" s="54" t="s">
        <v>116</v>
      </c>
      <c r="N2272" s="54">
        <v>7.04</v>
      </c>
      <c r="P2272" s="54">
        <v>0.82</v>
      </c>
      <c r="R2272" s="54">
        <v>7660.75</v>
      </c>
      <c r="S2272" s="54">
        <v>3448</v>
      </c>
      <c r="T2272" s="54">
        <v>906</v>
      </c>
      <c r="U2272" s="54">
        <v>1</v>
      </c>
    </row>
    <row r="2273" spans="5:21">
      <c r="E2273" s="55">
        <v>284</v>
      </c>
      <c r="F2273" s="55">
        <v>172</v>
      </c>
      <c r="H2273" s="54" t="s">
        <v>5095</v>
      </c>
      <c r="I2273" s="55">
        <v>2</v>
      </c>
      <c r="J2273" s="54" t="s">
        <v>5096</v>
      </c>
      <c r="K2273" s="54" t="s">
        <v>5095</v>
      </c>
      <c r="L2273" s="54" t="s">
        <v>363</v>
      </c>
      <c r="M2273" s="54" t="s">
        <v>116</v>
      </c>
      <c r="N2273" s="54">
        <v>7.04</v>
      </c>
      <c r="P2273" s="54">
        <v>0.23</v>
      </c>
      <c r="R2273" s="54">
        <v>7043.92</v>
      </c>
      <c r="S2273" s="54">
        <v>3326</v>
      </c>
      <c r="T2273" s="54">
        <v>216</v>
      </c>
      <c r="U2273" s="54">
        <v>187000</v>
      </c>
    </row>
    <row r="2274" spans="5:21">
      <c r="E2274" s="55">
        <v>284</v>
      </c>
      <c r="F2274" s="55">
        <v>173</v>
      </c>
      <c r="H2274" s="54" t="s">
        <v>5097</v>
      </c>
      <c r="I2274" s="55">
        <v>2</v>
      </c>
      <c r="J2274" s="54" t="s">
        <v>5098</v>
      </c>
      <c r="K2274" s="54" t="s">
        <v>5097</v>
      </c>
      <c r="L2274" s="54" t="s">
        <v>363</v>
      </c>
      <c r="M2274" s="54" t="s">
        <v>116</v>
      </c>
      <c r="N2274" s="54">
        <v>7.04</v>
      </c>
      <c r="P2274" s="54">
        <v>0.45</v>
      </c>
      <c r="R2274" s="54">
        <v>8086.15</v>
      </c>
      <c r="S2274" s="54">
        <v>2378</v>
      </c>
      <c r="T2274" s="54">
        <v>266</v>
      </c>
      <c r="U2274" s="54">
        <v>167900</v>
      </c>
    </row>
    <row r="2275" spans="5:21">
      <c r="E2275" s="55">
        <v>284</v>
      </c>
      <c r="F2275" s="55">
        <v>175</v>
      </c>
      <c r="H2275" s="54" t="s">
        <v>5099</v>
      </c>
      <c r="I2275" s="55">
        <v>2</v>
      </c>
      <c r="J2275" s="54" t="s">
        <v>5100</v>
      </c>
      <c r="K2275" s="54" t="s">
        <v>5099</v>
      </c>
      <c r="L2275" s="54" t="s">
        <v>363</v>
      </c>
      <c r="M2275" s="54" t="s">
        <v>116</v>
      </c>
      <c r="N2275" s="54">
        <v>7.04</v>
      </c>
      <c r="P2275" s="54">
        <v>0.93</v>
      </c>
      <c r="R2275" s="54">
        <v>9713.2999999999993</v>
      </c>
      <c r="S2275" s="54">
        <v>2261</v>
      </c>
      <c r="T2275" s="54">
        <v>295</v>
      </c>
      <c r="U2275" s="54">
        <v>157000</v>
      </c>
    </row>
    <row r="2276" spans="5:21">
      <c r="E2276" s="55">
        <v>284</v>
      </c>
      <c r="F2276" s="55">
        <v>177</v>
      </c>
      <c r="H2276" s="54" t="s">
        <v>5101</v>
      </c>
      <c r="I2276" s="55">
        <v>2</v>
      </c>
      <c r="J2276" s="54" t="s">
        <v>5102</v>
      </c>
      <c r="K2276" s="54" t="s">
        <v>5101</v>
      </c>
      <c r="L2276" s="54" t="s">
        <v>363</v>
      </c>
      <c r="M2276" s="54" t="s">
        <v>116</v>
      </c>
      <c r="N2276" s="54">
        <v>7.04</v>
      </c>
      <c r="P2276" s="54">
        <v>0.45</v>
      </c>
      <c r="R2276" s="54">
        <v>9014.94</v>
      </c>
      <c r="S2276" s="54">
        <v>2819</v>
      </c>
      <c r="T2276" s="54">
        <v>301</v>
      </c>
      <c r="U2276" s="54">
        <v>349900</v>
      </c>
    </row>
    <row r="2277" spans="5:21">
      <c r="E2277" s="55">
        <v>284</v>
      </c>
      <c r="F2277" s="55">
        <v>179</v>
      </c>
      <c r="H2277" s="54" t="s">
        <v>5103</v>
      </c>
      <c r="I2277" s="55">
        <v>2</v>
      </c>
      <c r="J2277" s="54" t="s">
        <v>5104</v>
      </c>
      <c r="K2277" s="54" t="s">
        <v>5103</v>
      </c>
      <c r="L2277" s="54" t="s">
        <v>363</v>
      </c>
      <c r="M2277" s="54" t="s">
        <v>116</v>
      </c>
      <c r="N2277" s="54">
        <v>7.04</v>
      </c>
      <c r="P2277" s="54">
        <v>0.23</v>
      </c>
      <c r="R2277" s="54">
        <v>6411.06</v>
      </c>
      <c r="S2277" s="54">
        <v>2756</v>
      </c>
      <c r="T2277" s="54">
        <v>33</v>
      </c>
      <c r="U2277" s="54">
        <v>1</v>
      </c>
    </row>
    <row r="2278" spans="5:21">
      <c r="E2278" s="55">
        <v>284</v>
      </c>
      <c r="F2278" s="55">
        <v>180</v>
      </c>
      <c r="H2278" s="54" t="s">
        <v>5105</v>
      </c>
      <c r="I2278" s="55">
        <v>2</v>
      </c>
      <c r="J2278" s="54" t="s">
        <v>5106</v>
      </c>
      <c r="K2278" s="54" t="s">
        <v>5105</v>
      </c>
      <c r="L2278" s="54" t="s">
        <v>363</v>
      </c>
      <c r="M2278" s="54" t="s">
        <v>116</v>
      </c>
      <c r="N2278" s="54">
        <v>7.04</v>
      </c>
      <c r="P2278" s="54">
        <v>0.68</v>
      </c>
      <c r="R2278" s="54">
        <v>8366.2000000000007</v>
      </c>
      <c r="S2278" s="54">
        <v>1765</v>
      </c>
      <c r="T2278" s="54">
        <v>160</v>
      </c>
      <c r="U2278" s="54">
        <v>142500</v>
      </c>
    </row>
    <row r="2279" spans="5:21">
      <c r="E2279" s="55">
        <v>284</v>
      </c>
      <c r="F2279" s="55">
        <v>183</v>
      </c>
      <c r="H2279" s="54" t="s">
        <v>5107</v>
      </c>
      <c r="I2279" s="55">
        <v>2</v>
      </c>
      <c r="J2279" s="54" t="s">
        <v>5108</v>
      </c>
      <c r="K2279" s="54" t="s">
        <v>5109</v>
      </c>
      <c r="L2279" s="54" t="s">
        <v>1020</v>
      </c>
      <c r="M2279" s="54" t="s">
        <v>116</v>
      </c>
      <c r="N2279" s="54">
        <v>7.04</v>
      </c>
      <c r="P2279" s="54">
        <v>0.67</v>
      </c>
      <c r="R2279" s="54">
        <v>7540.22</v>
      </c>
      <c r="S2279" s="54">
        <v>2207</v>
      </c>
      <c r="T2279" s="54">
        <v>128</v>
      </c>
      <c r="U2279" s="54">
        <v>145000</v>
      </c>
    </row>
    <row r="2280" spans="5:21">
      <c r="E2280" s="55">
        <v>284</v>
      </c>
      <c r="F2280" s="55">
        <v>187</v>
      </c>
      <c r="H2280" s="54" t="s">
        <v>5110</v>
      </c>
      <c r="I2280" s="55">
        <v>1</v>
      </c>
      <c r="J2280" s="54" t="s">
        <v>4730</v>
      </c>
      <c r="K2280" s="54" t="s">
        <v>4731</v>
      </c>
      <c r="L2280" s="54" t="s">
        <v>363</v>
      </c>
      <c r="M2280" s="54" t="s">
        <v>116</v>
      </c>
      <c r="N2280" s="54">
        <v>7.04</v>
      </c>
      <c r="P2280" s="54">
        <v>0.69</v>
      </c>
      <c r="R2280" s="54">
        <v>1354.19</v>
      </c>
      <c r="U2280" s="54">
        <v>0</v>
      </c>
    </row>
    <row r="2281" spans="5:21">
      <c r="E2281" s="55">
        <v>284</v>
      </c>
      <c r="F2281" s="55">
        <v>190</v>
      </c>
      <c r="H2281" s="54" t="s">
        <v>5111</v>
      </c>
      <c r="I2281" s="55">
        <v>1</v>
      </c>
      <c r="J2281" s="54" t="s">
        <v>5112</v>
      </c>
      <c r="K2281" s="54" t="s">
        <v>5113</v>
      </c>
      <c r="L2281" s="54" t="s">
        <v>5114</v>
      </c>
      <c r="M2281" s="54" t="s">
        <v>116</v>
      </c>
      <c r="N2281" s="54">
        <v>7.04</v>
      </c>
      <c r="P2281" s="54">
        <v>0.34</v>
      </c>
      <c r="R2281" s="54">
        <v>981.97</v>
      </c>
      <c r="U2281" s="54">
        <v>0</v>
      </c>
    </row>
    <row r="2282" spans="5:21">
      <c r="E2282" s="55">
        <v>284</v>
      </c>
      <c r="F2282" s="55">
        <v>193</v>
      </c>
      <c r="H2282" s="54" t="s">
        <v>5115</v>
      </c>
      <c r="I2282" s="55">
        <v>2</v>
      </c>
      <c r="J2282" s="54" t="s">
        <v>5116</v>
      </c>
      <c r="K2282" s="54" t="s">
        <v>5117</v>
      </c>
      <c r="L2282" s="54" t="s">
        <v>363</v>
      </c>
      <c r="M2282" s="54" t="s">
        <v>116</v>
      </c>
      <c r="N2282" s="54">
        <v>7.04</v>
      </c>
      <c r="P2282" s="54">
        <v>0.55000000000000004</v>
      </c>
      <c r="R2282" s="54">
        <v>8903.19</v>
      </c>
      <c r="U2282" s="54">
        <v>0</v>
      </c>
    </row>
    <row r="2283" spans="5:21">
      <c r="E2283" s="55">
        <v>284</v>
      </c>
      <c r="F2283" s="55">
        <v>197</v>
      </c>
      <c r="H2283" s="54" t="s">
        <v>5118</v>
      </c>
      <c r="I2283" s="55">
        <v>2</v>
      </c>
      <c r="J2283" s="54" t="s">
        <v>5119</v>
      </c>
      <c r="K2283" s="54" t="s">
        <v>5118</v>
      </c>
      <c r="L2283" s="54" t="s">
        <v>363</v>
      </c>
      <c r="M2283" s="54" t="s">
        <v>116</v>
      </c>
      <c r="N2283" s="54">
        <v>7.04</v>
      </c>
      <c r="P2283" s="54">
        <v>0.75</v>
      </c>
      <c r="R2283" s="54">
        <v>7967.31</v>
      </c>
      <c r="U2283" s="54">
        <v>0</v>
      </c>
    </row>
    <row r="2284" spans="5:21">
      <c r="E2284" s="55">
        <v>284</v>
      </c>
      <c r="F2284" s="55">
        <v>199.02</v>
      </c>
      <c r="H2284" s="54" t="s">
        <v>5120</v>
      </c>
      <c r="I2284" s="55">
        <v>2</v>
      </c>
      <c r="J2284" s="54" t="s">
        <v>5121</v>
      </c>
      <c r="K2284" s="54" t="s">
        <v>5120</v>
      </c>
      <c r="L2284" s="54" t="s">
        <v>363</v>
      </c>
      <c r="M2284" s="54" t="s">
        <v>116</v>
      </c>
      <c r="N2284" s="54">
        <v>7.04</v>
      </c>
      <c r="P2284" s="54">
        <v>0.7</v>
      </c>
      <c r="R2284" s="54">
        <v>8554.09</v>
      </c>
      <c r="S2284" s="54">
        <v>2641</v>
      </c>
      <c r="T2284" s="54">
        <v>243</v>
      </c>
      <c r="U2284" s="54">
        <v>1</v>
      </c>
    </row>
    <row r="2285" spans="5:21">
      <c r="E2285" s="55">
        <v>284</v>
      </c>
      <c r="F2285" s="55">
        <v>202</v>
      </c>
      <c r="H2285" s="54" t="s">
        <v>5122</v>
      </c>
      <c r="I2285" s="55">
        <v>2</v>
      </c>
      <c r="J2285" s="54" t="s">
        <v>5123</v>
      </c>
      <c r="K2285" s="54" t="s">
        <v>5122</v>
      </c>
      <c r="L2285" s="54" t="s">
        <v>363</v>
      </c>
      <c r="M2285" s="54" t="s">
        <v>116</v>
      </c>
      <c r="N2285" s="54">
        <v>7.04</v>
      </c>
      <c r="P2285" s="54">
        <v>0.42</v>
      </c>
      <c r="R2285" s="54">
        <v>7534.82</v>
      </c>
      <c r="S2285" s="54">
        <v>2069</v>
      </c>
      <c r="T2285" s="54">
        <v>88</v>
      </c>
      <c r="U2285" s="54">
        <v>56000</v>
      </c>
    </row>
    <row r="2286" spans="5:21">
      <c r="E2286" s="55">
        <v>284</v>
      </c>
      <c r="F2286" s="55">
        <v>203.02</v>
      </c>
      <c r="H2286" s="54" t="s">
        <v>4788</v>
      </c>
      <c r="I2286" s="55">
        <v>2</v>
      </c>
      <c r="J2286" s="54" t="s">
        <v>5124</v>
      </c>
      <c r="K2286" s="54" t="s">
        <v>4788</v>
      </c>
      <c r="L2286" s="54" t="s">
        <v>363</v>
      </c>
      <c r="M2286" s="54" t="s">
        <v>116</v>
      </c>
      <c r="N2286" s="54">
        <v>7.04</v>
      </c>
      <c r="P2286" s="54">
        <v>0.86</v>
      </c>
      <c r="R2286" s="54">
        <v>9816.11</v>
      </c>
      <c r="S2286" s="54">
        <v>2087</v>
      </c>
      <c r="T2286" s="54">
        <v>103</v>
      </c>
      <c r="U2286" s="54">
        <v>135250</v>
      </c>
    </row>
    <row r="2287" spans="5:21">
      <c r="E2287" s="55">
        <v>284</v>
      </c>
      <c r="F2287" s="55">
        <v>206.02</v>
      </c>
      <c r="H2287" s="54" t="s">
        <v>5125</v>
      </c>
      <c r="I2287" s="55">
        <v>2</v>
      </c>
      <c r="J2287" s="54" t="s">
        <v>5126</v>
      </c>
      <c r="K2287" s="54" t="s">
        <v>5125</v>
      </c>
      <c r="L2287" s="54" t="s">
        <v>363</v>
      </c>
      <c r="M2287" s="54" t="s">
        <v>116</v>
      </c>
      <c r="N2287" s="54">
        <v>7.04</v>
      </c>
      <c r="P2287" s="54">
        <v>0.38</v>
      </c>
      <c r="R2287" s="54">
        <v>11227.02</v>
      </c>
      <c r="S2287" s="54">
        <v>2701</v>
      </c>
      <c r="T2287" s="54">
        <v>85</v>
      </c>
      <c r="U2287" s="54">
        <v>325000</v>
      </c>
    </row>
    <row r="2288" spans="5:21">
      <c r="E2288" s="55">
        <v>284</v>
      </c>
      <c r="F2288" s="55">
        <v>208</v>
      </c>
      <c r="H2288" s="54" t="s">
        <v>5127</v>
      </c>
      <c r="I2288" s="55">
        <v>2</v>
      </c>
      <c r="J2288" s="54" t="s">
        <v>5128</v>
      </c>
      <c r="K2288" s="54" t="s">
        <v>5129</v>
      </c>
      <c r="L2288" s="54" t="s">
        <v>363</v>
      </c>
      <c r="M2288" s="54" t="s">
        <v>116</v>
      </c>
      <c r="N2288" s="54">
        <v>7.04</v>
      </c>
      <c r="P2288" s="54">
        <v>0.70399999999999996</v>
      </c>
      <c r="R2288" s="54">
        <v>7770.64</v>
      </c>
      <c r="S2288" s="54">
        <v>3362</v>
      </c>
      <c r="T2288" s="54">
        <v>822</v>
      </c>
      <c r="U2288" s="54">
        <v>10</v>
      </c>
    </row>
    <row r="2289" spans="5:21">
      <c r="E2289" s="55">
        <v>284</v>
      </c>
      <c r="F2289" s="55">
        <v>211</v>
      </c>
      <c r="H2289" s="54" t="s">
        <v>5130</v>
      </c>
      <c r="I2289" s="55">
        <v>2</v>
      </c>
      <c r="J2289" s="54" t="s">
        <v>5131</v>
      </c>
      <c r="K2289" s="54" t="s">
        <v>5130</v>
      </c>
      <c r="L2289" s="54" t="s">
        <v>2159</v>
      </c>
      <c r="M2289" s="54" t="s">
        <v>116</v>
      </c>
      <c r="N2289" s="54">
        <v>7.04</v>
      </c>
      <c r="P2289" s="54">
        <v>0.749</v>
      </c>
      <c r="R2289" s="54">
        <v>9606.9500000000007</v>
      </c>
      <c r="S2289" s="54">
        <v>3318</v>
      </c>
      <c r="T2289" s="54">
        <v>16</v>
      </c>
      <c r="U2289" s="54">
        <v>280000</v>
      </c>
    </row>
    <row r="2290" spans="5:21">
      <c r="E2290" s="55">
        <v>284</v>
      </c>
      <c r="F2290" s="55">
        <v>213.01</v>
      </c>
      <c r="H2290" s="54" t="s">
        <v>5132</v>
      </c>
      <c r="I2290" s="55">
        <v>2</v>
      </c>
      <c r="J2290" s="54" t="s">
        <v>5133</v>
      </c>
      <c r="K2290" s="54" t="s">
        <v>1986</v>
      </c>
      <c r="L2290" s="54" t="s">
        <v>309</v>
      </c>
      <c r="M2290" s="54" t="s">
        <v>116</v>
      </c>
      <c r="N2290" s="54">
        <v>7.04</v>
      </c>
      <c r="P2290" s="54">
        <v>0.21</v>
      </c>
      <c r="R2290" s="54">
        <v>8483.19</v>
      </c>
      <c r="S2290" s="54">
        <v>3366</v>
      </c>
      <c r="T2290" s="54">
        <v>374</v>
      </c>
      <c r="U2290" s="54">
        <v>235000</v>
      </c>
    </row>
    <row r="2291" spans="5:21">
      <c r="E2291" s="55">
        <v>284</v>
      </c>
      <c r="F2291" s="55">
        <v>213.02</v>
      </c>
      <c r="H2291" s="54" t="s">
        <v>5134</v>
      </c>
      <c r="I2291" s="55">
        <v>2</v>
      </c>
      <c r="J2291" s="54" t="s">
        <v>5135</v>
      </c>
      <c r="K2291" s="54" t="s">
        <v>5134</v>
      </c>
      <c r="L2291" s="54" t="s">
        <v>363</v>
      </c>
      <c r="M2291" s="54" t="s">
        <v>116</v>
      </c>
      <c r="N2291" s="54">
        <v>7.04</v>
      </c>
      <c r="P2291" s="54">
        <v>0.2</v>
      </c>
      <c r="R2291" s="54">
        <v>8277.58</v>
      </c>
      <c r="S2291" s="54">
        <v>2251</v>
      </c>
      <c r="T2291" s="54">
        <v>172</v>
      </c>
      <c r="U2291" s="54">
        <v>135000</v>
      </c>
    </row>
    <row r="2292" spans="5:21">
      <c r="E2292" s="55">
        <v>284</v>
      </c>
      <c r="F2292" s="55">
        <v>213.04</v>
      </c>
      <c r="H2292" s="54" t="s">
        <v>5136</v>
      </c>
      <c r="I2292" s="55">
        <v>2</v>
      </c>
      <c r="J2292" s="54" t="s">
        <v>5137</v>
      </c>
      <c r="K2292" s="54" t="s">
        <v>5136</v>
      </c>
      <c r="L2292" s="54" t="s">
        <v>363</v>
      </c>
      <c r="M2292" s="54" t="s">
        <v>116</v>
      </c>
      <c r="N2292" s="54">
        <v>7.04</v>
      </c>
      <c r="P2292" s="54">
        <v>0.38</v>
      </c>
      <c r="R2292" s="54">
        <v>7823.82</v>
      </c>
      <c r="S2292" s="54">
        <v>3492</v>
      </c>
      <c r="T2292" s="54">
        <v>515</v>
      </c>
      <c r="U2292" s="54">
        <v>255000</v>
      </c>
    </row>
    <row r="2293" spans="5:21">
      <c r="E2293" s="55">
        <v>284</v>
      </c>
      <c r="F2293" s="55">
        <v>232</v>
      </c>
      <c r="H2293" s="54" t="s">
        <v>5138</v>
      </c>
      <c r="I2293" s="55">
        <v>2</v>
      </c>
      <c r="J2293" s="54" t="s">
        <v>5139</v>
      </c>
      <c r="K2293" s="54" t="s">
        <v>5138</v>
      </c>
      <c r="L2293" s="54" t="s">
        <v>363</v>
      </c>
      <c r="M2293" s="54" t="s">
        <v>116</v>
      </c>
      <c r="N2293" s="54">
        <v>7.04</v>
      </c>
      <c r="P2293" s="54">
        <v>0.4</v>
      </c>
      <c r="R2293" s="54">
        <v>6653.97</v>
      </c>
      <c r="S2293" s="54">
        <v>3226</v>
      </c>
      <c r="T2293" s="54">
        <v>150</v>
      </c>
      <c r="U2293" s="54">
        <v>253900</v>
      </c>
    </row>
    <row r="2294" spans="5:21">
      <c r="E2294" s="55">
        <v>285</v>
      </c>
      <c r="F2294" s="55">
        <v>1</v>
      </c>
      <c r="H2294" s="54" t="s">
        <v>5140</v>
      </c>
      <c r="I2294" s="55">
        <v>1</v>
      </c>
      <c r="J2294" s="54" t="s">
        <v>5141</v>
      </c>
      <c r="K2294" s="54" t="s">
        <v>5142</v>
      </c>
      <c r="L2294" s="54" t="s">
        <v>363</v>
      </c>
      <c r="M2294" s="54" t="s">
        <v>116</v>
      </c>
      <c r="N2294" s="54">
        <v>7.04</v>
      </c>
      <c r="P2294" s="54">
        <v>0.13900000000000001</v>
      </c>
      <c r="R2294" s="54">
        <v>492.76</v>
      </c>
      <c r="U2294" s="54">
        <v>0</v>
      </c>
    </row>
    <row r="2295" spans="5:21">
      <c r="E2295" s="55">
        <v>285</v>
      </c>
      <c r="F2295" s="55">
        <v>1.01</v>
      </c>
      <c r="H2295" s="54" t="s">
        <v>107</v>
      </c>
      <c r="I2295" s="55" t="s">
        <v>77</v>
      </c>
      <c r="J2295" s="54" t="s">
        <v>85</v>
      </c>
      <c r="K2295" s="54" t="s">
        <v>322</v>
      </c>
      <c r="L2295" s="54" t="s">
        <v>309</v>
      </c>
      <c r="M2295" s="54" t="s">
        <v>88</v>
      </c>
      <c r="N2295" s="54">
        <v>7.05</v>
      </c>
      <c r="P2295" s="54">
        <v>0.45</v>
      </c>
      <c r="Q2295" s="54" t="s">
        <v>102</v>
      </c>
      <c r="R2295" s="54">
        <v>0</v>
      </c>
      <c r="U2295" s="54">
        <v>0</v>
      </c>
    </row>
    <row r="2296" spans="5:21">
      <c r="E2296" s="55">
        <v>285</v>
      </c>
      <c r="F2296" s="55">
        <v>2</v>
      </c>
      <c r="H2296" s="54" t="s">
        <v>5142</v>
      </c>
      <c r="I2296" s="55">
        <v>2</v>
      </c>
      <c r="J2296" s="54" t="s">
        <v>5143</v>
      </c>
      <c r="K2296" s="54" t="s">
        <v>5142</v>
      </c>
      <c r="L2296" s="54" t="s">
        <v>5144</v>
      </c>
      <c r="M2296" s="54" t="s">
        <v>116</v>
      </c>
      <c r="N2296" s="54">
        <v>7.04</v>
      </c>
      <c r="P2296" s="54">
        <v>0.13300000000000001</v>
      </c>
      <c r="R2296" s="54">
        <v>7382.39</v>
      </c>
      <c r="U2296" s="54">
        <v>0</v>
      </c>
    </row>
    <row r="2297" spans="5:21">
      <c r="E2297" s="55">
        <v>285</v>
      </c>
      <c r="F2297" s="55">
        <v>3</v>
      </c>
      <c r="H2297" s="54" t="s">
        <v>5145</v>
      </c>
      <c r="I2297" s="55">
        <v>2</v>
      </c>
      <c r="J2297" s="54" t="s">
        <v>5146</v>
      </c>
      <c r="K2297" s="54" t="s">
        <v>5145</v>
      </c>
      <c r="L2297" s="54" t="s">
        <v>363</v>
      </c>
      <c r="M2297" s="54" t="s">
        <v>116</v>
      </c>
      <c r="N2297" s="54">
        <v>7.04</v>
      </c>
      <c r="P2297" s="54">
        <v>0.56000000000000005</v>
      </c>
      <c r="R2297" s="54">
        <v>5613.43</v>
      </c>
      <c r="U2297" s="54">
        <v>0</v>
      </c>
    </row>
    <row r="2298" spans="5:21">
      <c r="E2298" s="55">
        <v>285</v>
      </c>
      <c r="F2298" s="55">
        <v>5</v>
      </c>
      <c r="H2298" s="54" t="s">
        <v>5147</v>
      </c>
      <c r="I2298" s="55">
        <v>2</v>
      </c>
      <c r="J2298" s="54" t="s">
        <v>5148</v>
      </c>
      <c r="K2298" s="54" t="s">
        <v>5149</v>
      </c>
      <c r="L2298" s="54" t="s">
        <v>3903</v>
      </c>
      <c r="M2298" s="54" t="s">
        <v>116</v>
      </c>
      <c r="N2298" s="54">
        <v>7.04</v>
      </c>
      <c r="P2298" s="54">
        <v>0.26</v>
      </c>
      <c r="R2298" s="54">
        <v>8561.18</v>
      </c>
      <c r="S2298" s="54">
        <v>3500</v>
      </c>
      <c r="T2298" s="54">
        <v>565</v>
      </c>
      <c r="U2298" s="54">
        <v>200000</v>
      </c>
    </row>
    <row r="2299" spans="5:21">
      <c r="E2299" s="55">
        <v>285</v>
      </c>
      <c r="F2299" s="55">
        <v>6</v>
      </c>
      <c r="H2299" s="54" t="s">
        <v>5150</v>
      </c>
      <c r="I2299" s="55">
        <v>2</v>
      </c>
      <c r="J2299" s="54" t="s">
        <v>5151</v>
      </c>
      <c r="K2299" s="54" t="s">
        <v>5150</v>
      </c>
      <c r="L2299" s="54" t="s">
        <v>363</v>
      </c>
      <c r="M2299" s="54" t="s">
        <v>116</v>
      </c>
      <c r="N2299" s="54">
        <v>7.04</v>
      </c>
      <c r="P2299" s="54">
        <v>0.39800000000000002</v>
      </c>
      <c r="R2299" s="54">
        <v>8430.01</v>
      </c>
      <c r="S2299" s="54">
        <v>3372</v>
      </c>
      <c r="T2299" s="54">
        <v>275</v>
      </c>
      <c r="U2299" s="54">
        <v>10</v>
      </c>
    </row>
    <row r="2300" spans="5:21">
      <c r="E2300" s="55">
        <v>285</v>
      </c>
      <c r="F2300" s="55">
        <v>8</v>
      </c>
      <c r="H2300" s="54" t="s">
        <v>5152</v>
      </c>
      <c r="I2300" s="55">
        <v>2</v>
      </c>
      <c r="J2300" s="54" t="s">
        <v>5153</v>
      </c>
      <c r="K2300" s="54" t="s">
        <v>5152</v>
      </c>
      <c r="L2300" s="54" t="s">
        <v>363</v>
      </c>
      <c r="M2300" s="54" t="s">
        <v>116</v>
      </c>
      <c r="N2300" s="54">
        <v>7.04</v>
      </c>
      <c r="P2300" s="54">
        <v>0.47</v>
      </c>
      <c r="R2300" s="54">
        <v>8541.6</v>
      </c>
      <c r="U2300" s="54">
        <v>0</v>
      </c>
    </row>
    <row r="2301" spans="5:21">
      <c r="E2301" s="55">
        <v>285</v>
      </c>
      <c r="F2301" s="55">
        <v>11</v>
      </c>
      <c r="H2301" s="54" t="s">
        <v>5154</v>
      </c>
      <c r="I2301" s="55">
        <v>2</v>
      </c>
      <c r="J2301" s="54" t="s">
        <v>5155</v>
      </c>
      <c r="K2301" s="54" t="s">
        <v>5154</v>
      </c>
      <c r="L2301" s="54" t="s">
        <v>363</v>
      </c>
      <c r="M2301" s="54" t="s">
        <v>116</v>
      </c>
      <c r="N2301" s="54">
        <v>7.04</v>
      </c>
      <c r="P2301" s="54">
        <v>0.68</v>
      </c>
      <c r="R2301" s="54">
        <v>8277.58</v>
      </c>
      <c r="S2301" s="54">
        <v>3280</v>
      </c>
      <c r="T2301" s="54">
        <v>527</v>
      </c>
      <c r="U2301" s="54">
        <v>260000</v>
      </c>
    </row>
    <row r="2302" spans="5:21">
      <c r="E2302" s="55">
        <v>285</v>
      </c>
      <c r="F2302" s="55">
        <v>13</v>
      </c>
      <c r="H2302" s="54" t="s">
        <v>5156</v>
      </c>
      <c r="I2302" s="55">
        <v>2</v>
      </c>
      <c r="J2302" s="54" t="s">
        <v>5157</v>
      </c>
      <c r="K2302" s="54" t="s">
        <v>5156</v>
      </c>
      <c r="L2302" s="54" t="s">
        <v>363</v>
      </c>
      <c r="M2302" s="54" t="s">
        <v>116</v>
      </c>
      <c r="N2302" s="54">
        <v>7.04</v>
      </c>
      <c r="P2302" s="54">
        <v>0.72</v>
      </c>
      <c r="R2302" s="54">
        <v>9333.99</v>
      </c>
      <c r="S2302" s="54">
        <v>1820</v>
      </c>
      <c r="T2302" s="54">
        <v>82</v>
      </c>
      <c r="U2302" s="54">
        <v>145000</v>
      </c>
    </row>
    <row r="2303" spans="5:21">
      <c r="E2303" s="55">
        <v>285</v>
      </c>
      <c r="F2303" s="55">
        <v>15</v>
      </c>
      <c r="H2303" s="54" t="s">
        <v>5158</v>
      </c>
      <c r="I2303" s="55">
        <v>2</v>
      </c>
      <c r="J2303" s="54" t="s">
        <v>5159</v>
      </c>
      <c r="K2303" s="54" t="s">
        <v>5158</v>
      </c>
      <c r="L2303" s="54" t="s">
        <v>363</v>
      </c>
      <c r="M2303" s="54" t="s">
        <v>116</v>
      </c>
      <c r="N2303" s="54">
        <v>7.04</v>
      </c>
      <c r="P2303" s="54">
        <v>0.75</v>
      </c>
      <c r="R2303" s="54">
        <v>7848.63</v>
      </c>
      <c r="S2303" s="54">
        <v>3250</v>
      </c>
      <c r="T2303" s="54">
        <v>145</v>
      </c>
      <c r="U2303" s="54">
        <v>1</v>
      </c>
    </row>
    <row r="2304" spans="5:21">
      <c r="E2304" s="55">
        <v>285</v>
      </c>
      <c r="F2304" s="55">
        <v>17</v>
      </c>
      <c r="H2304" s="54" t="s">
        <v>5160</v>
      </c>
      <c r="I2304" s="55">
        <v>2</v>
      </c>
      <c r="J2304" s="54" t="s">
        <v>5161</v>
      </c>
      <c r="K2304" s="54" t="s">
        <v>5160</v>
      </c>
      <c r="L2304" s="54" t="s">
        <v>363</v>
      </c>
      <c r="M2304" s="54" t="s">
        <v>116</v>
      </c>
      <c r="N2304" s="54">
        <v>7.04</v>
      </c>
      <c r="P2304" s="54">
        <v>0.7</v>
      </c>
      <c r="R2304" s="54">
        <v>9525.42</v>
      </c>
      <c r="S2304" s="54">
        <v>3048</v>
      </c>
      <c r="T2304" s="54">
        <v>166</v>
      </c>
      <c r="U2304" s="54">
        <v>100</v>
      </c>
    </row>
    <row r="2305" spans="5:21">
      <c r="E2305" s="55">
        <v>285</v>
      </c>
      <c r="F2305" s="55">
        <v>19</v>
      </c>
      <c r="H2305" s="54" t="s">
        <v>5162</v>
      </c>
      <c r="I2305" s="55">
        <v>2</v>
      </c>
      <c r="J2305" s="54" t="s">
        <v>5163</v>
      </c>
      <c r="K2305" s="54" t="s">
        <v>5162</v>
      </c>
      <c r="L2305" s="54" t="s">
        <v>363</v>
      </c>
      <c r="M2305" s="54" t="s">
        <v>116</v>
      </c>
      <c r="N2305" s="54">
        <v>7.04</v>
      </c>
      <c r="P2305" s="54">
        <v>0.6</v>
      </c>
      <c r="R2305" s="54">
        <v>9309.17</v>
      </c>
      <c r="S2305" s="54">
        <v>2724</v>
      </c>
      <c r="T2305" s="54">
        <v>208</v>
      </c>
      <c r="U2305" s="54">
        <v>278000</v>
      </c>
    </row>
    <row r="2306" spans="5:21">
      <c r="E2306" s="55">
        <v>285</v>
      </c>
      <c r="F2306" s="55">
        <v>21</v>
      </c>
      <c r="H2306" s="54" t="s">
        <v>5164</v>
      </c>
      <c r="I2306" s="55">
        <v>2</v>
      </c>
      <c r="J2306" s="54" t="s">
        <v>5165</v>
      </c>
      <c r="K2306" s="54" t="s">
        <v>5166</v>
      </c>
      <c r="L2306" s="54" t="s">
        <v>363</v>
      </c>
      <c r="M2306" s="54" t="s">
        <v>116</v>
      </c>
      <c r="N2306" s="54">
        <v>7.04</v>
      </c>
      <c r="P2306" s="54">
        <v>0.45</v>
      </c>
      <c r="R2306" s="54">
        <v>9160.2800000000007</v>
      </c>
      <c r="U2306" s="54">
        <v>0</v>
      </c>
    </row>
    <row r="2307" spans="5:21">
      <c r="E2307" s="55">
        <v>285</v>
      </c>
      <c r="F2307" s="55">
        <v>23</v>
      </c>
      <c r="H2307" s="54" t="s">
        <v>5167</v>
      </c>
      <c r="I2307" s="55">
        <v>2</v>
      </c>
      <c r="J2307" s="54" t="s">
        <v>5168</v>
      </c>
      <c r="K2307" s="54" t="s">
        <v>5169</v>
      </c>
      <c r="L2307" s="54" t="s">
        <v>2178</v>
      </c>
      <c r="M2307" s="54" t="s">
        <v>116</v>
      </c>
      <c r="N2307" s="54">
        <v>7.04</v>
      </c>
      <c r="P2307" s="54">
        <v>0.57999999999999996</v>
      </c>
      <c r="R2307" s="54">
        <v>9770.02</v>
      </c>
      <c r="S2307" s="54">
        <v>3501</v>
      </c>
      <c r="T2307" s="54">
        <v>387</v>
      </c>
      <c r="U2307" s="54">
        <v>10</v>
      </c>
    </row>
    <row r="2308" spans="5:21">
      <c r="E2308" s="55">
        <v>285</v>
      </c>
      <c r="F2308" s="55">
        <v>24</v>
      </c>
      <c r="H2308" s="54" t="s">
        <v>5170</v>
      </c>
      <c r="I2308" s="55">
        <v>2</v>
      </c>
      <c r="J2308" s="54" t="s">
        <v>5171</v>
      </c>
      <c r="K2308" s="54" t="s">
        <v>2291</v>
      </c>
      <c r="L2308" s="54" t="s">
        <v>2292</v>
      </c>
      <c r="M2308" s="54" t="s">
        <v>116</v>
      </c>
      <c r="N2308" s="54">
        <v>7.04</v>
      </c>
      <c r="P2308" s="54">
        <v>0.46</v>
      </c>
      <c r="R2308" s="54">
        <v>8837.69</v>
      </c>
      <c r="S2308" s="54">
        <v>3430</v>
      </c>
      <c r="T2308" s="54">
        <v>476</v>
      </c>
      <c r="U2308" s="54">
        <v>10</v>
      </c>
    </row>
    <row r="2309" spans="5:21">
      <c r="E2309" s="55">
        <v>285</v>
      </c>
      <c r="F2309" s="55">
        <v>25.02</v>
      </c>
      <c r="H2309" s="54" t="s">
        <v>5172</v>
      </c>
      <c r="I2309" s="55">
        <v>2</v>
      </c>
      <c r="J2309" s="54" t="s">
        <v>5173</v>
      </c>
      <c r="K2309" s="54" t="s">
        <v>5172</v>
      </c>
      <c r="L2309" s="54" t="s">
        <v>363</v>
      </c>
      <c r="M2309" s="54" t="s">
        <v>116</v>
      </c>
      <c r="N2309" s="54">
        <v>7.04</v>
      </c>
      <c r="P2309" s="54">
        <v>0.66</v>
      </c>
      <c r="R2309" s="54">
        <v>9702.67</v>
      </c>
      <c r="S2309" s="54">
        <v>2177</v>
      </c>
      <c r="T2309" s="54">
        <v>278</v>
      </c>
      <c r="U2309" s="54">
        <v>170000</v>
      </c>
    </row>
    <row r="2310" spans="5:21">
      <c r="E2310" s="55">
        <v>285</v>
      </c>
      <c r="F2310" s="55">
        <v>29</v>
      </c>
      <c r="H2310" s="54" t="s">
        <v>5174</v>
      </c>
      <c r="I2310" s="55">
        <v>2</v>
      </c>
      <c r="J2310" s="54" t="s">
        <v>5175</v>
      </c>
      <c r="K2310" s="54" t="s">
        <v>5174</v>
      </c>
      <c r="L2310" s="54" t="s">
        <v>363</v>
      </c>
      <c r="M2310" s="54" t="s">
        <v>116</v>
      </c>
      <c r="N2310" s="54">
        <v>7.04</v>
      </c>
      <c r="P2310" s="54">
        <v>0.83299999999999996</v>
      </c>
      <c r="R2310" s="54">
        <v>11627.6</v>
      </c>
      <c r="S2310" s="54">
        <v>3374</v>
      </c>
      <c r="T2310" s="54">
        <v>156</v>
      </c>
      <c r="U2310" s="54">
        <v>300000</v>
      </c>
    </row>
    <row r="2311" spans="5:21">
      <c r="E2311" s="55">
        <v>285</v>
      </c>
      <c r="F2311" s="55">
        <v>31</v>
      </c>
      <c r="H2311" s="54" t="s">
        <v>5176</v>
      </c>
      <c r="I2311" s="55">
        <v>2</v>
      </c>
      <c r="J2311" s="54" t="s">
        <v>5177</v>
      </c>
      <c r="K2311" s="54" t="s">
        <v>5176</v>
      </c>
      <c r="L2311" s="54" t="s">
        <v>363</v>
      </c>
      <c r="M2311" s="54" t="s">
        <v>116</v>
      </c>
      <c r="N2311" s="54">
        <v>7.04</v>
      </c>
      <c r="P2311" s="54">
        <v>0.83</v>
      </c>
      <c r="R2311" s="54">
        <v>8064.88</v>
      </c>
      <c r="S2311" s="54">
        <v>2496</v>
      </c>
      <c r="T2311" s="54">
        <v>32</v>
      </c>
      <c r="U2311" s="54">
        <v>130000</v>
      </c>
    </row>
    <row r="2312" spans="5:21">
      <c r="E2312" s="55">
        <v>286</v>
      </c>
      <c r="F2312" s="55">
        <v>109</v>
      </c>
      <c r="H2312" s="54" t="s">
        <v>5178</v>
      </c>
      <c r="I2312" s="55">
        <v>2</v>
      </c>
      <c r="J2312" s="54" t="s">
        <v>5179</v>
      </c>
      <c r="K2312" s="54" t="s">
        <v>5178</v>
      </c>
      <c r="L2312" s="54" t="s">
        <v>363</v>
      </c>
      <c r="M2312" s="54" t="s">
        <v>116</v>
      </c>
      <c r="N2312" s="54">
        <v>7.04</v>
      </c>
      <c r="P2312" s="54">
        <v>0.78</v>
      </c>
      <c r="R2312" s="54">
        <v>10294.68</v>
      </c>
      <c r="S2312" s="54">
        <v>1758</v>
      </c>
      <c r="T2312" s="54">
        <v>20</v>
      </c>
      <c r="U2312" s="54">
        <v>210000</v>
      </c>
    </row>
    <row r="2313" spans="5:21">
      <c r="E2313" s="55">
        <v>286</v>
      </c>
      <c r="F2313" s="55">
        <v>111</v>
      </c>
      <c r="H2313" s="54" t="s">
        <v>5180</v>
      </c>
      <c r="I2313" s="55">
        <v>2</v>
      </c>
      <c r="J2313" s="54" t="s">
        <v>5181</v>
      </c>
      <c r="K2313" s="54" t="s">
        <v>5180</v>
      </c>
      <c r="L2313" s="54" t="s">
        <v>363</v>
      </c>
      <c r="M2313" s="54" t="s">
        <v>116</v>
      </c>
      <c r="N2313" s="54">
        <v>7.04</v>
      </c>
      <c r="P2313" s="54">
        <v>1.1000000000000001</v>
      </c>
      <c r="R2313" s="54">
        <v>10514.47</v>
      </c>
      <c r="U2313" s="54">
        <v>0</v>
      </c>
    </row>
    <row r="2314" spans="5:21">
      <c r="E2314" s="55">
        <v>286</v>
      </c>
      <c r="F2314" s="55">
        <v>112.01</v>
      </c>
      <c r="H2314" s="54" t="s">
        <v>5182</v>
      </c>
      <c r="I2314" s="55">
        <v>1</v>
      </c>
      <c r="J2314" s="54" t="s">
        <v>5183</v>
      </c>
      <c r="K2314" s="54" t="s">
        <v>5180</v>
      </c>
      <c r="L2314" s="54" t="s">
        <v>363</v>
      </c>
      <c r="M2314" s="54" t="s">
        <v>116</v>
      </c>
      <c r="N2314" s="54">
        <v>7.04</v>
      </c>
      <c r="P2314" s="54">
        <v>0.96</v>
      </c>
      <c r="R2314" s="54">
        <v>2013.56</v>
      </c>
      <c r="U2314" s="54">
        <v>0</v>
      </c>
    </row>
    <row r="2315" spans="5:21">
      <c r="E2315" s="55">
        <v>286</v>
      </c>
      <c r="F2315" s="55">
        <v>113</v>
      </c>
      <c r="H2315" s="54" t="s">
        <v>5184</v>
      </c>
      <c r="I2315" s="55">
        <v>2</v>
      </c>
      <c r="J2315" s="54" t="s">
        <v>5185</v>
      </c>
      <c r="K2315" s="54" t="s">
        <v>5184</v>
      </c>
      <c r="L2315" s="54" t="s">
        <v>363</v>
      </c>
      <c r="M2315" s="54" t="s">
        <v>116</v>
      </c>
      <c r="N2315" s="54">
        <v>7.04</v>
      </c>
      <c r="P2315" s="54">
        <v>0.77</v>
      </c>
      <c r="R2315" s="54">
        <v>9458.06</v>
      </c>
      <c r="S2315" s="54">
        <v>1805</v>
      </c>
      <c r="T2315" s="54">
        <v>164</v>
      </c>
      <c r="U2315" s="54">
        <v>140000</v>
      </c>
    </row>
    <row r="2316" spans="5:21">
      <c r="E2316" s="55">
        <v>286</v>
      </c>
      <c r="F2316" s="55">
        <v>114.02</v>
      </c>
      <c r="H2316" s="54" t="s">
        <v>5186</v>
      </c>
      <c r="I2316" s="55">
        <v>2</v>
      </c>
      <c r="J2316" s="54" t="s">
        <v>5187</v>
      </c>
      <c r="K2316" s="54" t="s">
        <v>5186</v>
      </c>
      <c r="L2316" s="54" t="s">
        <v>3572</v>
      </c>
      <c r="M2316" s="54" t="s">
        <v>116</v>
      </c>
      <c r="N2316" s="54">
        <v>7.04</v>
      </c>
      <c r="P2316" s="54">
        <v>1.03</v>
      </c>
      <c r="R2316" s="54">
        <v>6320.74</v>
      </c>
      <c r="S2316" s="54">
        <v>3369</v>
      </c>
      <c r="T2316" s="54">
        <v>246</v>
      </c>
      <c r="U2316" s="54">
        <v>1</v>
      </c>
    </row>
    <row r="2317" spans="5:21">
      <c r="E2317" s="55">
        <v>286</v>
      </c>
      <c r="F2317" s="55">
        <v>117</v>
      </c>
      <c r="H2317" s="54" t="s">
        <v>5188</v>
      </c>
      <c r="I2317" s="55">
        <v>2</v>
      </c>
      <c r="J2317" s="54" t="s">
        <v>5189</v>
      </c>
      <c r="K2317" s="54" t="s">
        <v>5188</v>
      </c>
      <c r="L2317" s="54" t="s">
        <v>363</v>
      </c>
      <c r="M2317" s="54" t="s">
        <v>116</v>
      </c>
      <c r="N2317" s="54">
        <v>7.04</v>
      </c>
      <c r="P2317" s="54">
        <v>0.52</v>
      </c>
      <c r="R2317" s="54">
        <v>7323.97</v>
      </c>
      <c r="U2317" s="54">
        <v>0</v>
      </c>
    </row>
    <row r="2318" spans="5:21">
      <c r="E2318" s="55">
        <v>286</v>
      </c>
      <c r="F2318" s="55">
        <v>119</v>
      </c>
      <c r="H2318" s="54" t="s">
        <v>5190</v>
      </c>
      <c r="I2318" s="55">
        <v>2</v>
      </c>
      <c r="J2318" s="54" t="s">
        <v>5191</v>
      </c>
      <c r="K2318" s="54" t="s">
        <v>5190</v>
      </c>
      <c r="L2318" s="54" t="s">
        <v>363</v>
      </c>
      <c r="M2318" s="54" t="s">
        <v>116</v>
      </c>
      <c r="N2318" s="54">
        <v>7.04</v>
      </c>
      <c r="P2318" s="54">
        <v>0.48</v>
      </c>
      <c r="R2318" s="54">
        <v>10906.12</v>
      </c>
      <c r="U2318" s="54">
        <v>0</v>
      </c>
    </row>
    <row r="2319" spans="5:21">
      <c r="E2319" s="55">
        <v>286</v>
      </c>
      <c r="F2319" s="55">
        <v>121</v>
      </c>
      <c r="H2319" s="54" t="s">
        <v>5192</v>
      </c>
      <c r="I2319" s="55">
        <v>2</v>
      </c>
      <c r="J2319" s="54" t="s">
        <v>5193</v>
      </c>
      <c r="K2319" s="54" t="s">
        <v>5192</v>
      </c>
      <c r="L2319" s="54" t="s">
        <v>363</v>
      </c>
      <c r="M2319" s="54" t="s">
        <v>116</v>
      </c>
      <c r="N2319" s="54">
        <v>7.04</v>
      </c>
      <c r="P2319" s="54">
        <v>0.42</v>
      </c>
      <c r="R2319" s="54">
        <v>7643.02</v>
      </c>
      <c r="S2319" s="54">
        <v>2742</v>
      </c>
      <c r="T2319" s="54">
        <v>137</v>
      </c>
      <c r="U2319" s="54">
        <v>285000</v>
      </c>
    </row>
    <row r="2320" spans="5:21">
      <c r="E2320" s="55">
        <v>286</v>
      </c>
      <c r="F2320" s="55">
        <v>122</v>
      </c>
      <c r="H2320" s="54" t="s">
        <v>5194</v>
      </c>
      <c r="I2320" s="55">
        <v>2</v>
      </c>
      <c r="J2320" s="54" t="s">
        <v>5195</v>
      </c>
      <c r="K2320" s="54" t="s">
        <v>5194</v>
      </c>
      <c r="L2320" s="54" t="s">
        <v>363</v>
      </c>
      <c r="M2320" s="54" t="s">
        <v>116</v>
      </c>
      <c r="N2320" s="54">
        <v>7.04</v>
      </c>
      <c r="P2320" s="54">
        <v>0.2</v>
      </c>
      <c r="R2320" s="54">
        <v>5874.07</v>
      </c>
      <c r="S2320" s="54">
        <v>3053</v>
      </c>
      <c r="T2320" s="54">
        <v>231</v>
      </c>
      <c r="U2320" s="54">
        <v>246000</v>
      </c>
    </row>
    <row r="2321" spans="5:21">
      <c r="E2321" s="55">
        <v>286</v>
      </c>
      <c r="F2321" s="55">
        <v>123</v>
      </c>
      <c r="H2321" s="54" t="s">
        <v>5196</v>
      </c>
      <c r="I2321" s="55">
        <v>2</v>
      </c>
      <c r="J2321" s="54" t="s">
        <v>5197</v>
      </c>
      <c r="K2321" s="54" t="s">
        <v>5196</v>
      </c>
      <c r="L2321" s="54" t="s">
        <v>2159</v>
      </c>
      <c r="M2321" s="54" t="s">
        <v>116</v>
      </c>
      <c r="N2321" s="54">
        <v>7.04</v>
      </c>
      <c r="P2321" s="54">
        <v>0.19</v>
      </c>
      <c r="R2321" s="54">
        <v>8568.27</v>
      </c>
      <c r="S2321" s="54">
        <v>3434</v>
      </c>
      <c r="T2321" s="54">
        <v>483</v>
      </c>
      <c r="U2321" s="54">
        <v>180000</v>
      </c>
    </row>
    <row r="2322" spans="5:21">
      <c r="E2322" s="55">
        <v>286</v>
      </c>
      <c r="F2322" s="55">
        <v>124.02</v>
      </c>
      <c r="H2322" s="54" t="s">
        <v>5198</v>
      </c>
      <c r="I2322" s="55">
        <v>1</v>
      </c>
      <c r="J2322" s="54" t="s">
        <v>5197</v>
      </c>
      <c r="K2322" s="54" t="s">
        <v>5196</v>
      </c>
      <c r="L2322" s="54" t="s">
        <v>2159</v>
      </c>
      <c r="M2322" s="54" t="s">
        <v>116</v>
      </c>
      <c r="N2322" s="54">
        <v>7.04</v>
      </c>
      <c r="P2322" s="54">
        <v>0.14000000000000001</v>
      </c>
      <c r="R2322" s="54">
        <v>276.51</v>
      </c>
      <c r="S2322" s="54">
        <v>3434</v>
      </c>
      <c r="T2322" s="54">
        <v>483</v>
      </c>
      <c r="U2322" s="54">
        <v>180000</v>
      </c>
    </row>
    <row r="2323" spans="5:21">
      <c r="E2323" s="55">
        <v>286</v>
      </c>
      <c r="F2323" s="55">
        <v>125.02</v>
      </c>
      <c r="H2323" s="54" t="s">
        <v>5199</v>
      </c>
      <c r="I2323" s="55">
        <v>2</v>
      </c>
      <c r="J2323" s="54" t="s">
        <v>5200</v>
      </c>
      <c r="K2323" s="54" t="s">
        <v>5199</v>
      </c>
      <c r="L2323" s="54" t="s">
        <v>363</v>
      </c>
      <c r="M2323" s="54" t="s">
        <v>116</v>
      </c>
      <c r="N2323" s="54">
        <v>7.04</v>
      </c>
      <c r="P2323" s="54">
        <v>0.43</v>
      </c>
      <c r="R2323" s="54">
        <v>6310.1</v>
      </c>
      <c r="S2323" s="54">
        <v>2455</v>
      </c>
      <c r="T2323" s="54">
        <v>70</v>
      </c>
      <c r="U2323" s="54">
        <v>155000</v>
      </c>
    </row>
    <row r="2324" spans="5:21">
      <c r="E2324" s="55">
        <v>286</v>
      </c>
      <c r="F2324" s="55">
        <v>128</v>
      </c>
      <c r="H2324" s="54" t="s">
        <v>5201</v>
      </c>
      <c r="I2324" s="55">
        <v>1</v>
      </c>
      <c r="J2324" s="54" t="s">
        <v>5202</v>
      </c>
      <c r="K2324" s="54" t="s">
        <v>5203</v>
      </c>
      <c r="L2324" s="54" t="s">
        <v>363</v>
      </c>
      <c r="M2324" s="54" t="s">
        <v>116</v>
      </c>
      <c r="N2324" s="54">
        <v>7.04</v>
      </c>
      <c r="P2324" s="54">
        <v>0.86</v>
      </c>
      <c r="R2324" s="54">
        <v>1382.55</v>
      </c>
      <c r="S2324" s="54">
        <v>3244</v>
      </c>
      <c r="T2324" s="54">
        <v>356</v>
      </c>
      <c r="U2324" s="54">
        <v>10</v>
      </c>
    </row>
    <row r="2325" spans="5:21">
      <c r="E2325" s="55">
        <v>286</v>
      </c>
      <c r="F2325" s="55">
        <v>132</v>
      </c>
      <c r="H2325" s="54" t="s">
        <v>5204</v>
      </c>
      <c r="I2325" s="55">
        <v>2</v>
      </c>
      <c r="J2325" s="54" t="s">
        <v>5205</v>
      </c>
      <c r="K2325" s="54" t="s">
        <v>5206</v>
      </c>
      <c r="L2325" s="54" t="s">
        <v>5207</v>
      </c>
      <c r="M2325" s="54" t="s">
        <v>116</v>
      </c>
      <c r="N2325" s="54">
        <v>7.04</v>
      </c>
      <c r="P2325" s="54">
        <v>0.23</v>
      </c>
      <c r="R2325" s="54">
        <v>7536.67</v>
      </c>
      <c r="U2325" s="54">
        <v>0</v>
      </c>
    </row>
    <row r="2326" spans="5:21">
      <c r="E2326" s="55">
        <v>286</v>
      </c>
      <c r="F2326" s="55">
        <v>134</v>
      </c>
      <c r="H2326" s="54" t="s">
        <v>5208</v>
      </c>
      <c r="I2326" s="55">
        <v>2</v>
      </c>
      <c r="J2326" s="54" t="s">
        <v>5209</v>
      </c>
      <c r="K2326" s="54" t="s">
        <v>5210</v>
      </c>
      <c r="L2326" s="54" t="s">
        <v>363</v>
      </c>
      <c r="M2326" s="54" t="s">
        <v>116</v>
      </c>
      <c r="N2326" s="54">
        <v>7.04</v>
      </c>
      <c r="P2326" s="54">
        <v>0.11</v>
      </c>
      <c r="R2326" s="54">
        <v>7143.18</v>
      </c>
      <c r="S2326" s="54">
        <v>3327</v>
      </c>
      <c r="T2326" s="54">
        <v>551</v>
      </c>
      <c r="U2326" s="54">
        <v>1</v>
      </c>
    </row>
    <row r="2327" spans="5:21">
      <c r="E2327" s="55">
        <v>286</v>
      </c>
      <c r="F2327" s="55">
        <v>135</v>
      </c>
      <c r="H2327" s="54" t="s">
        <v>5211</v>
      </c>
      <c r="I2327" s="55">
        <v>2</v>
      </c>
      <c r="J2327" s="54" t="s">
        <v>5212</v>
      </c>
      <c r="K2327" s="54" t="s">
        <v>5211</v>
      </c>
      <c r="L2327" s="54" t="s">
        <v>363</v>
      </c>
      <c r="M2327" s="54" t="s">
        <v>116</v>
      </c>
      <c r="N2327" s="54">
        <v>7.04</v>
      </c>
      <c r="P2327" s="54">
        <v>0.38</v>
      </c>
      <c r="R2327" s="54">
        <v>8784.51</v>
      </c>
      <c r="S2327" s="54">
        <v>3457</v>
      </c>
      <c r="T2327" s="54">
        <v>91</v>
      </c>
      <c r="U2327" s="54">
        <v>305000</v>
      </c>
    </row>
    <row r="2328" spans="5:21">
      <c r="E2328" s="55">
        <v>286</v>
      </c>
      <c r="F2328" s="55">
        <v>137</v>
      </c>
      <c r="H2328" s="54" t="s">
        <v>5213</v>
      </c>
      <c r="I2328" s="55">
        <v>2</v>
      </c>
      <c r="J2328" s="54" t="s">
        <v>5214</v>
      </c>
      <c r="K2328" s="54" t="s">
        <v>5215</v>
      </c>
      <c r="L2328" s="54" t="s">
        <v>363</v>
      </c>
      <c r="M2328" s="54" t="s">
        <v>116</v>
      </c>
      <c r="N2328" s="54">
        <v>7.04</v>
      </c>
      <c r="P2328" s="54">
        <v>0.62</v>
      </c>
      <c r="R2328" s="54">
        <v>11918.29</v>
      </c>
      <c r="S2328" s="54">
        <v>3446</v>
      </c>
      <c r="T2328" s="54">
        <v>547</v>
      </c>
      <c r="U2328" s="54">
        <v>395000</v>
      </c>
    </row>
    <row r="2329" spans="5:21">
      <c r="E2329" s="55">
        <v>286</v>
      </c>
      <c r="F2329" s="55">
        <v>141</v>
      </c>
      <c r="H2329" s="54" t="s">
        <v>5216</v>
      </c>
      <c r="I2329" s="55">
        <v>2</v>
      </c>
      <c r="J2329" s="54" t="s">
        <v>5217</v>
      </c>
      <c r="K2329" s="54" t="s">
        <v>5216</v>
      </c>
      <c r="L2329" s="54" t="s">
        <v>363</v>
      </c>
      <c r="M2329" s="54" t="s">
        <v>116</v>
      </c>
      <c r="N2329" s="54">
        <v>7.04</v>
      </c>
      <c r="P2329" s="54">
        <v>0.31</v>
      </c>
      <c r="R2329" s="54">
        <v>7508.31</v>
      </c>
      <c r="S2329" s="54">
        <v>2332</v>
      </c>
      <c r="T2329" s="54">
        <v>18</v>
      </c>
      <c r="U2329" s="54">
        <v>118900</v>
      </c>
    </row>
    <row r="2330" spans="5:21">
      <c r="E2330" s="55">
        <v>286</v>
      </c>
      <c r="F2330" s="55">
        <v>143</v>
      </c>
      <c r="H2330" s="54" t="s">
        <v>5218</v>
      </c>
      <c r="I2330" s="55">
        <v>2</v>
      </c>
      <c r="J2330" s="54" t="s">
        <v>5219</v>
      </c>
      <c r="K2330" s="54" t="s">
        <v>5218</v>
      </c>
      <c r="L2330" s="54" t="s">
        <v>363</v>
      </c>
      <c r="M2330" s="54" t="s">
        <v>116</v>
      </c>
      <c r="N2330" s="54">
        <v>7.04</v>
      </c>
      <c r="P2330" s="54">
        <v>0.3</v>
      </c>
      <c r="R2330" s="54">
        <v>9372.98</v>
      </c>
      <c r="S2330" s="54">
        <v>2811</v>
      </c>
      <c r="T2330" s="54">
        <v>4</v>
      </c>
      <c r="U2330" s="54">
        <v>250000</v>
      </c>
    </row>
    <row r="2331" spans="5:21">
      <c r="E2331" s="55">
        <v>286</v>
      </c>
      <c r="F2331" s="55">
        <v>145</v>
      </c>
      <c r="H2331" s="54" t="s">
        <v>5220</v>
      </c>
      <c r="I2331" s="55">
        <v>2</v>
      </c>
      <c r="J2331" s="54" t="s">
        <v>5221</v>
      </c>
      <c r="K2331" s="54" t="s">
        <v>5222</v>
      </c>
      <c r="L2331" s="54" t="s">
        <v>342</v>
      </c>
      <c r="M2331" s="54" t="s">
        <v>116</v>
      </c>
      <c r="N2331" s="54">
        <v>7.04</v>
      </c>
      <c r="P2331" s="54">
        <v>0.55000000000000004</v>
      </c>
      <c r="R2331" s="54">
        <v>8369.75</v>
      </c>
      <c r="S2331" s="54">
        <v>3223</v>
      </c>
      <c r="T2331" s="54">
        <v>979</v>
      </c>
      <c r="U2331" s="54">
        <v>1</v>
      </c>
    </row>
    <row r="2332" spans="5:21">
      <c r="E2332" s="55">
        <v>286</v>
      </c>
      <c r="F2332" s="55">
        <v>149.01</v>
      </c>
      <c r="H2332" s="54" t="s">
        <v>5223</v>
      </c>
      <c r="I2332" s="55">
        <v>2</v>
      </c>
      <c r="J2332" s="54" t="s">
        <v>5224</v>
      </c>
      <c r="K2332" s="54" t="s">
        <v>5223</v>
      </c>
      <c r="L2332" s="54" t="s">
        <v>363</v>
      </c>
      <c r="M2332" s="54" t="s">
        <v>116</v>
      </c>
      <c r="N2332" s="54">
        <v>7.04</v>
      </c>
      <c r="P2332" s="54">
        <v>1.1950000000000001</v>
      </c>
      <c r="R2332" s="54">
        <v>7479.95</v>
      </c>
      <c r="S2332" s="54">
        <v>1871</v>
      </c>
      <c r="T2332" s="54">
        <v>133</v>
      </c>
      <c r="U2332" s="54">
        <v>120000</v>
      </c>
    </row>
    <row r="2333" spans="5:21">
      <c r="E2333" s="55">
        <v>286</v>
      </c>
      <c r="F2333" s="55">
        <v>151</v>
      </c>
      <c r="H2333" s="54" t="s">
        <v>5225</v>
      </c>
      <c r="I2333" s="55">
        <v>2</v>
      </c>
      <c r="J2333" s="54" t="s">
        <v>5226</v>
      </c>
      <c r="K2333" s="54" t="s">
        <v>5225</v>
      </c>
      <c r="L2333" s="54" t="s">
        <v>363</v>
      </c>
      <c r="M2333" s="54" t="s">
        <v>116</v>
      </c>
      <c r="N2333" s="54">
        <v>7.04</v>
      </c>
      <c r="P2333" s="54">
        <v>0.54</v>
      </c>
      <c r="R2333" s="54">
        <v>6115.13</v>
      </c>
      <c r="U2333" s="54">
        <v>0</v>
      </c>
    </row>
    <row r="2334" spans="5:21">
      <c r="E2334" s="55">
        <v>286</v>
      </c>
      <c r="F2334" s="55">
        <v>153.01</v>
      </c>
      <c r="H2334" s="54" t="s">
        <v>5227</v>
      </c>
      <c r="I2334" s="55">
        <v>1</v>
      </c>
      <c r="J2334" s="54" t="s">
        <v>5228</v>
      </c>
      <c r="K2334" s="54" t="s">
        <v>5229</v>
      </c>
      <c r="L2334" s="54" t="s">
        <v>5230</v>
      </c>
      <c r="M2334" s="54" t="s">
        <v>116</v>
      </c>
      <c r="N2334" s="54">
        <v>7.04</v>
      </c>
      <c r="P2334" s="54">
        <v>0.46</v>
      </c>
      <c r="R2334" s="54">
        <v>1109.5899999999999</v>
      </c>
      <c r="U2334" s="54">
        <v>0</v>
      </c>
    </row>
    <row r="2335" spans="5:21">
      <c r="E2335" s="55">
        <v>286</v>
      </c>
      <c r="F2335" s="55">
        <v>156</v>
      </c>
      <c r="H2335" s="54" t="s">
        <v>5231</v>
      </c>
      <c r="I2335" s="55">
        <v>2</v>
      </c>
      <c r="J2335" s="54" t="s">
        <v>5232</v>
      </c>
      <c r="K2335" s="54" t="s">
        <v>5231</v>
      </c>
      <c r="L2335" s="54" t="s">
        <v>363</v>
      </c>
      <c r="M2335" s="54" t="s">
        <v>116</v>
      </c>
      <c r="N2335" s="54">
        <v>7.04</v>
      </c>
      <c r="P2335" s="54">
        <v>0.31</v>
      </c>
      <c r="R2335" s="54">
        <v>7458.68</v>
      </c>
      <c r="S2335" s="54">
        <v>1907</v>
      </c>
      <c r="T2335" s="54">
        <v>12</v>
      </c>
      <c r="U2335" s="54">
        <v>135500</v>
      </c>
    </row>
    <row r="2336" spans="5:21">
      <c r="E2336" s="55">
        <v>286</v>
      </c>
      <c r="F2336" s="55">
        <v>158</v>
      </c>
      <c r="H2336" s="54" t="s">
        <v>5233</v>
      </c>
      <c r="I2336" s="55">
        <v>2</v>
      </c>
      <c r="J2336" s="54" t="s">
        <v>5234</v>
      </c>
      <c r="K2336" s="54" t="s">
        <v>5233</v>
      </c>
      <c r="L2336" s="54" t="s">
        <v>363</v>
      </c>
      <c r="M2336" s="54" t="s">
        <v>116</v>
      </c>
      <c r="N2336" s="54">
        <v>7.04</v>
      </c>
      <c r="P2336" s="54">
        <v>0.37</v>
      </c>
      <c r="R2336" s="54">
        <v>9160.2800000000007</v>
      </c>
      <c r="S2336" s="54">
        <v>3098</v>
      </c>
      <c r="T2336" s="54">
        <v>81</v>
      </c>
      <c r="U2336" s="54">
        <v>324900</v>
      </c>
    </row>
    <row r="2337" spans="5:21">
      <c r="E2337" s="55">
        <v>286</v>
      </c>
      <c r="F2337" s="55">
        <v>160.02000000000001</v>
      </c>
      <c r="H2337" s="54" t="s">
        <v>5235</v>
      </c>
      <c r="I2337" s="55">
        <v>2</v>
      </c>
      <c r="J2337" s="54" t="s">
        <v>5236</v>
      </c>
      <c r="K2337" s="54" t="s">
        <v>5235</v>
      </c>
      <c r="L2337" s="54" t="s">
        <v>363</v>
      </c>
      <c r="M2337" s="54" t="s">
        <v>116</v>
      </c>
      <c r="N2337" s="54">
        <v>7.04</v>
      </c>
      <c r="P2337" s="54">
        <v>0.37</v>
      </c>
      <c r="R2337" s="54">
        <v>8610.81</v>
      </c>
      <c r="U2337" s="54">
        <v>0</v>
      </c>
    </row>
    <row r="2338" spans="5:21">
      <c r="E2338" s="55">
        <v>286</v>
      </c>
      <c r="F2338" s="55">
        <v>163</v>
      </c>
      <c r="H2338" s="54" t="s">
        <v>5237</v>
      </c>
      <c r="I2338" s="55">
        <v>2</v>
      </c>
      <c r="J2338" s="54" t="s">
        <v>5238</v>
      </c>
      <c r="K2338" s="54" t="s">
        <v>5237</v>
      </c>
      <c r="L2338" s="54" t="s">
        <v>363</v>
      </c>
      <c r="M2338" s="54" t="s">
        <v>116</v>
      </c>
      <c r="N2338" s="54">
        <v>7.04</v>
      </c>
      <c r="P2338" s="54">
        <v>0.14000000000000001</v>
      </c>
      <c r="R2338" s="54">
        <v>5211.1499999999996</v>
      </c>
      <c r="S2338" s="54">
        <v>3471</v>
      </c>
      <c r="T2338" s="54">
        <v>48</v>
      </c>
      <c r="U2338" s="54">
        <v>87500</v>
      </c>
    </row>
    <row r="2339" spans="5:21">
      <c r="E2339" s="55">
        <v>286</v>
      </c>
      <c r="F2339" s="55">
        <v>164</v>
      </c>
      <c r="H2339" s="54" t="s">
        <v>5239</v>
      </c>
      <c r="I2339" s="55">
        <v>2</v>
      </c>
      <c r="J2339" s="54" t="s">
        <v>5240</v>
      </c>
      <c r="K2339" s="54" t="s">
        <v>5239</v>
      </c>
      <c r="L2339" s="54" t="s">
        <v>363</v>
      </c>
      <c r="M2339" s="54" t="s">
        <v>116</v>
      </c>
      <c r="N2339" s="54">
        <v>7.04</v>
      </c>
      <c r="P2339" s="54">
        <v>0.28999999999999998</v>
      </c>
      <c r="R2339" s="54">
        <v>8362.5</v>
      </c>
      <c r="S2339" s="54">
        <v>1947</v>
      </c>
      <c r="T2339" s="54">
        <v>359</v>
      </c>
      <c r="U2339" s="54">
        <v>161500</v>
      </c>
    </row>
    <row r="2340" spans="5:21">
      <c r="E2340" s="55">
        <v>286</v>
      </c>
      <c r="F2340" s="55">
        <v>166</v>
      </c>
      <c r="H2340" s="54" t="s">
        <v>5241</v>
      </c>
      <c r="I2340" s="55">
        <v>1</v>
      </c>
      <c r="J2340" s="54" t="s">
        <v>5242</v>
      </c>
      <c r="K2340" s="54" t="s">
        <v>5243</v>
      </c>
      <c r="L2340" s="54" t="s">
        <v>363</v>
      </c>
      <c r="M2340" s="54" t="s">
        <v>116</v>
      </c>
      <c r="N2340" s="54">
        <v>7.04</v>
      </c>
      <c r="P2340" s="54">
        <v>0.19</v>
      </c>
      <c r="R2340" s="54">
        <v>673.55</v>
      </c>
      <c r="S2340" s="54">
        <v>3218</v>
      </c>
      <c r="T2340" s="54">
        <v>813</v>
      </c>
      <c r="U2340" s="54">
        <v>8000</v>
      </c>
    </row>
    <row r="2341" spans="5:21">
      <c r="E2341" s="55">
        <v>286</v>
      </c>
      <c r="F2341" s="55">
        <v>167</v>
      </c>
      <c r="H2341" s="54" t="s">
        <v>5243</v>
      </c>
      <c r="I2341" s="55">
        <v>2</v>
      </c>
      <c r="J2341" s="54" t="s">
        <v>5244</v>
      </c>
      <c r="K2341" s="54" t="s">
        <v>5243</v>
      </c>
      <c r="L2341" s="54" t="s">
        <v>363</v>
      </c>
      <c r="M2341" s="54" t="s">
        <v>116</v>
      </c>
      <c r="N2341" s="54">
        <v>7.04</v>
      </c>
      <c r="P2341" s="54">
        <v>0.2</v>
      </c>
      <c r="R2341" s="54">
        <v>7274.34</v>
      </c>
      <c r="U2341" s="54">
        <v>0</v>
      </c>
    </row>
    <row r="2342" spans="5:21">
      <c r="E2342" s="55">
        <v>286</v>
      </c>
      <c r="F2342" s="55">
        <v>168</v>
      </c>
      <c r="H2342" s="54" t="s">
        <v>5245</v>
      </c>
      <c r="I2342" s="55">
        <v>2</v>
      </c>
      <c r="J2342" s="54" t="s">
        <v>5246</v>
      </c>
      <c r="K2342" s="54" t="s">
        <v>2291</v>
      </c>
      <c r="L2342" s="54" t="s">
        <v>2292</v>
      </c>
      <c r="M2342" s="54" t="s">
        <v>116</v>
      </c>
      <c r="N2342" s="54">
        <v>7.04</v>
      </c>
      <c r="P2342" s="54">
        <v>0.23</v>
      </c>
      <c r="R2342" s="54">
        <v>9383.6200000000008</v>
      </c>
      <c r="S2342" s="54">
        <v>3398</v>
      </c>
      <c r="T2342" s="54">
        <v>74</v>
      </c>
      <c r="U2342" s="54">
        <v>105000</v>
      </c>
    </row>
    <row r="2343" spans="5:21">
      <c r="E2343" s="55">
        <v>286</v>
      </c>
      <c r="F2343" s="55">
        <v>169</v>
      </c>
      <c r="H2343" s="54" t="s">
        <v>5247</v>
      </c>
      <c r="I2343" s="55">
        <v>2</v>
      </c>
      <c r="J2343" s="54" t="s">
        <v>5248</v>
      </c>
      <c r="K2343" s="54" t="s">
        <v>5247</v>
      </c>
      <c r="L2343" s="54" t="s">
        <v>363</v>
      </c>
      <c r="M2343" s="54" t="s">
        <v>116</v>
      </c>
      <c r="N2343" s="54">
        <v>7.04</v>
      </c>
      <c r="P2343" s="54">
        <v>0.38</v>
      </c>
      <c r="R2343" s="54">
        <v>6170</v>
      </c>
      <c r="S2343" s="54">
        <v>1775</v>
      </c>
      <c r="T2343" s="54">
        <v>207</v>
      </c>
      <c r="U2343" s="54">
        <v>1</v>
      </c>
    </row>
    <row r="2344" spans="5:21">
      <c r="E2344" s="55">
        <v>286</v>
      </c>
      <c r="F2344" s="55">
        <v>171</v>
      </c>
      <c r="H2344" s="54" t="s">
        <v>5249</v>
      </c>
      <c r="I2344" s="55">
        <v>2</v>
      </c>
      <c r="J2344" s="54" t="s">
        <v>5250</v>
      </c>
      <c r="K2344" s="54" t="s">
        <v>5249</v>
      </c>
      <c r="L2344" s="54" t="s">
        <v>363</v>
      </c>
      <c r="M2344" s="54" t="s">
        <v>116</v>
      </c>
      <c r="N2344" s="54">
        <v>7.04</v>
      </c>
      <c r="P2344" s="54">
        <v>0.25</v>
      </c>
      <c r="R2344" s="54">
        <v>7447.91</v>
      </c>
      <c r="U2344" s="54">
        <v>0</v>
      </c>
    </row>
    <row r="2345" spans="5:21">
      <c r="E2345" s="55">
        <v>286</v>
      </c>
      <c r="F2345" s="55">
        <v>172.02</v>
      </c>
      <c r="H2345" s="54" t="s">
        <v>5251</v>
      </c>
      <c r="I2345" s="55">
        <v>2</v>
      </c>
      <c r="J2345" s="54" t="s">
        <v>5252</v>
      </c>
      <c r="K2345" s="54" t="s">
        <v>5251</v>
      </c>
      <c r="L2345" s="54" t="s">
        <v>363</v>
      </c>
      <c r="M2345" s="54" t="s">
        <v>116</v>
      </c>
      <c r="N2345" s="54">
        <v>7.04</v>
      </c>
      <c r="P2345" s="54">
        <v>0.42</v>
      </c>
      <c r="R2345" s="54">
        <v>8309.48</v>
      </c>
      <c r="S2345" s="54">
        <v>2719</v>
      </c>
      <c r="T2345" s="54">
        <v>260</v>
      </c>
      <c r="U2345" s="54">
        <v>1</v>
      </c>
    </row>
    <row r="2346" spans="5:21">
      <c r="E2346" s="55">
        <v>287</v>
      </c>
      <c r="F2346" s="55">
        <v>89</v>
      </c>
      <c r="H2346" s="54" t="s">
        <v>5253</v>
      </c>
      <c r="I2346" s="55">
        <v>1</v>
      </c>
      <c r="J2346" s="54" t="s">
        <v>5254</v>
      </c>
      <c r="K2346" s="54" t="s">
        <v>5255</v>
      </c>
      <c r="L2346" s="54" t="s">
        <v>363</v>
      </c>
      <c r="M2346" s="54" t="s">
        <v>116</v>
      </c>
      <c r="N2346" s="54">
        <v>7.04</v>
      </c>
      <c r="P2346" s="54">
        <v>0.22</v>
      </c>
      <c r="R2346" s="54">
        <v>662.92</v>
      </c>
      <c r="U2346" s="54">
        <v>0</v>
      </c>
    </row>
    <row r="2347" spans="5:21">
      <c r="E2347" s="55">
        <v>287</v>
      </c>
      <c r="F2347" s="55">
        <v>92</v>
      </c>
      <c r="H2347" s="54" t="s">
        <v>5256</v>
      </c>
      <c r="I2347" s="55">
        <v>2</v>
      </c>
      <c r="J2347" s="54" t="s">
        <v>5257</v>
      </c>
      <c r="K2347" s="54" t="s">
        <v>5256</v>
      </c>
      <c r="L2347" s="54" t="s">
        <v>363</v>
      </c>
      <c r="M2347" s="54" t="s">
        <v>116</v>
      </c>
      <c r="N2347" s="54">
        <v>7.04</v>
      </c>
      <c r="P2347" s="54">
        <v>0.28999999999999998</v>
      </c>
      <c r="R2347" s="54">
        <v>8476.1</v>
      </c>
      <c r="S2347" s="54">
        <v>2359</v>
      </c>
      <c r="T2347" s="54">
        <v>151</v>
      </c>
      <c r="U2347" s="54">
        <v>139000</v>
      </c>
    </row>
    <row r="2348" spans="5:21">
      <c r="E2348" s="55">
        <v>287</v>
      </c>
      <c r="F2348" s="55">
        <v>94</v>
      </c>
      <c r="H2348" s="54" t="s">
        <v>5258</v>
      </c>
      <c r="I2348" s="55">
        <v>2</v>
      </c>
      <c r="J2348" s="54" t="s">
        <v>5259</v>
      </c>
      <c r="K2348" s="54" t="s">
        <v>5258</v>
      </c>
      <c r="L2348" s="54" t="s">
        <v>363</v>
      </c>
      <c r="M2348" s="54" t="s">
        <v>116</v>
      </c>
      <c r="N2348" s="54">
        <v>7.04</v>
      </c>
      <c r="P2348" s="54">
        <v>0.4</v>
      </c>
      <c r="R2348" s="54">
        <v>7474.56</v>
      </c>
      <c r="U2348" s="54">
        <v>0</v>
      </c>
    </row>
    <row r="2349" spans="5:21">
      <c r="E2349" s="55">
        <v>287</v>
      </c>
      <c r="F2349" s="55">
        <v>96</v>
      </c>
      <c r="H2349" s="54" t="s">
        <v>5260</v>
      </c>
      <c r="I2349" s="55">
        <v>2</v>
      </c>
      <c r="J2349" s="54" t="s">
        <v>5261</v>
      </c>
      <c r="K2349" s="54" t="s">
        <v>5260</v>
      </c>
      <c r="L2349" s="54" t="s">
        <v>363</v>
      </c>
      <c r="M2349" s="54" t="s">
        <v>116</v>
      </c>
      <c r="N2349" s="54">
        <v>7.04</v>
      </c>
      <c r="P2349" s="54">
        <v>0.51</v>
      </c>
      <c r="R2349" s="54">
        <v>10195.42</v>
      </c>
      <c r="S2349" s="54">
        <v>3334</v>
      </c>
      <c r="T2349" s="54">
        <v>124</v>
      </c>
      <c r="U2349" s="54">
        <v>1</v>
      </c>
    </row>
    <row r="2350" spans="5:21">
      <c r="E2350" s="55">
        <v>287</v>
      </c>
      <c r="F2350" s="55">
        <v>101</v>
      </c>
      <c r="H2350" s="54" t="s">
        <v>5262</v>
      </c>
      <c r="I2350" s="55">
        <v>2</v>
      </c>
      <c r="J2350" s="54" t="s">
        <v>5263</v>
      </c>
      <c r="K2350" s="54" t="s">
        <v>5262</v>
      </c>
      <c r="L2350" s="54" t="s">
        <v>363</v>
      </c>
      <c r="M2350" s="54" t="s">
        <v>116</v>
      </c>
      <c r="N2350" s="54">
        <v>7.04</v>
      </c>
      <c r="P2350" s="54">
        <v>0.26</v>
      </c>
      <c r="R2350" s="54">
        <v>7444.5</v>
      </c>
      <c r="S2350" s="54">
        <v>2711</v>
      </c>
      <c r="T2350" s="54">
        <v>282</v>
      </c>
      <c r="U2350" s="54">
        <v>195000</v>
      </c>
    </row>
    <row r="2351" spans="5:21">
      <c r="E2351" s="55">
        <v>287</v>
      </c>
      <c r="F2351" s="55">
        <v>103</v>
      </c>
      <c r="H2351" s="54" t="s">
        <v>5264</v>
      </c>
      <c r="I2351" s="55">
        <v>2</v>
      </c>
      <c r="J2351" s="54" t="s">
        <v>5265</v>
      </c>
      <c r="K2351" s="54" t="s">
        <v>5264</v>
      </c>
      <c r="L2351" s="54" t="s">
        <v>363</v>
      </c>
      <c r="M2351" s="54" t="s">
        <v>116</v>
      </c>
      <c r="N2351" s="54">
        <v>7.04</v>
      </c>
      <c r="P2351" s="54">
        <v>0.18</v>
      </c>
      <c r="R2351" s="54">
        <v>8951.1299999999992</v>
      </c>
      <c r="S2351" s="54">
        <v>1987</v>
      </c>
      <c r="T2351" s="54">
        <v>140</v>
      </c>
      <c r="U2351" s="54">
        <v>157000</v>
      </c>
    </row>
    <row r="2352" spans="5:21">
      <c r="E2352" s="55">
        <v>287</v>
      </c>
      <c r="F2352" s="55">
        <v>105</v>
      </c>
      <c r="H2352" s="54" t="s">
        <v>5266</v>
      </c>
      <c r="I2352" s="55">
        <v>2</v>
      </c>
      <c r="J2352" s="54" t="s">
        <v>5267</v>
      </c>
      <c r="K2352" s="54" t="s">
        <v>5266</v>
      </c>
      <c r="L2352" s="54" t="s">
        <v>363</v>
      </c>
      <c r="M2352" s="54" t="s">
        <v>116</v>
      </c>
      <c r="N2352" s="54">
        <v>7.04</v>
      </c>
      <c r="P2352" s="54">
        <v>0.18</v>
      </c>
      <c r="R2352" s="54">
        <v>7674.93</v>
      </c>
      <c r="S2352" s="54">
        <v>3467</v>
      </c>
      <c r="T2352" s="54">
        <v>479</v>
      </c>
      <c r="U2352" s="54">
        <v>1</v>
      </c>
    </row>
    <row r="2353" spans="5:21">
      <c r="E2353" s="55">
        <v>287</v>
      </c>
      <c r="F2353" s="55">
        <v>106</v>
      </c>
      <c r="H2353" s="54" t="s">
        <v>5268</v>
      </c>
      <c r="I2353" s="55">
        <v>2</v>
      </c>
      <c r="J2353" s="54" t="s">
        <v>5269</v>
      </c>
      <c r="K2353" s="54" t="s">
        <v>5268</v>
      </c>
      <c r="L2353" s="54" t="s">
        <v>363</v>
      </c>
      <c r="M2353" s="54" t="s">
        <v>116</v>
      </c>
      <c r="N2353" s="54">
        <v>7.04</v>
      </c>
      <c r="P2353" s="54">
        <v>0.25</v>
      </c>
      <c r="R2353" s="54">
        <v>8919.2199999999993</v>
      </c>
      <c r="U2353" s="54">
        <v>0</v>
      </c>
    </row>
    <row r="2354" spans="5:21">
      <c r="E2354" s="55">
        <v>287</v>
      </c>
      <c r="F2354" s="55">
        <v>108</v>
      </c>
      <c r="H2354" s="54" t="s">
        <v>5270</v>
      </c>
      <c r="I2354" s="55">
        <v>2</v>
      </c>
      <c r="J2354" s="54" t="s">
        <v>5271</v>
      </c>
      <c r="K2354" s="54" t="s">
        <v>5270</v>
      </c>
      <c r="L2354" s="54" t="s">
        <v>363</v>
      </c>
      <c r="M2354" s="54" t="s">
        <v>116</v>
      </c>
      <c r="N2354" s="54">
        <v>7.04</v>
      </c>
      <c r="P2354" s="54">
        <v>0.12</v>
      </c>
      <c r="R2354" s="54">
        <v>6242.75</v>
      </c>
      <c r="S2354" s="54">
        <v>2754</v>
      </c>
      <c r="T2354" s="54">
        <v>182</v>
      </c>
      <c r="U2354" s="54">
        <v>242000</v>
      </c>
    </row>
    <row r="2355" spans="5:21">
      <c r="E2355" s="55">
        <v>287</v>
      </c>
      <c r="F2355" s="55">
        <v>109</v>
      </c>
      <c r="H2355" s="54" t="s">
        <v>5272</v>
      </c>
      <c r="I2355" s="55">
        <v>1</v>
      </c>
      <c r="J2355" s="54" t="s">
        <v>5273</v>
      </c>
      <c r="K2355" s="54" t="s">
        <v>5272</v>
      </c>
      <c r="L2355" s="54" t="s">
        <v>363</v>
      </c>
      <c r="M2355" s="54" t="s">
        <v>116</v>
      </c>
      <c r="N2355" s="54">
        <v>7.04</v>
      </c>
      <c r="P2355" s="54">
        <v>0.11</v>
      </c>
      <c r="R2355" s="54">
        <v>389.95</v>
      </c>
      <c r="S2355" s="54">
        <v>3424</v>
      </c>
      <c r="T2355" s="54">
        <v>575</v>
      </c>
      <c r="U2355" s="54">
        <v>1</v>
      </c>
    </row>
    <row r="2356" spans="5:21">
      <c r="E2356" s="55">
        <v>287</v>
      </c>
      <c r="F2356" s="55">
        <v>110</v>
      </c>
      <c r="H2356" s="54" t="s">
        <v>5274</v>
      </c>
      <c r="I2356" s="55">
        <v>1</v>
      </c>
      <c r="J2356" s="54" t="s">
        <v>5275</v>
      </c>
      <c r="K2356" s="54" t="s">
        <v>5274</v>
      </c>
      <c r="L2356" s="54" t="s">
        <v>363</v>
      </c>
      <c r="M2356" s="54" t="s">
        <v>116</v>
      </c>
      <c r="N2356" s="54">
        <v>7.04</v>
      </c>
      <c r="P2356" s="54">
        <v>0.13</v>
      </c>
      <c r="R2356" s="54">
        <v>368.68</v>
      </c>
      <c r="S2356" s="54">
        <v>2015</v>
      </c>
      <c r="T2356" s="54">
        <v>293</v>
      </c>
      <c r="U2356" s="54">
        <v>175000</v>
      </c>
    </row>
    <row r="2357" spans="5:21">
      <c r="E2357" s="55">
        <v>288</v>
      </c>
      <c r="F2357" s="55">
        <v>55</v>
      </c>
      <c r="H2357" s="54" t="s">
        <v>5276</v>
      </c>
      <c r="I2357" s="55">
        <v>2</v>
      </c>
      <c r="J2357" s="54" t="s">
        <v>5277</v>
      </c>
      <c r="K2357" s="54" t="s">
        <v>5276</v>
      </c>
      <c r="L2357" s="54" t="s">
        <v>363</v>
      </c>
      <c r="M2357" s="54" t="s">
        <v>116</v>
      </c>
      <c r="N2357" s="54">
        <v>7.04</v>
      </c>
      <c r="P2357" s="54">
        <v>0.53</v>
      </c>
      <c r="R2357" s="54">
        <v>6739.05</v>
      </c>
      <c r="S2357" s="54">
        <v>3467</v>
      </c>
      <c r="T2357" s="54">
        <v>801</v>
      </c>
      <c r="U2357" s="54">
        <v>41500</v>
      </c>
    </row>
    <row r="2358" spans="5:21">
      <c r="E2358" s="55">
        <v>288</v>
      </c>
      <c r="F2358" s="55">
        <v>57</v>
      </c>
      <c r="H2358" s="54" t="s">
        <v>5278</v>
      </c>
      <c r="I2358" s="55">
        <v>2</v>
      </c>
      <c r="J2358" s="54" t="s">
        <v>5279</v>
      </c>
      <c r="K2358" s="54" t="s">
        <v>5280</v>
      </c>
      <c r="L2358" s="54" t="s">
        <v>363</v>
      </c>
      <c r="M2358" s="54" t="s">
        <v>116</v>
      </c>
      <c r="N2358" s="54">
        <v>7.04</v>
      </c>
      <c r="P2358" s="54">
        <v>0.08</v>
      </c>
      <c r="R2358" s="54">
        <v>606.20000000000005</v>
      </c>
      <c r="S2358" s="54">
        <v>3416</v>
      </c>
      <c r="T2358" s="54">
        <v>778</v>
      </c>
      <c r="U2358" s="54">
        <v>258000</v>
      </c>
    </row>
    <row r="2359" spans="5:21">
      <c r="E2359" s="55">
        <v>288</v>
      </c>
      <c r="F2359" s="55">
        <v>80</v>
      </c>
      <c r="H2359" s="54" t="s">
        <v>5281</v>
      </c>
      <c r="I2359" s="55">
        <v>2</v>
      </c>
      <c r="J2359" s="54" t="s">
        <v>5282</v>
      </c>
      <c r="K2359" s="54" t="s">
        <v>5281</v>
      </c>
      <c r="L2359" s="54" t="s">
        <v>363</v>
      </c>
      <c r="M2359" s="54" t="s">
        <v>116</v>
      </c>
      <c r="N2359" s="54">
        <v>7.04</v>
      </c>
      <c r="P2359" s="54">
        <v>0.09</v>
      </c>
      <c r="R2359" s="54">
        <v>8320.1200000000008</v>
      </c>
      <c r="U2359" s="54">
        <v>0</v>
      </c>
    </row>
    <row r="2360" spans="5:21">
      <c r="E2360" s="55">
        <v>288</v>
      </c>
      <c r="F2360" s="55">
        <v>81.02</v>
      </c>
      <c r="H2360" s="54" t="s">
        <v>5283</v>
      </c>
      <c r="I2360" s="55">
        <v>2</v>
      </c>
      <c r="J2360" s="54" t="s">
        <v>5284</v>
      </c>
      <c r="K2360" s="54" t="s">
        <v>5283</v>
      </c>
      <c r="L2360" s="54" t="s">
        <v>363</v>
      </c>
      <c r="M2360" s="54" t="s">
        <v>116</v>
      </c>
      <c r="N2360" s="54">
        <v>7.04</v>
      </c>
      <c r="P2360" s="54">
        <v>0.18</v>
      </c>
      <c r="R2360" s="54">
        <v>7164.45</v>
      </c>
      <c r="S2360" s="54">
        <v>3306</v>
      </c>
      <c r="T2360" s="54">
        <v>221</v>
      </c>
      <c r="U2360" s="54">
        <v>202000</v>
      </c>
    </row>
    <row r="2361" spans="5:21">
      <c r="E2361" s="55">
        <v>288</v>
      </c>
      <c r="F2361" s="55">
        <v>83</v>
      </c>
      <c r="H2361" s="54" t="s">
        <v>5285</v>
      </c>
      <c r="I2361" s="55">
        <v>2</v>
      </c>
      <c r="J2361" s="54" t="s">
        <v>5286</v>
      </c>
      <c r="K2361" s="54" t="s">
        <v>5285</v>
      </c>
      <c r="L2361" s="54" t="s">
        <v>363</v>
      </c>
      <c r="M2361" s="54" t="s">
        <v>116</v>
      </c>
      <c r="N2361" s="54">
        <v>7.04</v>
      </c>
      <c r="P2361" s="54">
        <v>0.46</v>
      </c>
      <c r="R2361" s="54">
        <v>8862.5</v>
      </c>
      <c r="S2361" s="54">
        <v>3486</v>
      </c>
      <c r="T2361" s="54">
        <v>906</v>
      </c>
      <c r="U2361" s="54">
        <v>278000</v>
      </c>
    </row>
    <row r="2362" spans="5:21">
      <c r="E2362" s="55">
        <v>289</v>
      </c>
      <c r="F2362" s="55">
        <v>43</v>
      </c>
      <c r="H2362" s="54" t="s">
        <v>5287</v>
      </c>
      <c r="I2362" s="55">
        <v>1</v>
      </c>
      <c r="J2362" s="54" t="s">
        <v>5288</v>
      </c>
      <c r="K2362" s="54" t="s">
        <v>5287</v>
      </c>
      <c r="L2362" s="54" t="s">
        <v>363</v>
      </c>
      <c r="M2362" s="54" t="s">
        <v>116</v>
      </c>
      <c r="N2362" s="54">
        <v>7.04</v>
      </c>
      <c r="P2362" s="54">
        <v>0.28999999999999998</v>
      </c>
      <c r="R2362" s="54">
        <v>928.79</v>
      </c>
      <c r="S2362" s="54">
        <v>2269</v>
      </c>
      <c r="T2362" s="54">
        <v>324</v>
      </c>
      <c r="U2362" s="54">
        <v>199500</v>
      </c>
    </row>
    <row r="2363" spans="5:21">
      <c r="E2363" s="55">
        <v>289</v>
      </c>
      <c r="F2363" s="55">
        <v>47</v>
      </c>
      <c r="H2363" s="54" t="s">
        <v>5289</v>
      </c>
      <c r="I2363" s="55">
        <v>2</v>
      </c>
      <c r="J2363" s="54" t="s">
        <v>5290</v>
      </c>
      <c r="K2363" s="54" t="s">
        <v>5289</v>
      </c>
      <c r="L2363" s="54" t="s">
        <v>363</v>
      </c>
      <c r="M2363" s="54" t="s">
        <v>116</v>
      </c>
      <c r="N2363" s="54">
        <v>7.04</v>
      </c>
      <c r="P2363" s="54">
        <v>0.14000000000000001</v>
      </c>
      <c r="R2363" s="54">
        <v>8157.05</v>
      </c>
      <c r="S2363" s="54">
        <v>2118</v>
      </c>
      <c r="T2363" s="54">
        <v>56</v>
      </c>
      <c r="U2363" s="54">
        <v>125000</v>
      </c>
    </row>
    <row r="2364" spans="5:21">
      <c r="E2364" s="55">
        <v>289</v>
      </c>
      <c r="F2364" s="55">
        <v>48</v>
      </c>
      <c r="H2364" s="54" t="s">
        <v>5291</v>
      </c>
      <c r="I2364" s="55">
        <v>2</v>
      </c>
      <c r="J2364" s="54" t="s">
        <v>5292</v>
      </c>
      <c r="K2364" s="54" t="s">
        <v>5291</v>
      </c>
      <c r="L2364" s="54" t="s">
        <v>363</v>
      </c>
      <c r="M2364" s="54" t="s">
        <v>116</v>
      </c>
      <c r="N2364" s="54">
        <v>7.04</v>
      </c>
      <c r="P2364" s="54">
        <v>0.11</v>
      </c>
      <c r="R2364" s="54">
        <v>4948.82</v>
      </c>
      <c r="S2364" s="54">
        <v>3057</v>
      </c>
      <c r="T2364" s="54">
        <v>187</v>
      </c>
      <c r="U2364" s="54">
        <v>265000</v>
      </c>
    </row>
    <row r="2365" spans="5:21">
      <c r="E2365" s="55">
        <v>289</v>
      </c>
      <c r="F2365" s="55">
        <v>49</v>
      </c>
      <c r="H2365" s="54" t="s">
        <v>5293</v>
      </c>
      <c r="I2365" s="55">
        <v>2</v>
      </c>
      <c r="J2365" s="54" t="s">
        <v>5294</v>
      </c>
      <c r="K2365" s="54" t="s">
        <v>5293</v>
      </c>
      <c r="L2365" s="54" t="s">
        <v>363</v>
      </c>
      <c r="M2365" s="54" t="s">
        <v>116</v>
      </c>
      <c r="N2365" s="54">
        <v>7.04</v>
      </c>
      <c r="P2365" s="54">
        <v>0.37</v>
      </c>
      <c r="R2365" s="54">
        <v>10241.51</v>
      </c>
      <c r="S2365" s="54">
        <v>3240</v>
      </c>
      <c r="T2365" s="54">
        <v>252</v>
      </c>
      <c r="U2365" s="54">
        <v>325000</v>
      </c>
    </row>
    <row r="2366" spans="5:21">
      <c r="E2366" s="55">
        <v>290</v>
      </c>
      <c r="F2366" s="55">
        <v>799</v>
      </c>
      <c r="H2366" s="54" t="s">
        <v>5295</v>
      </c>
      <c r="I2366" s="55">
        <v>2</v>
      </c>
      <c r="J2366" s="54" t="s">
        <v>5296</v>
      </c>
      <c r="K2366" s="54" t="s">
        <v>5297</v>
      </c>
      <c r="L2366" s="54" t="s">
        <v>363</v>
      </c>
      <c r="M2366" s="54" t="s">
        <v>215</v>
      </c>
      <c r="N2366" s="54">
        <v>7.03</v>
      </c>
      <c r="P2366" s="54">
        <v>0.49</v>
      </c>
      <c r="R2366" s="54">
        <v>9660.1299999999992</v>
      </c>
      <c r="S2366" s="54">
        <v>2716</v>
      </c>
      <c r="T2366" s="54">
        <v>130</v>
      </c>
      <c r="U2366" s="54">
        <v>1</v>
      </c>
    </row>
    <row r="2367" spans="5:21">
      <c r="E2367" s="55">
        <v>290</v>
      </c>
      <c r="F2367" s="55">
        <v>800</v>
      </c>
      <c r="H2367" s="54" t="s">
        <v>5298</v>
      </c>
      <c r="I2367" s="55">
        <v>2</v>
      </c>
      <c r="J2367" s="54" t="s">
        <v>5299</v>
      </c>
      <c r="K2367" s="54" t="s">
        <v>5298</v>
      </c>
      <c r="L2367" s="54" t="s">
        <v>363</v>
      </c>
      <c r="M2367" s="54" t="s">
        <v>215</v>
      </c>
      <c r="N2367" s="54">
        <v>7.03</v>
      </c>
      <c r="P2367" s="54">
        <v>0.46</v>
      </c>
      <c r="R2367" s="54">
        <v>9472.24</v>
      </c>
      <c r="U2367" s="54">
        <v>0</v>
      </c>
    </row>
    <row r="2368" spans="5:21">
      <c r="E2368" s="55">
        <v>290</v>
      </c>
      <c r="F2368" s="55">
        <v>802</v>
      </c>
      <c r="H2368" s="54" t="s">
        <v>5300</v>
      </c>
      <c r="I2368" s="55">
        <v>2</v>
      </c>
      <c r="J2368" s="54" t="s">
        <v>5301</v>
      </c>
      <c r="K2368" s="54" t="s">
        <v>5300</v>
      </c>
      <c r="L2368" s="54" t="s">
        <v>363</v>
      </c>
      <c r="M2368" s="54" t="s">
        <v>215</v>
      </c>
      <c r="N2368" s="54">
        <v>7.03</v>
      </c>
      <c r="P2368" s="54">
        <v>0.6</v>
      </c>
      <c r="R2368" s="54">
        <v>8951.1299999999992</v>
      </c>
      <c r="U2368" s="54">
        <v>0</v>
      </c>
    </row>
    <row r="2369" spans="5:21">
      <c r="E2369" s="55">
        <v>290</v>
      </c>
      <c r="F2369" s="55">
        <v>804</v>
      </c>
      <c r="H2369" s="54" t="s">
        <v>5302</v>
      </c>
      <c r="I2369" s="55">
        <v>2</v>
      </c>
      <c r="J2369" s="54" t="s">
        <v>5303</v>
      </c>
      <c r="K2369" s="54" t="s">
        <v>5302</v>
      </c>
      <c r="L2369" s="54" t="s">
        <v>363</v>
      </c>
      <c r="M2369" s="54" t="s">
        <v>215</v>
      </c>
      <c r="N2369" s="54">
        <v>7.03</v>
      </c>
      <c r="P2369" s="54">
        <v>0.42</v>
      </c>
      <c r="R2369" s="54">
        <v>8582.4500000000007</v>
      </c>
      <c r="S2369" s="54">
        <v>2973</v>
      </c>
      <c r="T2369" s="54">
        <v>209</v>
      </c>
      <c r="U2369" s="54">
        <v>1</v>
      </c>
    </row>
    <row r="2370" spans="5:21">
      <c r="E2370" s="55">
        <v>290</v>
      </c>
      <c r="F2370" s="55">
        <v>807</v>
      </c>
      <c r="H2370" s="54" t="s">
        <v>5304</v>
      </c>
      <c r="I2370" s="55">
        <v>2</v>
      </c>
      <c r="J2370" s="54" t="s">
        <v>5305</v>
      </c>
      <c r="K2370" s="54" t="s">
        <v>5306</v>
      </c>
      <c r="L2370" s="54" t="s">
        <v>363</v>
      </c>
      <c r="M2370" s="54" t="s">
        <v>215</v>
      </c>
      <c r="N2370" s="54">
        <v>7.03</v>
      </c>
      <c r="P2370" s="54">
        <v>6.07</v>
      </c>
      <c r="R2370" s="54">
        <v>40703.69</v>
      </c>
      <c r="S2370" s="54">
        <v>2698</v>
      </c>
      <c r="T2370" s="54">
        <v>27</v>
      </c>
      <c r="U2370" s="54">
        <v>325000</v>
      </c>
    </row>
    <row r="2371" spans="5:21">
      <c r="E2371" s="55">
        <v>290.01</v>
      </c>
      <c r="F2371" s="55">
        <v>851</v>
      </c>
      <c r="G2371" s="54" t="s">
        <v>1530</v>
      </c>
      <c r="H2371" s="54" t="s">
        <v>5307</v>
      </c>
      <c r="I2371" s="55" t="s">
        <v>1531</v>
      </c>
      <c r="J2371" s="54" t="s">
        <v>5308</v>
      </c>
      <c r="K2371" s="54" t="s">
        <v>5309</v>
      </c>
      <c r="L2371" s="54" t="s">
        <v>363</v>
      </c>
      <c r="M2371" s="54" t="s">
        <v>116</v>
      </c>
      <c r="N2371" s="54">
        <v>7.01</v>
      </c>
      <c r="P2371" s="54">
        <v>0.65</v>
      </c>
      <c r="R2371" s="54">
        <v>3.55</v>
      </c>
      <c r="S2371" s="54">
        <v>3240</v>
      </c>
      <c r="T2371" s="54">
        <v>742</v>
      </c>
      <c r="U2371" s="54">
        <v>44000</v>
      </c>
    </row>
    <row r="2372" spans="5:21">
      <c r="E2372" s="55">
        <v>290.01</v>
      </c>
      <c r="F2372" s="55">
        <v>851.01</v>
      </c>
      <c r="H2372" s="54" t="s">
        <v>5310</v>
      </c>
      <c r="I2372" s="55" t="s">
        <v>3974</v>
      </c>
      <c r="J2372" s="54" t="s">
        <v>5311</v>
      </c>
      <c r="K2372" s="54" t="s">
        <v>5310</v>
      </c>
      <c r="L2372" s="54" t="s">
        <v>363</v>
      </c>
      <c r="M2372" s="54" t="s">
        <v>91</v>
      </c>
      <c r="N2372" s="54">
        <v>7.01</v>
      </c>
      <c r="P2372" s="54">
        <v>1</v>
      </c>
      <c r="R2372" s="54">
        <v>29891.439999999999</v>
      </c>
      <c r="S2372" s="54">
        <v>3045</v>
      </c>
      <c r="T2372" s="54">
        <v>308</v>
      </c>
      <c r="U2372" s="54">
        <v>377500</v>
      </c>
    </row>
    <row r="2373" spans="5:21">
      <c r="E2373" s="55">
        <v>290.01</v>
      </c>
      <c r="F2373" s="55">
        <v>851.01</v>
      </c>
      <c r="G2373" s="54" t="s">
        <v>1530</v>
      </c>
      <c r="H2373" s="54" t="s">
        <v>5310</v>
      </c>
      <c r="I2373" s="55" t="s">
        <v>1531</v>
      </c>
      <c r="J2373" s="54" t="s">
        <v>5311</v>
      </c>
      <c r="K2373" s="54" t="s">
        <v>5310</v>
      </c>
      <c r="L2373" s="54" t="s">
        <v>363</v>
      </c>
      <c r="P2373" s="54">
        <v>9</v>
      </c>
      <c r="R2373" s="54">
        <v>35.450000000000003</v>
      </c>
      <c r="S2373" s="54">
        <v>3045</v>
      </c>
      <c r="T2373" s="54">
        <v>308</v>
      </c>
      <c r="U2373" s="54">
        <v>377500</v>
      </c>
    </row>
    <row r="2374" spans="5:21">
      <c r="E2374" s="55">
        <v>291</v>
      </c>
      <c r="F2374" s="55">
        <v>1</v>
      </c>
      <c r="H2374" s="54" t="s">
        <v>5312</v>
      </c>
      <c r="I2374" s="55">
        <v>2</v>
      </c>
      <c r="J2374" s="54" t="s">
        <v>5313</v>
      </c>
      <c r="K2374" s="54" t="s">
        <v>5314</v>
      </c>
      <c r="L2374" s="54" t="s">
        <v>342</v>
      </c>
      <c r="M2374" s="54" t="s">
        <v>104</v>
      </c>
      <c r="N2374" s="54">
        <v>9.02</v>
      </c>
      <c r="P2374" s="54">
        <v>3.09</v>
      </c>
      <c r="R2374" s="54">
        <v>17329.66</v>
      </c>
      <c r="S2374" s="54">
        <v>3498</v>
      </c>
      <c r="T2374" s="54">
        <v>510</v>
      </c>
      <c r="U2374" s="54">
        <v>329000</v>
      </c>
    </row>
    <row r="2375" spans="5:21">
      <c r="E2375" s="55">
        <v>291</v>
      </c>
      <c r="F2375" s="55">
        <v>1.01</v>
      </c>
      <c r="H2375" s="54" t="s">
        <v>5315</v>
      </c>
      <c r="I2375" s="55" t="s">
        <v>321</v>
      </c>
      <c r="J2375" s="54" t="s">
        <v>5316</v>
      </c>
      <c r="K2375" s="54" t="s">
        <v>5317</v>
      </c>
      <c r="L2375" s="54" t="s">
        <v>342</v>
      </c>
      <c r="M2375" s="54" t="s">
        <v>104</v>
      </c>
      <c r="N2375" s="54">
        <v>9.02</v>
      </c>
      <c r="P2375" s="54">
        <v>1.1200000000000001</v>
      </c>
      <c r="R2375" s="54">
        <v>6100.95</v>
      </c>
      <c r="U2375" s="54">
        <v>0</v>
      </c>
    </row>
    <row r="2376" spans="5:21">
      <c r="E2376" s="55">
        <v>291</v>
      </c>
      <c r="F2376" s="55">
        <v>1.02</v>
      </c>
      <c r="H2376" s="54" t="s">
        <v>5318</v>
      </c>
      <c r="I2376" s="55">
        <v>2</v>
      </c>
      <c r="J2376" s="54" t="s">
        <v>5319</v>
      </c>
      <c r="K2376" s="54" t="s">
        <v>5318</v>
      </c>
      <c r="L2376" s="54" t="s">
        <v>342</v>
      </c>
      <c r="M2376" s="54" t="s">
        <v>104</v>
      </c>
      <c r="N2376" s="54">
        <v>9.02</v>
      </c>
      <c r="P2376" s="54">
        <v>0.79</v>
      </c>
      <c r="R2376" s="54">
        <v>9036.2099999999991</v>
      </c>
      <c r="S2376" s="54">
        <v>2966</v>
      </c>
      <c r="T2376" s="54">
        <v>218</v>
      </c>
      <c r="U2376" s="54">
        <v>322000</v>
      </c>
    </row>
    <row r="2377" spans="5:21">
      <c r="E2377" s="55">
        <v>291</v>
      </c>
      <c r="F2377" s="55">
        <v>1.03</v>
      </c>
      <c r="H2377" s="54" t="s">
        <v>5320</v>
      </c>
      <c r="I2377" s="55">
        <v>2</v>
      </c>
      <c r="J2377" s="54" t="s">
        <v>5321</v>
      </c>
      <c r="K2377" s="54" t="s">
        <v>5322</v>
      </c>
      <c r="L2377" s="54" t="s">
        <v>342</v>
      </c>
      <c r="M2377" s="54" t="s">
        <v>104</v>
      </c>
      <c r="N2377" s="54">
        <v>9.02</v>
      </c>
      <c r="P2377" s="54">
        <v>0.79</v>
      </c>
      <c r="R2377" s="54">
        <v>13151.95</v>
      </c>
      <c r="S2377" s="54">
        <v>2837</v>
      </c>
      <c r="T2377" s="54">
        <v>298</v>
      </c>
      <c r="U2377" s="54">
        <v>407500</v>
      </c>
    </row>
    <row r="2378" spans="5:21">
      <c r="E2378" s="55">
        <v>291</v>
      </c>
      <c r="F2378" s="55">
        <v>1.04</v>
      </c>
      <c r="H2378" s="54" t="s">
        <v>5323</v>
      </c>
      <c r="I2378" s="55">
        <v>2</v>
      </c>
      <c r="J2378" s="54" t="s">
        <v>5324</v>
      </c>
      <c r="K2378" s="54" t="s">
        <v>5323</v>
      </c>
      <c r="L2378" s="54" t="s">
        <v>342</v>
      </c>
      <c r="M2378" s="54" t="s">
        <v>104</v>
      </c>
      <c r="N2378" s="54">
        <v>9.02</v>
      </c>
      <c r="P2378" s="54">
        <v>1.54</v>
      </c>
      <c r="R2378" s="54">
        <v>11242.89</v>
      </c>
      <c r="U2378" s="54">
        <v>0</v>
      </c>
    </row>
    <row r="2379" spans="5:21">
      <c r="E2379" s="55">
        <v>291</v>
      </c>
      <c r="F2379" s="55">
        <v>1.05</v>
      </c>
      <c r="H2379" s="54" t="s">
        <v>5325</v>
      </c>
      <c r="I2379" s="55">
        <v>2</v>
      </c>
      <c r="J2379" s="54" t="s">
        <v>5326</v>
      </c>
      <c r="K2379" s="54" t="s">
        <v>5325</v>
      </c>
      <c r="L2379" s="54" t="s">
        <v>342</v>
      </c>
      <c r="M2379" s="54" t="s">
        <v>104</v>
      </c>
      <c r="N2379" s="54">
        <v>9.02</v>
      </c>
      <c r="P2379" s="54">
        <v>1.17</v>
      </c>
      <c r="R2379" s="54">
        <v>12198.35</v>
      </c>
      <c r="S2379" s="54">
        <v>2167</v>
      </c>
      <c r="T2379" s="54">
        <v>150</v>
      </c>
      <c r="U2379" s="54">
        <v>1</v>
      </c>
    </row>
    <row r="2380" spans="5:21">
      <c r="E2380" s="55">
        <v>293</v>
      </c>
      <c r="F2380" s="55">
        <v>1</v>
      </c>
      <c r="H2380" s="54" t="s">
        <v>5327</v>
      </c>
      <c r="I2380" s="55">
        <v>2</v>
      </c>
      <c r="J2380" s="54" t="s">
        <v>5328</v>
      </c>
      <c r="K2380" s="54" t="s">
        <v>5327</v>
      </c>
      <c r="L2380" s="54" t="s">
        <v>342</v>
      </c>
      <c r="M2380" s="54" t="s">
        <v>104</v>
      </c>
      <c r="N2380" s="54">
        <v>9.02</v>
      </c>
      <c r="P2380" s="54">
        <v>0.99</v>
      </c>
      <c r="R2380" s="54">
        <v>9901.19</v>
      </c>
      <c r="S2380" s="54">
        <v>2991</v>
      </c>
      <c r="T2380" s="54">
        <v>71</v>
      </c>
      <c r="U2380" s="54">
        <v>442500</v>
      </c>
    </row>
    <row r="2381" spans="5:21">
      <c r="E2381" s="55">
        <v>293</v>
      </c>
      <c r="F2381" s="55">
        <v>3</v>
      </c>
      <c r="H2381" s="54" t="s">
        <v>5329</v>
      </c>
      <c r="I2381" s="55">
        <v>2</v>
      </c>
      <c r="J2381" s="54" t="s">
        <v>5330</v>
      </c>
      <c r="K2381" s="54" t="s">
        <v>5329</v>
      </c>
      <c r="L2381" s="54" t="s">
        <v>342</v>
      </c>
      <c r="M2381" s="54" t="s">
        <v>104</v>
      </c>
      <c r="N2381" s="54">
        <v>9.02</v>
      </c>
      <c r="P2381" s="54">
        <v>1.1100000000000001</v>
      </c>
      <c r="R2381" s="54">
        <v>11209.29</v>
      </c>
      <c r="S2381" s="54">
        <v>3464</v>
      </c>
      <c r="T2381" s="54">
        <v>184</v>
      </c>
      <c r="U2381" s="54">
        <v>340000</v>
      </c>
    </row>
    <row r="2382" spans="5:21">
      <c r="E2382" s="55">
        <v>293</v>
      </c>
      <c r="F2382" s="55">
        <v>5</v>
      </c>
      <c r="H2382" s="54" t="s">
        <v>5331</v>
      </c>
      <c r="I2382" s="55">
        <v>2</v>
      </c>
      <c r="J2382" s="54" t="s">
        <v>5332</v>
      </c>
      <c r="K2382" s="54" t="s">
        <v>5333</v>
      </c>
      <c r="L2382" s="54" t="s">
        <v>342</v>
      </c>
      <c r="M2382" s="54" t="s">
        <v>104</v>
      </c>
      <c r="N2382" s="54">
        <v>9.02</v>
      </c>
      <c r="P2382" s="54">
        <v>4.2300000000000004</v>
      </c>
      <c r="R2382" s="54">
        <v>15528.8</v>
      </c>
      <c r="U2382" s="54">
        <v>0</v>
      </c>
    </row>
    <row r="2383" spans="5:21">
      <c r="E2383" s="55">
        <v>293</v>
      </c>
      <c r="F2383" s="55">
        <v>5.01</v>
      </c>
      <c r="H2383" s="54" t="s">
        <v>5334</v>
      </c>
      <c r="I2383" s="55">
        <v>2</v>
      </c>
      <c r="J2383" s="54" t="s">
        <v>5335</v>
      </c>
      <c r="K2383" s="54" t="s">
        <v>5334</v>
      </c>
      <c r="L2383" s="54" t="s">
        <v>342</v>
      </c>
      <c r="M2383" s="54" t="s">
        <v>104</v>
      </c>
      <c r="N2383" s="54">
        <v>9.02</v>
      </c>
      <c r="P2383" s="54">
        <v>0.48</v>
      </c>
      <c r="R2383" s="54">
        <v>10425.85</v>
      </c>
      <c r="U2383" s="54">
        <v>0</v>
      </c>
    </row>
    <row r="2384" spans="5:21">
      <c r="E2384" s="55">
        <v>293</v>
      </c>
      <c r="F2384" s="55">
        <v>5.0199999999999996</v>
      </c>
      <c r="H2384" s="54" t="s">
        <v>5336</v>
      </c>
      <c r="I2384" s="55">
        <v>2</v>
      </c>
      <c r="J2384" s="54" t="s">
        <v>5337</v>
      </c>
      <c r="K2384" s="54" t="s">
        <v>5336</v>
      </c>
      <c r="L2384" s="54" t="s">
        <v>342</v>
      </c>
      <c r="M2384" s="54" t="s">
        <v>104</v>
      </c>
      <c r="N2384" s="54">
        <v>9.02</v>
      </c>
      <c r="P2384" s="54">
        <v>0.88</v>
      </c>
      <c r="R2384" s="54">
        <v>11762.31</v>
      </c>
      <c r="S2384" s="54">
        <v>3032</v>
      </c>
      <c r="T2384" s="54">
        <v>182</v>
      </c>
      <c r="U2384" s="54">
        <v>445000</v>
      </c>
    </row>
    <row r="2385" spans="5:21">
      <c r="E2385" s="55">
        <v>293</v>
      </c>
      <c r="F2385" s="55">
        <v>6.01</v>
      </c>
      <c r="H2385" s="54" t="s">
        <v>5338</v>
      </c>
      <c r="I2385" s="55">
        <v>1</v>
      </c>
      <c r="J2385" s="54" t="s">
        <v>5316</v>
      </c>
      <c r="K2385" s="54" t="s">
        <v>5317</v>
      </c>
      <c r="L2385" s="54" t="s">
        <v>342</v>
      </c>
      <c r="M2385" s="54" t="s">
        <v>104</v>
      </c>
      <c r="N2385" s="54">
        <v>9.02</v>
      </c>
      <c r="P2385" s="54">
        <v>3.59</v>
      </c>
      <c r="R2385" s="54">
        <v>255.24</v>
      </c>
      <c r="U2385" s="54">
        <v>0</v>
      </c>
    </row>
    <row r="2386" spans="5:21">
      <c r="E2386" s="55">
        <v>293</v>
      </c>
      <c r="F2386" s="55">
        <v>6.02</v>
      </c>
      <c r="H2386" s="54" t="s">
        <v>5339</v>
      </c>
      <c r="I2386" s="55">
        <v>2</v>
      </c>
      <c r="J2386" s="54" t="s">
        <v>5340</v>
      </c>
      <c r="K2386" s="54" t="s">
        <v>5341</v>
      </c>
      <c r="L2386" s="54" t="s">
        <v>342</v>
      </c>
      <c r="M2386" s="54" t="s">
        <v>104</v>
      </c>
      <c r="N2386" s="54">
        <v>9.02</v>
      </c>
      <c r="P2386" s="54">
        <v>0.33</v>
      </c>
      <c r="R2386" s="54">
        <v>4250.46</v>
      </c>
      <c r="S2386" s="54">
        <v>3391</v>
      </c>
      <c r="T2386" s="54">
        <v>853</v>
      </c>
      <c r="U2386" s="54">
        <v>45000</v>
      </c>
    </row>
    <row r="2387" spans="5:21">
      <c r="E2387" s="55">
        <v>293</v>
      </c>
      <c r="F2387" s="55">
        <v>6.03</v>
      </c>
      <c r="H2387" s="54" t="s">
        <v>5342</v>
      </c>
      <c r="I2387" s="55">
        <v>2</v>
      </c>
      <c r="J2387" s="54" t="s">
        <v>5343</v>
      </c>
      <c r="K2387" s="54" t="s">
        <v>5342</v>
      </c>
      <c r="L2387" s="54" t="s">
        <v>342</v>
      </c>
      <c r="M2387" s="54" t="s">
        <v>104</v>
      </c>
      <c r="N2387" s="54">
        <v>9.02</v>
      </c>
      <c r="P2387" s="54">
        <v>0.5</v>
      </c>
      <c r="R2387" s="54">
        <v>9277.27</v>
      </c>
      <c r="U2387" s="54">
        <v>0</v>
      </c>
    </row>
    <row r="2388" spans="5:21">
      <c r="E2388" s="55">
        <v>293</v>
      </c>
      <c r="F2388" s="55">
        <v>6.04</v>
      </c>
      <c r="H2388" s="54" t="s">
        <v>5344</v>
      </c>
      <c r="I2388" s="55">
        <v>1</v>
      </c>
      <c r="J2388" s="54" t="s">
        <v>5332</v>
      </c>
      <c r="K2388" s="54" t="s">
        <v>5333</v>
      </c>
      <c r="L2388" s="54" t="s">
        <v>342</v>
      </c>
      <c r="M2388" s="54" t="s">
        <v>104</v>
      </c>
      <c r="N2388" s="54">
        <v>9.02</v>
      </c>
      <c r="P2388" s="54">
        <v>0.49</v>
      </c>
      <c r="R2388" s="54">
        <v>2187.27</v>
      </c>
      <c r="U2388" s="54">
        <v>0</v>
      </c>
    </row>
    <row r="2389" spans="5:21">
      <c r="E2389" s="55">
        <v>293</v>
      </c>
      <c r="F2389" s="55">
        <v>6.05</v>
      </c>
      <c r="H2389" s="54" t="s">
        <v>5345</v>
      </c>
      <c r="I2389" s="55">
        <v>2</v>
      </c>
      <c r="J2389" s="54" t="s">
        <v>5346</v>
      </c>
      <c r="K2389" s="54" t="s">
        <v>5345</v>
      </c>
      <c r="L2389" s="54" t="s">
        <v>342</v>
      </c>
      <c r="M2389" s="54" t="s">
        <v>104</v>
      </c>
      <c r="N2389" s="54">
        <v>9.02</v>
      </c>
      <c r="P2389" s="54">
        <v>0.99</v>
      </c>
      <c r="R2389" s="54">
        <v>13864.5</v>
      </c>
      <c r="S2389" s="54">
        <v>2752</v>
      </c>
      <c r="T2389" s="54">
        <v>215</v>
      </c>
      <c r="U2389" s="54">
        <v>512500</v>
      </c>
    </row>
    <row r="2390" spans="5:21">
      <c r="E2390" s="55">
        <v>293</v>
      </c>
      <c r="F2390" s="55">
        <v>6.06</v>
      </c>
      <c r="H2390" s="54" t="s">
        <v>5347</v>
      </c>
      <c r="I2390" s="55">
        <v>1</v>
      </c>
      <c r="J2390" s="54" t="s">
        <v>5348</v>
      </c>
      <c r="K2390" s="54" t="s">
        <v>5333</v>
      </c>
      <c r="L2390" s="54" t="s">
        <v>342</v>
      </c>
      <c r="M2390" s="54" t="s">
        <v>104</v>
      </c>
      <c r="N2390" s="54">
        <v>9.02</v>
      </c>
      <c r="P2390" s="54">
        <v>0.93</v>
      </c>
      <c r="R2390" s="54">
        <v>2325.52</v>
      </c>
      <c r="U2390" s="54">
        <v>0</v>
      </c>
    </row>
    <row r="2391" spans="5:21">
      <c r="E2391" s="55">
        <v>293</v>
      </c>
      <c r="F2391" s="55">
        <v>8.01</v>
      </c>
      <c r="H2391" s="54" t="s">
        <v>5344</v>
      </c>
      <c r="I2391" s="55">
        <v>1</v>
      </c>
      <c r="J2391" s="54" t="s">
        <v>5332</v>
      </c>
      <c r="K2391" s="54" t="s">
        <v>5333</v>
      </c>
      <c r="L2391" s="54" t="s">
        <v>342</v>
      </c>
      <c r="M2391" s="54" t="s">
        <v>104</v>
      </c>
      <c r="N2391" s="54">
        <v>9.02</v>
      </c>
      <c r="P2391" s="54">
        <v>0.6</v>
      </c>
      <c r="R2391" s="54">
        <v>304.87</v>
      </c>
      <c r="U2391" s="54">
        <v>0</v>
      </c>
    </row>
    <row r="2392" spans="5:21">
      <c r="E2392" s="55">
        <v>293</v>
      </c>
      <c r="F2392" s="55">
        <v>8.0399999999999991</v>
      </c>
      <c r="H2392" s="54" t="s">
        <v>5349</v>
      </c>
      <c r="I2392" s="55">
        <v>2</v>
      </c>
      <c r="J2392" s="54" t="s">
        <v>5350</v>
      </c>
      <c r="K2392" s="54" t="s">
        <v>5349</v>
      </c>
      <c r="L2392" s="54" t="s">
        <v>342</v>
      </c>
      <c r="M2392" s="54" t="s">
        <v>104</v>
      </c>
      <c r="N2392" s="54">
        <v>9.02</v>
      </c>
      <c r="P2392" s="54">
        <v>2.5299999999999998</v>
      </c>
      <c r="R2392" s="54">
        <v>13995.66</v>
      </c>
      <c r="S2392" s="54">
        <v>2854</v>
      </c>
      <c r="T2392" s="54">
        <v>149</v>
      </c>
      <c r="U2392" s="54">
        <v>520000</v>
      </c>
    </row>
    <row r="2393" spans="5:21">
      <c r="E2393" s="55">
        <v>293</v>
      </c>
      <c r="F2393" s="55">
        <v>2197</v>
      </c>
      <c r="H2393" s="54" t="s">
        <v>5333</v>
      </c>
      <c r="I2393" s="55">
        <v>1</v>
      </c>
      <c r="J2393" s="54" t="s">
        <v>5348</v>
      </c>
      <c r="K2393" s="54" t="s">
        <v>5333</v>
      </c>
      <c r="L2393" s="54" t="s">
        <v>342</v>
      </c>
      <c r="M2393" s="54" t="s">
        <v>104</v>
      </c>
      <c r="N2393" s="54">
        <v>9.02</v>
      </c>
      <c r="P2393" s="54">
        <v>0.64</v>
      </c>
      <c r="R2393" s="54">
        <v>2034.83</v>
      </c>
      <c r="S2393" s="54">
        <v>2671</v>
      </c>
      <c r="T2393" s="54">
        <v>284</v>
      </c>
      <c r="U2393" s="54">
        <v>1</v>
      </c>
    </row>
    <row r="2394" spans="5:21">
      <c r="E2394" s="55">
        <v>293.01</v>
      </c>
      <c r="F2394" s="55">
        <v>8.0299999999999994</v>
      </c>
      <c r="H2394" s="54" t="s">
        <v>5351</v>
      </c>
      <c r="I2394" s="55" t="s">
        <v>321</v>
      </c>
      <c r="J2394" s="54" t="s">
        <v>5352</v>
      </c>
      <c r="K2394" s="54" t="s">
        <v>5353</v>
      </c>
      <c r="L2394" s="54" t="s">
        <v>342</v>
      </c>
      <c r="M2394" s="54" t="s">
        <v>116</v>
      </c>
      <c r="N2394" s="54">
        <v>9.0299999999999994</v>
      </c>
      <c r="P2394" s="54">
        <v>1.23</v>
      </c>
      <c r="R2394" s="54">
        <v>4009.4</v>
      </c>
      <c r="S2394" s="54">
        <v>3304</v>
      </c>
      <c r="T2394" s="54">
        <v>881</v>
      </c>
      <c r="U2394" s="54">
        <v>675000</v>
      </c>
    </row>
    <row r="2395" spans="5:21">
      <c r="E2395" s="55">
        <v>293.01</v>
      </c>
      <c r="F2395" s="55">
        <v>9</v>
      </c>
      <c r="H2395" s="54" t="s">
        <v>5351</v>
      </c>
      <c r="I2395" s="55" t="s">
        <v>321</v>
      </c>
      <c r="J2395" s="54" t="s">
        <v>5352</v>
      </c>
      <c r="K2395" s="54" t="s">
        <v>5353</v>
      </c>
      <c r="L2395" s="54" t="s">
        <v>342</v>
      </c>
      <c r="M2395" s="54" t="s">
        <v>116</v>
      </c>
      <c r="N2395" s="54">
        <v>9.0299999999999994</v>
      </c>
      <c r="P2395" s="54">
        <v>1.23</v>
      </c>
      <c r="R2395" s="54">
        <v>20741.8</v>
      </c>
      <c r="S2395" s="54">
        <v>3304</v>
      </c>
      <c r="T2395" s="54">
        <v>881</v>
      </c>
      <c r="U2395" s="54">
        <v>675000</v>
      </c>
    </row>
    <row r="2396" spans="5:21">
      <c r="E2396" s="55">
        <v>293.02</v>
      </c>
      <c r="F2396" s="55">
        <v>8</v>
      </c>
      <c r="H2396" s="54" t="s">
        <v>5344</v>
      </c>
      <c r="I2396" s="55">
        <v>1</v>
      </c>
      <c r="J2396" s="54" t="s">
        <v>5316</v>
      </c>
      <c r="K2396" s="54" t="s">
        <v>5317</v>
      </c>
      <c r="L2396" s="54" t="s">
        <v>342</v>
      </c>
      <c r="M2396" s="54" t="s">
        <v>3766</v>
      </c>
      <c r="N2396" s="54">
        <v>9</v>
      </c>
      <c r="P2396" s="54">
        <v>0</v>
      </c>
      <c r="R2396" s="54">
        <v>3.55</v>
      </c>
      <c r="U2396" s="54">
        <v>0</v>
      </c>
    </row>
    <row r="2397" spans="5:21">
      <c r="E2397" s="55">
        <v>293.02</v>
      </c>
      <c r="F2397" s="55">
        <v>8.01</v>
      </c>
      <c r="H2397" s="54" t="s">
        <v>5354</v>
      </c>
      <c r="I2397" s="55">
        <v>2</v>
      </c>
      <c r="J2397" s="54" t="s">
        <v>5355</v>
      </c>
      <c r="K2397" s="54" t="s">
        <v>1775</v>
      </c>
      <c r="L2397" s="54" t="s">
        <v>342</v>
      </c>
      <c r="M2397" s="54" t="s">
        <v>116</v>
      </c>
      <c r="N2397" s="54">
        <v>9.0299999999999994</v>
      </c>
      <c r="P2397" s="54">
        <v>0.33</v>
      </c>
      <c r="R2397" s="54">
        <v>21482.7</v>
      </c>
      <c r="S2397" s="54">
        <v>2124</v>
      </c>
      <c r="T2397" s="54">
        <v>319</v>
      </c>
      <c r="U2397" s="54">
        <v>330000</v>
      </c>
    </row>
    <row r="2398" spans="5:21">
      <c r="E2398" s="55">
        <v>293.02</v>
      </c>
      <c r="F2398" s="55">
        <v>8.02</v>
      </c>
      <c r="H2398" s="54" t="s">
        <v>5356</v>
      </c>
      <c r="I2398" s="55">
        <v>2</v>
      </c>
      <c r="J2398" s="54" t="s">
        <v>5357</v>
      </c>
      <c r="K2398" s="54" t="s">
        <v>5358</v>
      </c>
      <c r="L2398" s="54" t="s">
        <v>4608</v>
      </c>
      <c r="M2398" s="54" t="s">
        <v>116</v>
      </c>
      <c r="N2398" s="54">
        <v>9.0299999999999994</v>
      </c>
      <c r="P2398" s="54">
        <v>0.27</v>
      </c>
      <c r="R2398" s="54">
        <v>18582.89</v>
      </c>
      <c r="S2398" s="54">
        <v>2019</v>
      </c>
      <c r="T2398" s="54">
        <v>133</v>
      </c>
      <c r="U2398" s="54">
        <v>265000</v>
      </c>
    </row>
    <row r="2399" spans="5:21">
      <c r="E2399" s="55">
        <v>293.02</v>
      </c>
      <c r="F2399" s="55">
        <v>8.0299999999999994</v>
      </c>
      <c r="H2399" s="54" t="s">
        <v>5351</v>
      </c>
      <c r="I2399" s="55">
        <v>1</v>
      </c>
      <c r="J2399" s="54" t="s">
        <v>5352</v>
      </c>
      <c r="K2399" s="54" t="s">
        <v>5353</v>
      </c>
      <c r="L2399" s="54" t="s">
        <v>342</v>
      </c>
      <c r="M2399" s="54" t="s">
        <v>116</v>
      </c>
      <c r="N2399" s="54">
        <v>9.0299999999999994</v>
      </c>
      <c r="P2399" s="54">
        <v>0.73</v>
      </c>
      <c r="R2399" s="54">
        <v>2304.25</v>
      </c>
      <c r="S2399" s="54">
        <v>3304</v>
      </c>
      <c r="T2399" s="54">
        <v>881</v>
      </c>
      <c r="U2399" s="54">
        <v>675000</v>
      </c>
    </row>
    <row r="2400" spans="5:21">
      <c r="E2400" s="55">
        <v>293.02</v>
      </c>
      <c r="F2400" s="55">
        <v>8.0399999999999991</v>
      </c>
      <c r="H2400" s="54" t="s">
        <v>5359</v>
      </c>
      <c r="I2400" s="55">
        <v>2</v>
      </c>
      <c r="J2400" s="54" t="s">
        <v>5360</v>
      </c>
      <c r="K2400" s="54" t="s">
        <v>5359</v>
      </c>
      <c r="L2400" s="54" t="s">
        <v>342</v>
      </c>
      <c r="M2400" s="54" t="s">
        <v>116</v>
      </c>
      <c r="N2400" s="54">
        <v>9.0299999999999994</v>
      </c>
      <c r="P2400" s="54">
        <v>0.31</v>
      </c>
      <c r="R2400" s="54">
        <v>23418.27</v>
      </c>
      <c r="S2400" s="54">
        <v>2553</v>
      </c>
      <c r="T2400" s="54">
        <v>228</v>
      </c>
      <c r="U2400" s="54">
        <v>510000</v>
      </c>
    </row>
    <row r="2401" spans="5:21">
      <c r="E2401" s="55">
        <v>293.02</v>
      </c>
      <c r="F2401" s="55">
        <v>8.0500000000000007</v>
      </c>
      <c r="H2401" s="54" t="s">
        <v>5361</v>
      </c>
      <c r="I2401" s="55">
        <v>2</v>
      </c>
      <c r="J2401" s="54" t="s">
        <v>5362</v>
      </c>
      <c r="K2401" s="54" t="s">
        <v>5361</v>
      </c>
      <c r="L2401" s="54" t="s">
        <v>342</v>
      </c>
      <c r="M2401" s="54" t="s">
        <v>116</v>
      </c>
      <c r="N2401" s="54">
        <v>9.0299999999999994</v>
      </c>
      <c r="P2401" s="54">
        <v>0.33</v>
      </c>
      <c r="R2401" s="54">
        <v>25513.37</v>
      </c>
      <c r="S2401" s="54">
        <v>2329</v>
      </c>
      <c r="T2401" s="54">
        <v>290</v>
      </c>
      <c r="U2401" s="54">
        <v>60000</v>
      </c>
    </row>
    <row r="2402" spans="5:21">
      <c r="E2402" s="55">
        <v>293.02</v>
      </c>
      <c r="F2402" s="55">
        <v>9.01</v>
      </c>
      <c r="H2402" s="54" t="s">
        <v>5351</v>
      </c>
      <c r="I2402" s="55" t="s">
        <v>321</v>
      </c>
      <c r="J2402" s="54" t="s">
        <v>5352</v>
      </c>
      <c r="K2402" s="54" t="s">
        <v>5353</v>
      </c>
      <c r="L2402" s="54" t="s">
        <v>342</v>
      </c>
      <c r="M2402" s="54" t="s">
        <v>116</v>
      </c>
      <c r="N2402" s="54">
        <v>9.0299999999999994</v>
      </c>
      <c r="P2402" s="54">
        <v>1.42</v>
      </c>
      <c r="R2402" s="54">
        <v>4083.84</v>
      </c>
      <c r="S2402" s="54">
        <v>3304</v>
      </c>
      <c r="T2402" s="54">
        <v>881</v>
      </c>
      <c r="U2402" s="54">
        <v>675000</v>
      </c>
    </row>
    <row r="2403" spans="5:21">
      <c r="E2403" s="55">
        <v>294</v>
      </c>
      <c r="F2403" s="55">
        <v>1</v>
      </c>
      <c r="H2403" s="54" t="s">
        <v>5363</v>
      </c>
      <c r="I2403" s="55">
        <v>2</v>
      </c>
      <c r="J2403" s="54" t="s">
        <v>5364</v>
      </c>
      <c r="K2403" s="54" t="s">
        <v>5365</v>
      </c>
      <c r="L2403" s="54" t="s">
        <v>5366</v>
      </c>
      <c r="M2403" s="54" t="s">
        <v>116</v>
      </c>
      <c r="N2403" s="54">
        <v>9.0299999999999994</v>
      </c>
      <c r="P2403" s="54">
        <v>0.21</v>
      </c>
      <c r="R2403" s="54">
        <v>27264.6</v>
      </c>
      <c r="S2403" s="54">
        <v>2663</v>
      </c>
      <c r="T2403" s="54">
        <v>298</v>
      </c>
      <c r="U2403" s="54">
        <v>767500</v>
      </c>
    </row>
    <row r="2404" spans="5:21">
      <c r="E2404" s="55">
        <v>294</v>
      </c>
      <c r="F2404" s="55">
        <v>2</v>
      </c>
      <c r="H2404" s="54" t="s">
        <v>5367</v>
      </c>
      <c r="I2404" s="55">
        <v>2</v>
      </c>
      <c r="J2404" s="54" t="s">
        <v>5368</v>
      </c>
      <c r="K2404" s="54" t="s">
        <v>5367</v>
      </c>
      <c r="L2404" s="54" t="s">
        <v>342</v>
      </c>
      <c r="M2404" s="54" t="s">
        <v>116</v>
      </c>
      <c r="N2404" s="54">
        <v>9.0299999999999994</v>
      </c>
      <c r="P2404" s="54">
        <v>0.17</v>
      </c>
      <c r="R2404" s="54">
        <v>15605.09</v>
      </c>
      <c r="S2404" s="54">
        <v>3341</v>
      </c>
      <c r="T2404" s="54">
        <v>274</v>
      </c>
      <c r="U2404" s="54">
        <v>380000</v>
      </c>
    </row>
    <row r="2405" spans="5:21">
      <c r="E2405" s="55">
        <v>294</v>
      </c>
      <c r="F2405" s="55">
        <v>3</v>
      </c>
      <c r="H2405" s="54" t="s">
        <v>5369</v>
      </c>
      <c r="I2405" s="55">
        <v>2</v>
      </c>
      <c r="J2405" s="54" t="s">
        <v>5370</v>
      </c>
      <c r="K2405" s="54" t="s">
        <v>5371</v>
      </c>
      <c r="L2405" s="54" t="s">
        <v>436</v>
      </c>
      <c r="M2405" s="54" t="s">
        <v>116</v>
      </c>
      <c r="N2405" s="54">
        <v>9.0299999999999994</v>
      </c>
      <c r="P2405" s="54">
        <v>0.28000000000000003</v>
      </c>
      <c r="R2405" s="54">
        <v>17278.330000000002</v>
      </c>
      <c r="S2405" s="54">
        <v>3503</v>
      </c>
      <c r="T2405" s="54">
        <v>344</v>
      </c>
      <c r="U2405" s="54">
        <v>1</v>
      </c>
    </row>
    <row r="2406" spans="5:21">
      <c r="E2406" s="55">
        <v>294</v>
      </c>
      <c r="F2406" s="55">
        <v>4</v>
      </c>
      <c r="H2406" s="54" t="s">
        <v>5351</v>
      </c>
      <c r="I2406" s="55">
        <v>1</v>
      </c>
      <c r="J2406" s="54" t="s">
        <v>5372</v>
      </c>
      <c r="K2406" s="54" t="s">
        <v>5373</v>
      </c>
      <c r="L2406" s="54" t="s">
        <v>5374</v>
      </c>
      <c r="M2406" s="54" t="s">
        <v>3766</v>
      </c>
      <c r="N2406" s="54">
        <v>9.0299999999999994</v>
      </c>
      <c r="P2406" s="54">
        <v>0.19</v>
      </c>
      <c r="R2406" s="54">
        <v>10.64</v>
      </c>
      <c r="U2406" s="54">
        <v>0</v>
      </c>
    </row>
    <row r="2407" spans="5:21">
      <c r="E2407" s="55">
        <v>295</v>
      </c>
      <c r="F2407" s="55">
        <v>6</v>
      </c>
      <c r="H2407" s="54" t="s">
        <v>5375</v>
      </c>
      <c r="I2407" s="55">
        <v>2</v>
      </c>
      <c r="J2407" s="54" t="s">
        <v>5376</v>
      </c>
      <c r="K2407" s="54" t="s">
        <v>5375</v>
      </c>
      <c r="L2407" s="54" t="s">
        <v>342</v>
      </c>
      <c r="M2407" s="54" t="s">
        <v>116</v>
      </c>
      <c r="N2407" s="54">
        <v>9.0299999999999994</v>
      </c>
      <c r="P2407" s="54">
        <v>0.51</v>
      </c>
      <c r="R2407" s="54">
        <v>8068.42</v>
      </c>
      <c r="S2407" s="54">
        <v>2936</v>
      </c>
      <c r="T2407" s="54">
        <v>158</v>
      </c>
      <c r="U2407" s="54">
        <v>299000</v>
      </c>
    </row>
    <row r="2408" spans="5:21">
      <c r="E2408" s="55">
        <v>295</v>
      </c>
      <c r="F2408" s="55">
        <v>8</v>
      </c>
      <c r="H2408" s="54" t="s">
        <v>5377</v>
      </c>
      <c r="I2408" s="55">
        <v>2</v>
      </c>
      <c r="J2408" s="54" t="s">
        <v>5378</v>
      </c>
      <c r="K2408" s="54" t="s">
        <v>5377</v>
      </c>
      <c r="L2408" s="54" t="s">
        <v>342</v>
      </c>
      <c r="M2408" s="54" t="s">
        <v>116</v>
      </c>
      <c r="N2408" s="54">
        <v>9.0299999999999994</v>
      </c>
      <c r="P2408" s="54">
        <v>0.16</v>
      </c>
      <c r="R2408" s="54">
        <v>8557.6299999999992</v>
      </c>
      <c r="U2408" s="54">
        <v>0</v>
      </c>
    </row>
    <row r="2409" spans="5:21">
      <c r="E2409" s="55">
        <v>295</v>
      </c>
      <c r="F2409" s="55">
        <v>9</v>
      </c>
      <c r="H2409" s="54" t="s">
        <v>5379</v>
      </c>
      <c r="I2409" s="55">
        <v>2</v>
      </c>
      <c r="J2409" s="54" t="s">
        <v>5380</v>
      </c>
      <c r="K2409" s="54" t="s">
        <v>5379</v>
      </c>
      <c r="L2409" s="54" t="s">
        <v>342</v>
      </c>
      <c r="M2409" s="54" t="s">
        <v>116</v>
      </c>
      <c r="N2409" s="54">
        <v>9.0299999999999994</v>
      </c>
      <c r="P2409" s="54">
        <v>0.16</v>
      </c>
      <c r="R2409" s="54">
        <v>10135.16</v>
      </c>
      <c r="S2409" s="54">
        <v>3412</v>
      </c>
      <c r="T2409" s="54">
        <v>14</v>
      </c>
      <c r="U2409" s="54">
        <v>109900</v>
      </c>
    </row>
    <row r="2410" spans="5:21">
      <c r="E2410" s="55">
        <v>295</v>
      </c>
      <c r="F2410" s="55">
        <v>10</v>
      </c>
      <c r="H2410" s="54" t="s">
        <v>5381</v>
      </c>
      <c r="I2410" s="55">
        <v>2</v>
      </c>
      <c r="J2410" s="54" t="s">
        <v>5382</v>
      </c>
      <c r="K2410" s="54" t="s">
        <v>5381</v>
      </c>
      <c r="L2410" s="54" t="s">
        <v>342</v>
      </c>
      <c r="M2410" s="54" t="s">
        <v>116</v>
      </c>
      <c r="N2410" s="54">
        <v>9.0299999999999994</v>
      </c>
      <c r="P2410" s="54">
        <v>0.31</v>
      </c>
      <c r="R2410" s="54">
        <v>8369.75</v>
      </c>
      <c r="S2410" s="54">
        <v>3415</v>
      </c>
      <c r="T2410" s="54">
        <v>283</v>
      </c>
      <c r="U2410" s="54">
        <v>229000</v>
      </c>
    </row>
    <row r="2411" spans="5:21">
      <c r="E2411" s="55">
        <v>295</v>
      </c>
      <c r="F2411" s="55">
        <v>12</v>
      </c>
      <c r="H2411" s="54" t="s">
        <v>5383</v>
      </c>
      <c r="I2411" s="55">
        <v>2</v>
      </c>
      <c r="J2411" s="54" t="s">
        <v>5384</v>
      </c>
      <c r="K2411" s="54" t="s">
        <v>5385</v>
      </c>
      <c r="L2411" s="54" t="s">
        <v>342</v>
      </c>
      <c r="M2411" s="54" t="s">
        <v>116</v>
      </c>
      <c r="N2411" s="54">
        <v>9.0299999999999994</v>
      </c>
      <c r="P2411" s="54">
        <v>0.19</v>
      </c>
      <c r="R2411" s="54">
        <v>8327.2099999999991</v>
      </c>
      <c r="S2411" s="54">
        <v>3286</v>
      </c>
      <c r="T2411" s="54">
        <v>376</v>
      </c>
      <c r="U2411" s="54">
        <v>160000</v>
      </c>
    </row>
    <row r="2412" spans="5:21">
      <c r="E2412" s="55">
        <v>296</v>
      </c>
      <c r="F2412" s="55">
        <v>1</v>
      </c>
      <c r="H2412" s="54" t="s">
        <v>5386</v>
      </c>
      <c r="I2412" s="55">
        <v>2</v>
      </c>
      <c r="J2412" s="54" t="s">
        <v>5387</v>
      </c>
      <c r="K2412" s="54" t="s">
        <v>5386</v>
      </c>
      <c r="L2412" s="54" t="s">
        <v>342</v>
      </c>
      <c r="M2412" s="54" t="s">
        <v>116</v>
      </c>
      <c r="N2412" s="54">
        <v>9.02</v>
      </c>
      <c r="P2412" s="54">
        <v>0.59</v>
      </c>
      <c r="R2412" s="54">
        <v>11262.47</v>
      </c>
      <c r="S2412" s="54">
        <v>2896</v>
      </c>
      <c r="T2412" s="54">
        <v>145</v>
      </c>
      <c r="U2412" s="54">
        <v>300000</v>
      </c>
    </row>
    <row r="2413" spans="5:21">
      <c r="E2413" s="55">
        <v>296</v>
      </c>
      <c r="F2413" s="55">
        <v>3</v>
      </c>
      <c r="H2413" s="54" t="s">
        <v>5388</v>
      </c>
      <c r="I2413" s="55">
        <v>1</v>
      </c>
      <c r="J2413" s="54" t="s">
        <v>5389</v>
      </c>
      <c r="K2413" s="54" t="s">
        <v>5373</v>
      </c>
      <c r="L2413" s="54" t="s">
        <v>5374</v>
      </c>
      <c r="M2413" s="54" t="s">
        <v>116</v>
      </c>
      <c r="N2413" s="54">
        <v>9.02</v>
      </c>
      <c r="P2413" s="54">
        <v>0.55000000000000004</v>
      </c>
      <c r="R2413" s="54">
        <v>482.12</v>
      </c>
      <c r="U2413" s="54">
        <v>0</v>
      </c>
    </row>
    <row r="2414" spans="5:21">
      <c r="E2414" s="55">
        <v>296</v>
      </c>
      <c r="F2414" s="55">
        <v>5</v>
      </c>
      <c r="H2414" s="54" t="s">
        <v>5390</v>
      </c>
      <c r="I2414" s="55">
        <v>2</v>
      </c>
      <c r="J2414" s="54" t="s">
        <v>5391</v>
      </c>
      <c r="K2414" s="54" t="s">
        <v>5390</v>
      </c>
      <c r="L2414" s="54" t="s">
        <v>342</v>
      </c>
      <c r="M2414" s="54" t="s">
        <v>116</v>
      </c>
      <c r="N2414" s="54">
        <v>9.02</v>
      </c>
      <c r="P2414" s="54">
        <v>0.45</v>
      </c>
      <c r="R2414" s="54">
        <v>11383</v>
      </c>
      <c r="S2414" s="54">
        <v>3280</v>
      </c>
      <c r="T2414" s="54">
        <v>309</v>
      </c>
      <c r="U2414" s="54">
        <v>1</v>
      </c>
    </row>
    <row r="2415" spans="5:21">
      <c r="E2415" s="55">
        <v>296</v>
      </c>
      <c r="F2415" s="55">
        <v>7</v>
      </c>
      <c r="H2415" s="54" t="s">
        <v>5392</v>
      </c>
      <c r="I2415" s="55">
        <v>2</v>
      </c>
      <c r="J2415" s="54" t="s">
        <v>5393</v>
      </c>
      <c r="K2415" s="54" t="s">
        <v>5392</v>
      </c>
      <c r="L2415" s="54" t="s">
        <v>342</v>
      </c>
      <c r="M2415" s="54" t="s">
        <v>116</v>
      </c>
      <c r="N2415" s="54">
        <v>9.02</v>
      </c>
      <c r="P2415" s="54">
        <v>0.31</v>
      </c>
      <c r="R2415" s="54">
        <v>9231.18</v>
      </c>
      <c r="S2415" s="54">
        <v>3363</v>
      </c>
      <c r="T2415" s="54">
        <v>131</v>
      </c>
      <c r="U2415" s="54">
        <v>282500</v>
      </c>
    </row>
    <row r="2416" spans="5:21">
      <c r="E2416" s="55">
        <v>296</v>
      </c>
      <c r="F2416" s="55">
        <v>8</v>
      </c>
      <c r="H2416" s="54" t="s">
        <v>5394</v>
      </c>
      <c r="I2416" s="55">
        <v>1</v>
      </c>
      <c r="J2416" s="54" t="s">
        <v>5389</v>
      </c>
      <c r="K2416" s="54" t="s">
        <v>5373</v>
      </c>
      <c r="L2416" s="54" t="s">
        <v>5395</v>
      </c>
      <c r="M2416" s="54" t="s">
        <v>116</v>
      </c>
      <c r="N2416" s="54">
        <v>9.02</v>
      </c>
      <c r="P2416" s="54">
        <v>0.44</v>
      </c>
      <c r="R2416" s="54">
        <v>436.04</v>
      </c>
      <c r="U2416" s="54">
        <v>0</v>
      </c>
    </row>
    <row r="2417" spans="5:21">
      <c r="E2417" s="55">
        <v>296</v>
      </c>
      <c r="F2417" s="55">
        <v>9</v>
      </c>
      <c r="H2417" s="54" t="s">
        <v>5396</v>
      </c>
      <c r="I2417" s="55">
        <v>2</v>
      </c>
      <c r="J2417" s="54" t="s">
        <v>5397</v>
      </c>
      <c r="K2417" s="54" t="s">
        <v>5398</v>
      </c>
      <c r="L2417" s="54" t="s">
        <v>363</v>
      </c>
      <c r="M2417" s="54" t="s">
        <v>116</v>
      </c>
      <c r="N2417" s="54">
        <v>9.02</v>
      </c>
      <c r="P2417" s="54">
        <v>0.5</v>
      </c>
      <c r="R2417" s="54">
        <v>11698.5</v>
      </c>
      <c r="S2417" s="54">
        <v>3409</v>
      </c>
      <c r="T2417" s="54">
        <v>964</v>
      </c>
      <c r="U2417" s="54">
        <v>1</v>
      </c>
    </row>
    <row r="2418" spans="5:21">
      <c r="E2418" s="55">
        <v>296</v>
      </c>
      <c r="F2418" s="55">
        <v>11</v>
      </c>
      <c r="H2418" s="54" t="s">
        <v>5399</v>
      </c>
      <c r="I2418" s="55">
        <v>2</v>
      </c>
      <c r="J2418" s="54" t="s">
        <v>5400</v>
      </c>
      <c r="K2418" s="54" t="s">
        <v>5399</v>
      </c>
      <c r="L2418" s="54" t="s">
        <v>342</v>
      </c>
      <c r="M2418" s="54" t="s">
        <v>116</v>
      </c>
      <c r="N2418" s="54">
        <v>9.02</v>
      </c>
      <c r="P2418" s="54">
        <v>0.48</v>
      </c>
      <c r="R2418" s="54">
        <v>8442.34</v>
      </c>
      <c r="S2418" s="54">
        <v>3224</v>
      </c>
      <c r="T2418" s="54">
        <v>14</v>
      </c>
      <c r="U2418" s="54">
        <v>316160</v>
      </c>
    </row>
    <row r="2419" spans="5:21">
      <c r="E2419" s="55">
        <v>296</v>
      </c>
      <c r="F2419" s="55">
        <v>13</v>
      </c>
      <c r="H2419" s="54" t="s">
        <v>5401</v>
      </c>
      <c r="I2419" s="55">
        <v>2</v>
      </c>
      <c r="J2419" s="54" t="s">
        <v>5402</v>
      </c>
      <c r="K2419" s="54" t="s">
        <v>5401</v>
      </c>
      <c r="L2419" s="54" t="s">
        <v>342</v>
      </c>
      <c r="M2419" s="54" t="s">
        <v>104</v>
      </c>
      <c r="N2419" s="54">
        <v>9.02</v>
      </c>
      <c r="P2419" s="54">
        <v>1.7</v>
      </c>
      <c r="R2419" s="54">
        <v>14406.88</v>
      </c>
      <c r="S2419" s="54">
        <v>3316</v>
      </c>
      <c r="T2419" s="54">
        <v>651</v>
      </c>
      <c r="U2419" s="54">
        <v>368000</v>
      </c>
    </row>
    <row r="2420" spans="5:21">
      <c r="E2420" s="55">
        <v>296</v>
      </c>
      <c r="F2420" s="55">
        <v>13.01</v>
      </c>
      <c r="H2420" s="54" t="s">
        <v>5403</v>
      </c>
      <c r="I2420" s="55">
        <v>2</v>
      </c>
      <c r="J2420" s="54" t="s">
        <v>5404</v>
      </c>
      <c r="K2420" s="54" t="s">
        <v>5403</v>
      </c>
      <c r="L2420" s="54" t="s">
        <v>342</v>
      </c>
      <c r="M2420" s="54" t="s">
        <v>104</v>
      </c>
      <c r="N2420" s="54">
        <v>9.02</v>
      </c>
      <c r="P2420" s="54">
        <v>1.54</v>
      </c>
      <c r="R2420" s="54">
        <v>15328.58</v>
      </c>
      <c r="S2420" s="54">
        <v>3262</v>
      </c>
      <c r="T2420" s="54">
        <v>289</v>
      </c>
      <c r="U2420" s="54">
        <v>1</v>
      </c>
    </row>
    <row r="2421" spans="5:21">
      <c r="E2421" s="55">
        <v>296</v>
      </c>
      <c r="F2421" s="55">
        <v>13.02</v>
      </c>
      <c r="H2421" s="54" t="s">
        <v>5405</v>
      </c>
      <c r="I2421" s="55">
        <v>2</v>
      </c>
      <c r="J2421" s="54" t="s">
        <v>5406</v>
      </c>
      <c r="K2421" s="54" t="s">
        <v>5405</v>
      </c>
      <c r="L2421" s="54" t="s">
        <v>342</v>
      </c>
      <c r="M2421" s="54" t="s">
        <v>104</v>
      </c>
      <c r="N2421" s="54">
        <v>9.02</v>
      </c>
      <c r="P2421" s="54">
        <v>1.41</v>
      </c>
      <c r="R2421" s="54">
        <v>13985.03</v>
      </c>
      <c r="S2421" s="54">
        <v>3245</v>
      </c>
      <c r="T2421" s="54">
        <v>301</v>
      </c>
      <c r="U2421" s="54">
        <v>375000</v>
      </c>
    </row>
    <row r="2422" spans="5:21">
      <c r="E2422" s="55">
        <v>296</v>
      </c>
      <c r="F2422" s="55">
        <v>13.03</v>
      </c>
      <c r="H2422" s="54" t="s">
        <v>5407</v>
      </c>
      <c r="I2422" s="55">
        <v>2</v>
      </c>
      <c r="J2422" s="54" t="s">
        <v>5408</v>
      </c>
      <c r="K2422" s="54" t="s">
        <v>5409</v>
      </c>
      <c r="L2422" s="54" t="s">
        <v>911</v>
      </c>
      <c r="M2422" s="54" t="s">
        <v>104</v>
      </c>
      <c r="N2422" s="54">
        <v>9.02</v>
      </c>
      <c r="P2422" s="54">
        <v>3.91</v>
      </c>
      <c r="R2422" s="54">
        <v>16104.94</v>
      </c>
      <c r="S2422" s="54">
        <v>2342</v>
      </c>
      <c r="T2422" s="54">
        <v>11</v>
      </c>
      <c r="U2422" s="54">
        <v>320000</v>
      </c>
    </row>
    <row r="2423" spans="5:21">
      <c r="E2423" s="55">
        <v>297</v>
      </c>
      <c r="F2423" s="55">
        <v>1.01</v>
      </c>
      <c r="H2423" s="54" t="s">
        <v>5410</v>
      </c>
      <c r="I2423" s="55">
        <v>1</v>
      </c>
      <c r="J2423" s="54" t="s">
        <v>5316</v>
      </c>
      <c r="K2423" s="54" t="s">
        <v>5317</v>
      </c>
      <c r="L2423" s="54" t="s">
        <v>342</v>
      </c>
      <c r="M2423" s="54" t="s">
        <v>3766</v>
      </c>
      <c r="N2423" s="54">
        <v>9.02</v>
      </c>
      <c r="P2423" s="54">
        <v>1.5</v>
      </c>
      <c r="R2423" s="54">
        <v>1063.5</v>
      </c>
      <c r="U2423" s="54">
        <v>0</v>
      </c>
    </row>
    <row r="2424" spans="5:21">
      <c r="E2424" s="55">
        <v>297</v>
      </c>
      <c r="F2424" s="55">
        <v>2</v>
      </c>
      <c r="H2424" s="54" t="s">
        <v>5411</v>
      </c>
      <c r="I2424" s="55">
        <v>2</v>
      </c>
      <c r="J2424" s="54" t="s">
        <v>5412</v>
      </c>
      <c r="K2424" s="54" t="s">
        <v>5411</v>
      </c>
      <c r="L2424" s="54" t="s">
        <v>342</v>
      </c>
      <c r="M2424" s="54" t="s">
        <v>116</v>
      </c>
      <c r="N2424" s="54">
        <v>9.02</v>
      </c>
      <c r="P2424" s="54">
        <v>1.1639999999999999</v>
      </c>
      <c r="R2424" s="54">
        <v>24233.62</v>
      </c>
      <c r="S2424" s="54">
        <v>2346</v>
      </c>
      <c r="T2424" s="54">
        <v>175</v>
      </c>
      <c r="U2424" s="54">
        <v>535000</v>
      </c>
    </row>
    <row r="2425" spans="5:21">
      <c r="E2425" s="55">
        <v>297</v>
      </c>
      <c r="F2425" s="55">
        <v>4</v>
      </c>
      <c r="H2425" s="54" t="s">
        <v>5413</v>
      </c>
      <c r="I2425" s="55">
        <v>2</v>
      </c>
      <c r="J2425" s="54" t="s">
        <v>5414</v>
      </c>
      <c r="K2425" s="54" t="s">
        <v>5415</v>
      </c>
      <c r="L2425" s="54" t="s">
        <v>1660</v>
      </c>
      <c r="M2425" s="54" t="s">
        <v>116</v>
      </c>
      <c r="N2425" s="54">
        <v>9.02</v>
      </c>
      <c r="P2425" s="54">
        <v>0.28999999999999998</v>
      </c>
      <c r="R2425" s="54">
        <v>7729.8</v>
      </c>
      <c r="S2425" s="54">
        <v>3469</v>
      </c>
      <c r="T2425" s="54">
        <v>431</v>
      </c>
      <c r="U2425" s="54">
        <v>150000</v>
      </c>
    </row>
    <row r="2426" spans="5:21">
      <c r="E2426" s="55">
        <v>297</v>
      </c>
      <c r="F2426" s="55">
        <v>5</v>
      </c>
      <c r="H2426" s="54" t="s">
        <v>5416</v>
      </c>
      <c r="I2426" s="55">
        <v>2</v>
      </c>
      <c r="J2426" s="54" t="s">
        <v>5417</v>
      </c>
      <c r="K2426" s="54" t="s">
        <v>5416</v>
      </c>
      <c r="L2426" s="54" t="s">
        <v>342</v>
      </c>
      <c r="M2426" s="54" t="s">
        <v>116</v>
      </c>
      <c r="N2426" s="54">
        <v>9.02</v>
      </c>
      <c r="P2426" s="54">
        <v>0.27</v>
      </c>
      <c r="R2426" s="54">
        <v>11340.46</v>
      </c>
      <c r="S2426" s="54">
        <v>3415</v>
      </c>
      <c r="T2426" s="54">
        <v>578</v>
      </c>
      <c r="U2426" s="54">
        <v>308000</v>
      </c>
    </row>
    <row r="2427" spans="5:21">
      <c r="E2427" s="55">
        <v>297</v>
      </c>
      <c r="F2427" s="55">
        <v>6</v>
      </c>
      <c r="H2427" s="54" t="s">
        <v>5418</v>
      </c>
      <c r="I2427" s="55">
        <v>2</v>
      </c>
      <c r="J2427" s="54" t="s">
        <v>5419</v>
      </c>
      <c r="K2427" s="54" t="s">
        <v>5418</v>
      </c>
      <c r="L2427" s="54" t="s">
        <v>342</v>
      </c>
      <c r="M2427" s="54" t="s">
        <v>116</v>
      </c>
      <c r="N2427" s="54">
        <v>9.02</v>
      </c>
      <c r="P2427" s="54">
        <v>0.25</v>
      </c>
      <c r="R2427" s="54">
        <v>9397.7999999999993</v>
      </c>
      <c r="S2427" s="54">
        <v>2353</v>
      </c>
      <c r="T2427" s="54">
        <v>244</v>
      </c>
      <c r="U2427" s="54">
        <v>167000</v>
      </c>
    </row>
    <row r="2428" spans="5:21">
      <c r="E2428" s="55">
        <v>297</v>
      </c>
      <c r="F2428" s="55">
        <v>7</v>
      </c>
      <c r="H2428" s="54" t="s">
        <v>5420</v>
      </c>
      <c r="I2428" s="55">
        <v>2</v>
      </c>
      <c r="J2428" s="54" t="s">
        <v>5421</v>
      </c>
      <c r="K2428" s="54" t="s">
        <v>5420</v>
      </c>
      <c r="L2428" s="54" t="s">
        <v>342</v>
      </c>
      <c r="M2428" s="54" t="s">
        <v>116</v>
      </c>
      <c r="N2428" s="54">
        <v>9.02</v>
      </c>
      <c r="P2428" s="54">
        <v>0.23</v>
      </c>
      <c r="R2428" s="54">
        <v>9348.17</v>
      </c>
      <c r="S2428" s="54">
        <v>2513</v>
      </c>
      <c r="T2428" s="54">
        <v>198</v>
      </c>
      <c r="U2428" s="54">
        <v>212500</v>
      </c>
    </row>
    <row r="2429" spans="5:21">
      <c r="E2429" s="55">
        <v>297</v>
      </c>
      <c r="F2429" s="55">
        <v>8</v>
      </c>
      <c r="H2429" s="54" t="s">
        <v>5422</v>
      </c>
      <c r="I2429" s="55">
        <v>2</v>
      </c>
      <c r="J2429" s="54" t="s">
        <v>5423</v>
      </c>
      <c r="K2429" s="54" t="s">
        <v>5422</v>
      </c>
      <c r="L2429" s="54" t="s">
        <v>342</v>
      </c>
      <c r="M2429" s="54" t="s">
        <v>116</v>
      </c>
      <c r="N2429" s="54">
        <v>9.02</v>
      </c>
      <c r="P2429" s="54">
        <v>0.25</v>
      </c>
      <c r="R2429" s="54">
        <v>11553.16</v>
      </c>
      <c r="S2429" s="54">
        <v>3220</v>
      </c>
      <c r="T2429" s="54">
        <v>862</v>
      </c>
      <c r="U2429" s="54">
        <v>388000</v>
      </c>
    </row>
    <row r="2430" spans="5:21">
      <c r="E2430" s="55">
        <v>297</v>
      </c>
      <c r="F2430" s="55">
        <v>10.02</v>
      </c>
      <c r="H2430" s="54" t="s">
        <v>5424</v>
      </c>
      <c r="I2430" s="55">
        <v>2</v>
      </c>
      <c r="J2430" s="54" t="s">
        <v>5425</v>
      </c>
      <c r="K2430" s="54" t="s">
        <v>5424</v>
      </c>
      <c r="L2430" s="54" t="s">
        <v>342</v>
      </c>
      <c r="M2430" s="54" t="s">
        <v>116</v>
      </c>
      <c r="N2430" s="54">
        <v>9.02</v>
      </c>
      <c r="P2430" s="54">
        <v>1.65</v>
      </c>
      <c r="R2430" s="54">
        <v>33932.74</v>
      </c>
      <c r="S2430" s="54">
        <v>2762</v>
      </c>
      <c r="T2430" s="54">
        <v>267</v>
      </c>
      <c r="U2430" s="54">
        <v>1</v>
      </c>
    </row>
    <row r="2431" spans="5:21">
      <c r="E2431" s="55">
        <v>297</v>
      </c>
      <c r="F2431" s="55">
        <v>11</v>
      </c>
      <c r="H2431" s="54" t="s">
        <v>5426</v>
      </c>
      <c r="I2431" s="55">
        <v>2</v>
      </c>
      <c r="J2431" s="54" t="s">
        <v>5427</v>
      </c>
      <c r="K2431" s="54" t="s">
        <v>5428</v>
      </c>
      <c r="L2431" s="54" t="s">
        <v>1659</v>
      </c>
      <c r="M2431" s="54" t="s">
        <v>116</v>
      </c>
      <c r="N2431" s="54">
        <v>9.02</v>
      </c>
      <c r="P2431" s="54">
        <v>1.22</v>
      </c>
      <c r="R2431" s="54">
        <v>23042.5</v>
      </c>
      <c r="S2431" s="54">
        <v>3332</v>
      </c>
      <c r="T2431" s="54">
        <v>85</v>
      </c>
      <c r="U2431" s="54">
        <v>650000</v>
      </c>
    </row>
    <row r="2432" spans="5:21">
      <c r="E2432" s="55">
        <v>297</v>
      </c>
      <c r="F2432" s="55">
        <v>12</v>
      </c>
      <c r="H2432" s="54" t="s">
        <v>5429</v>
      </c>
      <c r="I2432" s="55">
        <v>1</v>
      </c>
      <c r="J2432" s="54" t="s">
        <v>5389</v>
      </c>
      <c r="K2432" s="54" t="s">
        <v>5373</v>
      </c>
      <c r="L2432" s="54" t="s">
        <v>5374</v>
      </c>
      <c r="M2432" s="54" t="s">
        <v>116</v>
      </c>
      <c r="N2432" s="54">
        <v>9.02</v>
      </c>
      <c r="P2432" s="54">
        <v>0.28999999999999998</v>
      </c>
      <c r="R2432" s="54">
        <v>790.54</v>
      </c>
      <c r="U2432" s="54">
        <v>0</v>
      </c>
    </row>
    <row r="2433" spans="5:21">
      <c r="E2433" s="55">
        <v>297</v>
      </c>
      <c r="F2433" s="55">
        <v>13.01</v>
      </c>
      <c r="H2433" s="54" t="s">
        <v>5430</v>
      </c>
      <c r="I2433" s="55">
        <v>2</v>
      </c>
      <c r="J2433" s="54" t="s">
        <v>5431</v>
      </c>
      <c r="K2433" s="54" t="s">
        <v>5430</v>
      </c>
      <c r="L2433" s="54" t="s">
        <v>342</v>
      </c>
      <c r="M2433" s="54" t="s">
        <v>116</v>
      </c>
      <c r="N2433" s="54">
        <v>9.02</v>
      </c>
      <c r="P2433" s="54">
        <v>0.49</v>
      </c>
      <c r="R2433" s="54">
        <v>9273.7199999999993</v>
      </c>
      <c r="U2433" s="54">
        <v>0</v>
      </c>
    </row>
    <row r="2434" spans="5:21">
      <c r="E2434" s="55">
        <v>297</v>
      </c>
      <c r="F2434" s="55">
        <v>13.02</v>
      </c>
      <c r="H2434" s="54" t="s">
        <v>5432</v>
      </c>
      <c r="I2434" s="55">
        <v>2</v>
      </c>
      <c r="J2434" s="54" t="s">
        <v>5433</v>
      </c>
      <c r="K2434" s="54" t="s">
        <v>5434</v>
      </c>
      <c r="L2434" s="54" t="s">
        <v>342</v>
      </c>
      <c r="M2434" s="54" t="s">
        <v>116</v>
      </c>
      <c r="N2434" s="54">
        <v>9.02</v>
      </c>
      <c r="P2434" s="54">
        <v>1.57</v>
      </c>
      <c r="R2434" s="54">
        <v>25424.74</v>
      </c>
      <c r="S2434" s="54">
        <v>2283</v>
      </c>
      <c r="T2434" s="54">
        <v>16</v>
      </c>
      <c r="U2434" s="54">
        <v>630000</v>
      </c>
    </row>
    <row r="2435" spans="5:21">
      <c r="E2435" s="55">
        <v>297</v>
      </c>
      <c r="F2435" s="55">
        <v>14</v>
      </c>
      <c r="H2435" s="54" t="s">
        <v>5435</v>
      </c>
      <c r="I2435" s="55">
        <v>2</v>
      </c>
      <c r="J2435" s="54" t="s">
        <v>5436</v>
      </c>
      <c r="K2435" s="54" t="s">
        <v>5437</v>
      </c>
      <c r="L2435" s="54" t="s">
        <v>5438</v>
      </c>
      <c r="M2435" s="54" t="s">
        <v>116</v>
      </c>
      <c r="N2435" s="54">
        <v>9.02</v>
      </c>
      <c r="P2435" s="54">
        <v>0.3</v>
      </c>
      <c r="R2435" s="54">
        <v>22156.25</v>
      </c>
      <c r="S2435" s="54">
        <v>2613</v>
      </c>
      <c r="T2435" s="54">
        <v>35</v>
      </c>
      <c r="U2435" s="54">
        <v>479000</v>
      </c>
    </row>
    <row r="2436" spans="5:21">
      <c r="E2436" s="55">
        <v>297</v>
      </c>
      <c r="F2436" s="55">
        <v>2400</v>
      </c>
      <c r="H2436" s="54" t="s">
        <v>5439</v>
      </c>
      <c r="I2436" s="55">
        <v>2</v>
      </c>
      <c r="J2436" s="54" t="s">
        <v>5440</v>
      </c>
      <c r="K2436" s="54" t="s">
        <v>5439</v>
      </c>
      <c r="L2436" s="54" t="s">
        <v>342</v>
      </c>
      <c r="M2436" s="54" t="s">
        <v>116</v>
      </c>
      <c r="N2436" s="54">
        <v>9.02</v>
      </c>
      <c r="P2436" s="54">
        <v>0.45</v>
      </c>
      <c r="R2436" s="54">
        <v>14757.84</v>
      </c>
      <c r="S2436" s="54">
        <v>3421</v>
      </c>
      <c r="T2436" s="54">
        <v>197</v>
      </c>
      <c r="U2436" s="54">
        <v>300000</v>
      </c>
    </row>
    <row r="2437" spans="5:21">
      <c r="E2437" s="55">
        <v>297</v>
      </c>
      <c r="F2437" s="55">
        <v>2401.02</v>
      </c>
      <c r="H2437" s="54" t="s">
        <v>5441</v>
      </c>
      <c r="I2437" s="55">
        <v>2</v>
      </c>
      <c r="J2437" s="54" t="s">
        <v>2022</v>
      </c>
      <c r="K2437" s="54" t="s">
        <v>2279</v>
      </c>
      <c r="L2437" s="54" t="s">
        <v>2280</v>
      </c>
      <c r="M2437" s="54" t="s">
        <v>116</v>
      </c>
      <c r="N2437" s="54">
        <v>9.02</v>
      </c>
      <c r="P2437" s="54">
        <v>0.41</v>
      </c>
      <c r="R2437" s="54">
        <v>20915.5</v>
      </c>
      <c r="S2437" s="54">
        <v>3493</v>
      </c>
      <c r="T2437" s="54">
        <v>852</v>
      </c>
      <c r="U2437" s="54">
        <v>100</v>
      </c>
    </row>
    <row r="2438" spans="5:21">
      <c r="E2438" s="55">
        <v>297</v>
      </c>
      <c r="F2438" s="55">
        <v>2403</v>
      </c>
      <c r="H2438" s="54" t="s">
        <v>5347</v>
      </c>
      <c r="I2438" s="55">
        <v>1</v>
      </c>
      <c r="J2438" s="54" t="s">
        <v>5442</v>
      </c>
      <c r="K2438" s="54" t="s">
        <v>5443</v>
      </c>
      <c r="L2438" s="54" t="s">
        <v>342</v>
      </c>
      <c r="M2438" s="54" t="s">
        <v>116</v>
      </c>
      <c r="N2438" s="54">
        <v>9.02</v>
      </c>
      <c r="P2438" s="54">
        <v>0.33</v>
      </c>
      <c r="R2438" s="54">
        <v>14.18</v>
      </c>
      <c r="S2438" s="54">
        <v>2511</v>
      </c>
      <c r="T2438" s="54">
        <v>111</v>
      </c>
      <c r="U2438" s="54">
        <v>570000</v>
      </c>
    </row>
    <row r="2439" spans="5:21">
      <c r="E2439" s="55">
        <v>297</v>
      </c>
      <c r="F2439" s="55">
        <v>2405</v>
      </c>
      <c r="H2439" s="54" t="s">
        <v>5347</v>
      </c>
      <c r="I2439" s="55">
        <v>1</v>
      </c>
      <c r="J2439" s="54" t="s">
        <v>5444</v>
      </c>
      <c r="K2439" s="54" t="s">
        <v>5445</v>
      </c>
      <c r="L2439" s="54" t="s">
        <v>342</v>
      </c>
      <c r="M2439" s="54" t="s">
        <v>116</v>
      </c>
      <c r="N2439" s="54">
        <v>9.02</v>
      </c>
      <c r="P2439" s="54">
        <v>0.19</v>
      </c>
      <c r="R2439" s="54">
        <v>7.09</v>
      </c>
      <c r="U2439" s="54">
        <v>0</v>
      </c>
    </row>
    <row r="2440" spans="5:21">
      <c r="E2440" s="55">
        <v>298</v>
      </c>
      <c r="F2440" s="55">
        <v>2198</v>
      </c>
      <c r="H2440" s="54" t="s">
        <v>5446</v>
      </c>
      <c r="I2440" s="55">
        <v>2</v>
      </c>
      <c r="J2440" s="54" t="s">
        <v>5447</v>
      </c>
      <c r="K2440" s="54" t="s">
        <v>5446</v>
      </c>
      <c r="L2440" s="54" t="s">
        <v>342</v>
      </c>
      <c r="M2440" s="54" t="s">
        <v>116</v>
      </c>
      <c r="N2440" s="54">
        <v>9.0299999999999994</v>
      </c>
      <c r="P2440" s="54">
        <v>0.53</v>
      </c>
      <c r="R2440" s="54">
        <v>11705.59</v>
      </c>
      <c r="S2440" s="54">
        <v>3464</v>
      </c>
      <c r="T2440" s="54">
        <v>98</v>
      </c>
      <c r="U2440" s="54">
        <v>335000</v>
      </c>
    </row>
    <row r="2441" spans="5:21">
      <c r="E2441" s="55">
        <v>298</v>
      </c>
      <c r="F2441" s="55">
        <v>2199</v>
      </c>
      <c r="H2441" s="54" t="s">
        <v>5448</v>
      </c>
      <c r="I2441" s="55">
        <v>2</v>
      </c>
      <c r="J2441" s="54" t="s">
        <v>5449</v>
      </c>
      <c r="K2441" s="54" t="s">
        <v>5448</v>
      </c>
      <c r="L2441" s="54" t="s">
        <v>342</v>
      </c>
      <c r="M2441" s="54" t="s">
        <v>116</v>
      </c>
      <c r="N2441" s="54">
        <v>9.0299999999999994</v>
      </c>
      <c r="P2441" s="54">
        <v>0.67</v>
      </c>
      <c r="R2441" s="54">
        <v>11868.66</v>
      </c>
      <c r="S2441" s="54">
        <v>2266</v>
      </c>
      <c r="T2441" s="54">
        <v>300</v>
      </c>
      <c r="U2441" s="54">
        <v>184000</v>
      </c>
    </row>
    <row r="2442" spans="5:21">
      <c r="E2442" s="55">
        <v>298</v>
      </c>
      <c r="F2442" s="55">
        <v>2200</v>
      </c>
      <c r="H2442" s="54" t="s">
        <v>5450</v>
      </c>
      <c r="I2442" s="55">
        <v>2</v>
      </c>
      <c r="J2442" s="54" t="s">
        <v>5451</v>
      </c>
      <c r="K2442" s="54" t="s">
        <v>5450</v>
      </c>
      <c r="L2442" s="54" t="s">
        <v>342</v>
      </c>
      <c r="M2442" s="54" t="s">
        <v>116</v>
      </c>
      <c r="N2442" s="54">
        <v>9.0299999999999994</v>
      </c>
      <c r="P2442" s="54">
        <v>0.41</v>
      </c>
      <c r="R2442" s="54">
        <v>9277.27</v>
      </c>
      <c r="S2442" s="54">
        <v>2286</v>
      </c>
      <c r="T2442" s="54">
        <v>74</v>
      </c>
      <c r="U2442" s="54">
        <v>1</v>
      </c>
    </row>
    <row r="2443" spans="5:21">
      <c r="E2443" s="55">
        <v>298</v>
      </c>
      <c r="F2443" s="55">
        <v>2201</v>
      </c>
      <c r="H2443" s="54" t="s">
        <v>5452</v>
      </c>
      <c r="I2443" s="55">
        <v>2</v>
      </c>
      <c r="J2443" s="54" t="s">
        <v>5453</v>
      </c>
      <c r="K2443" s="54" t="s">
        <v>5454</v>
      </c>
      <c r="L2443" s="54" t="s">
        <v>342</v>
      </c>
      <c r="M2443" s="54" t="s">
        <v>116</v>
      </c>
      <c r="N2443" s="54">
        <v>9.0299999999999994</v>
      </c>
      <c r="P2443" s="54">
        <v>0.49</v>
      </c>
      <c r="R2443" s="54">
        <v>1701.6</v>
      </c>
      <c r="U2443" s="54">
        <v>0</v>
      </c>
    </row>
    <row r="2444" spans="5:21">
      <c r="E2444" s="55">
        <v>298</v>
      </c>
      <c r="F2444" s="55">
        <v>2203</v>
      </c>
      <c r="H2444" s="54" t="s">
        <v>5455</v>
      </c>
      <c r="I2444" s="55">
        <v>2</v>
      </c>
      <c r="J2444" s="54" t="s">
        <v>5456</v>
      </c>
      <c r="K2444" s="54" t="s">
        <v>5457</v>
      </c>
      <c r="L2444" s="54" t="s">
        <v>5458</v>
      </c>
      <c r="M2444" s="54" t="s">
        <v>116</v>
      </c>
      <c r="N2444" s="54">
        <v>9.0299999999999994</v>
      </c>
      <c r="P2444" s="54">
        <v>0.41</v>
      </c>
      <c r="R2444" s="54">
        <v>8979.49</v>
      </c>
      <c r="S2444" s="54">
        <v>2721</v>
      </c>
      <c r="T2444" s="54">
        <v>263</v>
      </c>
      <c r="U2444" s="54">
        <v>1</v>
      </c>
    </row>
    <row r="2445" spans="5:21">
      <c r="E2445" s="55">
        <v>298</v>
      </c>
      <c r="F2445" s="55">
        <v>2349</v>
      </c>
      <c r="H2445" s="54" t="s">
        <v>5459</v>
      </c>
      <c r="I2445" s="55">
        <v>2</v>
      </c>
      <c r="J2445" s="54" t="s">
        <v>5460</v>
      </c>
      <c r="K2445" s="54" t="s">
        <v>469</v>
      </c>
      <c r="L2445" s="54" t="s">
        <v>911</v>
      </c>
      <c r="M2445" s="54" t="s">
        <v>116</v>
      </c>
      <c r="N2445" s="54">
        <v>9.0299999999999994</v>
      </c>
      <c r="P2445" s="54">
        <v>0.26</v>
      </c>
      <c r="R2445" s="54">
        <v>6714.23</v>
      </c>
      <c r="S2445" s="54">
        <v>2136</v>
      </c>
      <c r="T2445" s="54">
        <v>117</v>
      </c>
      <c r="U2445" s="54">
        <v>78500</v>
      </c>
    </row>
    <row r="2446" spans="5:21">
      <c r="E2446" s="55">
        <v>298</v>
      </c>
      <c r="F2446" s="55">
        <v>2350.0100000000002</v>
      </c>
      <c r="H2446" s="54" t="s">
        <v>5461</v>
      </c>
      <c r="I2446" s="55">
        <v>2</v>
      </c>
      <c r="J2446" s="54" t="s">
        <v>5462</v>
      </c>
      <c r="K2446" s="54" t="s">
        <v>5461</v>
      </c>
      <c r="L2446" s="54" t="s">
        <v>363</v>
      </c>
      <c r="M2446" s="54" t="s">
        <v>116</v>
      </c>
      <c r="N2446" s="54">
        <v>9.0299999999999994</v>
      </c>
      <c r="P2446" s="54">
        <v>0.15</v>
      </c>
      <c r="R2446" s="54">
        <v>5473.48</v>
      </c>
      <c r="U2446" s="54">
        <v>0</v>
      </c>
    </row>
    <row r="2447" spans="5:21">
      <c r="E2447" s="55">
        <v>299</v>
      </c>
      <c r="F2447" s="55">
        <v>2351</v>
      </c>
      <c r="H2447" s="54" t="s">
        <v>5463</v>
      </c>
      <c r="I2447" s="55">
        <v>2</v>
      </c>
      <c r="J2447" s="54" t="s">
        <v>5464</v>
      </c>
      <c r="K2447" s="54" t="s">
        <v>5463</v>
      </c>
      <c r="L2447" s="54" t="s">
        <v>342</v>
      </c>
      <c r="M2447" s="54" t="s">
        <v>116</v>
      </c>
      <c r="N2447" s="54">
        <v>9.0299999999999994</v>
      </c>
      <c r="P2447" s="54">
        <v>0.5</v>
      </c>
      <c r="R2447" s="54">
        <v>10727.17</v>
      </c>
      <c r="S2447" s="54">
        <v>2886</v>
      </c>
      <c r="T2447" s="54">
        <v>328</v>
      </c>
      <c r="U2447" s="54">
        <v>445000</v>
      </c>
    </row>
    <row r="2448" spans="5:21">
      <c r="E2448" s="55">
        <v>299</v>
      </c>
      <c r="F2448" s="55">
        <v>2353</v>
      </c>
      <c r="H2448" s="54" t="s">
        <v>5465</v>
      </c>
      <c r="I2448" s="55">
        <v>2</v>
      </c>
      <c r="J2448" s="54" t="s">
        <v>5466</v>
      </c>
      <c r="K2448" s="54" t="s">
        <v>5465</v>
      </c>
      <c r="L2448" s="54" t="s">
        <v>342</v>
      </c>
      <c r="M2448" s="54" t="s">
        <v>116</v>
      </c>
      <c r="N2448" s="54">
        <v>9.0299999999999994</v>
      </c>
      <c r="P2448" s="54">
        <v>0.27</v>
      </c>
      <c r="R2448" s="54">
        <v>5969.78</v>
      </c>
      <c r="U2448" s="54">
        <v>0</v>
      </c>
    </row>
    <row r="2449" spans="5:21">
      <c r="E2449" s="55">
        <v>300</v>
      </c>
      <c r="F2449" s="55">
        <v>1</v>
      </c>
      <c r="H2449" s="54" t="s">
        <v>5467</v>
      </c>
      <c r="I2449" s="55">
        <v>2</v>
      </c>
      <c r="J2449" s="54" t="s">
        <v>5468</v>
      </c>
      <c r="K2449" s="54" t="s">
        <v>5467</v>
      </c>
      <c r="L2449" s="54" t="s">
        <v>363</v>
      </c>
      <c r="M2449" s="54" t="s">
        <v>116</v>
      </c>
      <c r="N2449" s="54">
        <v>9.0299999999999994</v>
      </c>
      <c r="P2449" s="54">
        <v>2.13</v>
      </c>
      <c r="R2449" s="54">
        <v>8231.49</v>
      </c>
      <c r="S2449" s="54">
        <v>2416</v>
      </c>
      <c r="T2449" s="54">
        <v>292</v>
      </c>
      <c r="U2449" s="54">
        <v>164000</v>
      </c>
    </row>
    <row r="2450" spans="5:21">
      <c r="E2450" s="55">
        <v>300</v>
      </c>
      <c r="F2450" s="55">
        <v>2344</v>
      </c>
      <c r="H2450" s="54" t="s">
        <v>1738</v>
      </c>
      <c r="I2450" s="55">
        <v>2</v>
      </c>
      <c r="J2450" s="54" t="s">
        <v>5469</v>
      </c>
      <c r="K2450" s="54" t="s">
        <v>1738</v>
      </c>
      <c r="L2450" s="54" t="s">
        <v>342</v>
      </c>
      <c r="M2450" s="54" t="s">
        <v>116</v>
      </c>
      <c r="N2450" s="54">
        <v>9.0299999999999994</v>
      </c>
      <c r="P2450" s="54">
        <v>0.22</v>
      </c>
      <c r="R2450" s="54">
        <v>7735.19</v>
      </c>
      <c r="U2450" s="54">
        <v>0</v>
      </c>
    </row>
    <row r="2451" spans="5:21">
      <c r="E2451" s="55">
        <v>300</v>
      </c>
      <c r="F2451" s="55">
        <v>2345</v>
      </c>
      <c r="H2451" s="54" t="s">
        <v>5470</v>
      </c>
      <c r="I2451" s="55">
        <v>2</v>
      </c>
      <c r="J2451" s="54" t="s">
        <v>5471</v>
      </c>
      <c r="K2451" s="54" t="s">
        <v>5470</v>
      </c>
      <c r="L2451" s="54" t="s">
        <v>342</v>
      </c>
      <c r="M2451" s="54" t="s">
        <v>116</v>
      </c>
      <c r="N2451" s="54">
        <v>9.0299999999999994</v>
      </c>
      <c r="P2451" s="54">
        <v>0.26</v>
      </c>
      <c r="R2451" s="54">
        <v>8701.1299999999992</v>
      </c>
      <c r="S2451" s="54">
        <v>2857</v>
      </c>
      <c r="T2451" s="54">
        <v>123</v>
      </c>
      <c r="U2451" s="54">
        <v>1</v>
      </c>
    </row>
    <row r="2452" spans="5:21">
      <c r="E2452" s="55">
        <v>300</v>
      </c>
      <c r="F2452" s="55">
        <v>2346</v>
      </c>
      <c r="H2452" s="54" t="s">
        <v>5472</v>
      </c>
      <c r="I2452" s="55">
        <v>2</v>
      </c>
      <c r="J2452" s="54" t="s">
        <v>5473</v>
      </c>
      <c r="K2452" s="54" t="s">
        <v>5472</v>
      </c>
      <c r="L2452" s="54" t="s">
        <v>342</v>
      </c>
      <c r="M2452" s="54" t="s">
        <v>116</v>
      </c>
      <c r="N2452" s="54">
        <v>9.0299999999999994</v>
      </c>
      <c r="P2452" s="54">
        <v>0.38</v>
      </c>
      <c r="R2452" s="54">
        <v>13471</v>
      </c>
      <c r="S2452" s="54">
        <v>3364</v>
      </c>
      <c r="T2452" s="54">
        <v>312</v>
      </c>
      <c r="U2452" s="54">
        <v>390500</v>
      </c>
    </row>
    <row r="2453" spans="5:21">
      <c r="E2453" s="55">
        <v>300</v>
      </c>
      <c r="F2453" s="55">
        <v>2346.02</v>
      </c>
      <c r="H2453" s="54" t="s">
        <v>5474</v>
      </c>
      <c r="I2453" s="55">
        <v>2</v>
      </c>
      <c r="J2453" s="54" t="s">
        <v>5475</v>
      </c>
      <c r="K2453" s="54" t="s">
        <v>5474</v>
      </c>
      <c r="L2453" s="54" t="s">
        <v>342</v>
      </c>
      <c r="M2453" s="54" t="s">
        <v>116</v>
      </c>
      <c r="N2453" s="54">
        <v>9.0299999999999994</v>
      </c>
      <c r="P2453" s="54">
        <v>0.35</v>
      </c>
      <c r="R2453" s="54">
        <v>8426.4699999999993</v>
      </c>
      <c r="S2453" s="54">
        <v>3363</v>
      </c>
      <c r="T2453" s="54">
        <v>796</v>
      </c>
      <c r="U2453" s="54">
        <v>1</v>
      </c>
    </row>
    <row r="2454" spans="5:21">
      <c r="E2454" s="55">
        <v>300</v>
      </c>
      <c r="F2454" s="55">
        <v>2346.04</v>
      </c>
      <c r="H2454" s="54" t="s">
        <v>5476</v>
      </c>
      <c r="I2454" s="55">
        <v>2</v>
      </c>
      <c r="J2454" s="54" t="s">
        <v>5477</v>
      </c>
      <c r="K2454" s="54" t="s">
        <v>5478</v>
      </c>
      <c r="L2454" s="54" t="s">
        <v>342</v>
      </c>
      <c r="M2454" s="54" t="s">
        <v>116</v>
      </c>
      <c r="N2454" s="54">
        <v>9.0299999999999994</v>
      </c>
      <c r="P2454" s="54">
        <v>0.42</v>
      </c>
      <c r="R2454" s="54">
        <v>13066.87</v>
      </c>
      <c r="S2454" s="54">
        <v>3509</v>
      </c>
      <c r="T2454" s="54">
        <v>152</v>
      </c>
      <c r="U2454" s="54">
        <v>380000</v>
      </c>
    </row>
    <row r="2455" spans="5:21">
      <c r="E2455" s="55">
        <v>300</v>
      </c>
      <c r="F2455" s="55">
        <v>2347.0100000000002</v>
      </c>
      <c r="H2455" s="54" t="s">
        <v>5479</v>
      </c>
      <c r="I2455" s="55">
        <v>2</v>
      </c>
      <c r="J2455" s="54" t="s">
        <v>5480</v>
      </c>
      <c r="K2455" s="54" t="s">
        <v>5479</v>
      </c>
      <c r="L2455" s="54" t="s">
        <v>363</v>
      </c>
      <c r="M2455" s="54" t="s">
        <v>116</v>
      </c>
      <c r="N2455" s="54">
        <v>9.0299999999999994</v>
      </c>
      <c r="P2455" s="54">
        <v>0.92</v>
      </c>
      <c r="R2455" s="54">
        <v>5002</v>
      </c>
      <c r="S2455" s="54">
        <v>2072</v>
      </c>
      <c r="T2455" s="54">
        <v>33</v>
      </c>
      <c r="U2455" s="54">
        <v>95000</v>
      </c>
    </row>
    <row r="2456" spans="5:21">
      <c r="E2456" s="55">
        <v>301</v>
      </c>
      <c r="F2456" s="55">
        <v>1</v>
      </c>
      <c r="H2456" s="54" t="s">
        <v>5467</v>
      </c>
      <c r="I2456" s="55">
        <v>1</v>
      </c>
      <c r="J2456" s="54" t="s">
        <v>5468</v>
      </c>
      <c r="K2456" s="54" t="s">
        <v>5467</v>
      </c>
      <c r="L2456" s="54" t="s">
        <v>363</v>
      </c>
      <c r="M2456" s="54" t="s">
        <v>116</v>
      </c>
      <c r="N2456" s="54">
        <v>9.0299999999999994</v>
      </c>
      <c r="P2456" s="54">
        <v>0.67</v>
      </c>
      <c r="R2456" s="54">
        <v>358.05</v>
      </c>
      <c r="S2456" s="54">
        <v>2416</v>
      </c>
      <c r="T2456" s="54">
        <v>164</v>
      </c>
      <c r="U2456" s="54">
        <v>1</v>
      </c>
    </row>
    <row r="2457" spans="5:21">
      <c r="E2457" s="55">
        <v>301</v>
      </c>
      <c r="F2457" s="55">
        <v>2</v>
      </c>
      <c r="H2457" s="54" t="s">
        <v>5481</v>
      </c>
      <c r="I2457" s="55" t="s">
        <v>77</v>
      </c>
      <c r="J2457" s="54" t="s">
        <v>5482</v>
      </c>
      <c r="K2457" s="54" t="s">
        <v>5483</v>
      </c>
      <c r="L2457" s="54" t="s">
        <v>342</v>
      </c>
      <c r="M2457" s="54" t="s">
        <v>116</v>
      </c>
      <c r="N2457" s="54">
        <v>9.0299999999999994</v>
      </c>
      <c r="P2457" s="54">
        <v>0.16</v>
      </c>
      <c r="Q2457" s="54" t="s">
        <v>86</v>
      </c>
      <c r="R2457" s="54">
        <v>0</v>
      </c>
      <c r="U2457" s="54">
        <v>0</v>
      </c>
    </row>
    <row r="2458" spans="5:21">
      <c r="E2458" s="55">
        <v>301</v>
      </c>
      <c r="F2458" s="55">
        <v>2336</v>
      </c>
      <c r="H2458" s="54" t="s">
        <v>5484</v>
      </c>
      <c r="I2458" s="55">
        <v>2</v>
      </c>
      <c r="J2458" s="54" t="s">
        <v>5485</v>
      </c>
      <c r="K2458" s="54" t="s">
        <v>5484</v>
      </c>
      <c r="L2458" s="54" t="s">
        <v>342</v>
      </c>
      <c r="M2458" s="54" t="s">
        <v>116</v>
      </c>
      <c r="N2458" s="54">
        <v>9.0299999999999994</v>
      </c>
      <c r="P2458" s="54">
        <v>0.28000000000000003</v>
      </c>
      <c r="R2458" s="54">
        <v>7880.54</v>
      </c>
      <c r="S2458" s="54">
        <v>2844</v>
      </c>
      <c r="T2458" s="54">
        <v>40</v>
      </c>
      <c r="U2458" s="54">
        <v>265000</v>
      </c>
    </row>
    <row r="2459" spans="5:21">
      <c r="E2459" s="55">
        <v>301</v>
      </c>
      <c r="F2459" s="55">
        <v>2338</v>
      </c>
      <c r="H2459" s="54" t="s">
        <v>5486</v>
      </c>
      <c r="I2459" s="55">
        <v>2</v>
      </c>
      <c r="J2459" s="54" t="s">
        <v>5487</v>
      </c>
      <c r="K2459" s="54" t="s">
        <v>5486</v>
      </c>
      <c r="L2459" s="54" t="s">
        <v>342</v>
      </c>
      <c r="M2459" s="54" t="s">
        <v>116</v>
      </c>
      <c r="N2459" s="54">
        <v>9.0299999999999994</v>
      </c>
      <c r="P2459" s="54">
        <v>0.18</v>
      </c>
      <c r="R2459" s="54">
        <v>6934.02</v>
      </c>
      <c r="S2459" s="54">
        <v>2796</v>
      </c>
      <c r="T2459" s="54">
        <v>15</v>
      </c>
      <c r="U2459" s="54">
        <v>170000</v>
      </c>
    </row>
    <row r="2460" spans="5:21">
      <c r="E2460" s="55">
        <v>301</v>
      </c>
      <c r="F2460" s="55">
        <v>2339</v>
      </c>
      <c r="H2460" s="54" t="s">
        <v>5488</v>
      </c>
      <c r="I2460" s="55">
        <v>2</v>
      </c>
      <c r="J2460" s="54" t="s">
        <v>5489</v>
      </c>
      <c r="K2460" s="54" t="s">
        <v>5488</v>
      </c>
      <c r="L2460" s="54" t="s">
        <v>342</v>
      </c>
      <c r="M2460" s="54" t="s">
        <v>116</v>
      </c>
      <c r="N2460" s="54">
        <v>9.0299999999999994</v>
      </c>
      <c r="P2460" s="54">
        <v>0.5</v>
      </c>
      <c r="R2460" s="54">
        <v>5994.6</v>
      </c>
      <c r="S2460" s="54">
        <v>3228</v>
      </c>
      <c r="T2460" s="54">
        <v>694</v>
      </c>
      <c r="U2460" s="54">
        <v>1</v>
      </c>
    </row>
    <row r="2461" spans="5:21">
      <c r="E2461" s="55">
        <v>301</v>
      </c>
      <c r="F2461" s="55">
        <v>2341.02</v>
      </c>
      <c r="H2461" s="54" t="s">
        <v>5490</v>
      </c>
      <c r="I2461" s="55">
        <v>2</v>
      </c>
      <c r="J2461" s="54" t="s">
        <v>5491</v>
      </c>
      <c r="K2461" s="54" t="s">
        <v>5490</v>
      </c>
      <c r="L2461" s="54" t="s">
        <v>342</v>
      </c>
      <c r="M2461" s="54" t="s">
        <v>116</v>
      </c>
      <c r="N2461" s="54">
        <v>9.0299999999999994</v>
      </c>
      <c r="P2461" s="54">
        <v>0.49</v>
      </c>
      <c r="R2461" s="54">
        <v>10408.120000000001</v>
      </c>
      <c r="S2461" s="54">
        <v>3407</v>
      </c>
      <c r="T2461" s="54">
        <v>340</v>
      </c>
      <c r="U2461" s="54">
        <v>299500</v>
      </c>
    </row>
    <row r="2462" spans="5:21">
      <c r="E2462" s="55">
        <v>302</v>
      </c>
      <c r="F2462" s="55">
        <v>1</v>
      </c>
      <c r="H2462" s="54" t="s">
        <v>5481</v>
      </c>
      <c r="I2462" s="55" t="s">
        <v>77</v>
      </c>
      <c r="J2462" s="54" t="s">
        <v>5482</v>
      </c>
      <c r="K2462" s="54" t="s">
        <v>5483</v>
      </c>
      <c r="L2462" s="54" t="s">
        <v>342</v>
      </c>
      <c r="M2462" s="54" t="s">
        <v>116</v>
      </c>
      <c r="N2462" s="54">
        <v>9.0299999999999994</v>
      </c>
      <c r="P2462" s="54">
        <v>0.16</v>
      </c>
      <c r="Q2462" s="54" t="s">
        <v>86</v>
      </c>
      <c r="R2462" s="54">
        <v>0</v>
      </c>
      <c r="U2462" s="54">
        <v>0</v>
      </c>
    </row>
    <row r="2463" spans="5:21">
      <c r="E2463" s="55">
        <v>302</v>
      </c>
      <c r="F2463" s="55">
        <v>2279</v>
      </c>
      <c r="H2463" s="54" t="s">
        <v>5492</v>
      </c>
      <c r="I2463" s="55">
        <v>2</v>
      </c>
      <c r="J2463" s="54" t="s">
        <v>5493</v>
      </c>
      <c r="K2463" s="54" t="s">
        <v>5492</v>
      </c>
      <c r="L2463" s="54" t="s">
        <v>5494</v>
      </c>
      <c r="M2463" s="54" t="s">
        <v>116</v>
      </c>
      <c r="N2463" s="54">
        <v>9.0299999999999994</v>
      </c>
      <c r="P2463" s="54">
        <v>0.26</v>
      </c>
      <c r="R2463" s="54">
        <v>5842.16</v>
      </c>
      <c r="S2463" s="54">
        <v>3363</v>
      </c>
      <c r="T2463" s="54">
        <v>649</v>
      </c>
      <c r="U2463" s="54">
        <v>132500</v>
      </c>
    </row>
    <row r="2464" spans="5:21">
      <c r="E2464" s="55">
        <v>302</v>
      </c>
      <c r="F2464" s="55">
        <v>2280</v>
      </c>
      <c r="H2464" s="54" t="s">
        <v>5495</v>
      </c>
      <c r="I2464" s="55">
        <v>2</v>
      </c>
      <c r="J2464" s="54" t="s">
        <v>5496</v>
      </c>
      <c r="K2464" s="54" t="s">
        <v>5497</v>
      </c>
      <c r="L2464" s="54" t="s">
        <v>5498</v>
      </c>
      <c r="M2464" s="54" t="s">
        <v>116</v>
      </c>
      <c r="N2464" s="54">
        <v>9.0299999999999994</v>
      </c>
      <c r="P2464" s="54">
        <v>0.73</v>
      </c>
      <c r="R2464" s="54">
        <v>4849.5600000000004</v>
      </c>
      <c r="S2464" s="54">
        <v>3369</v>
      </c>
      <c r="T2464" s="54">
        <v>559</v>
      </c>
      <c r="U2464" s="54">
        <v>50100</v>
      </c>
    </row>
    <row r="2465" spans="5:21">
      <c r="E2465" s="55">
        <v>302</v>
      </c>
      <c r="F2465" s="55">
        <v>2283</v>
      </c>
      <c r="H2465" s="54" t="s">
        <v>5499</v>
      </c>
      <c r="I2465" s="55">
        <v>2</v>
      </c>
      <c r="J2465" s="54" t="s">
        <v>5500</v>
      </c>
      <c r="K2465" s="54" t="s">
        <v>5499</v>
      </c>
      <c r="L2465" s="54" t="s">
        <v>342</v>
      </c>
      <c r="M2465" s="54" t="s">
        <v>116</v>
      </c>
      <c r="N2465" s="54">
        <v>9.0299999999999994</v>
      </c>
      <c r="P2465" s="54">
        <v>0.25</v>
      </c>
      <c r="R2465" s="54">
        <v>7090</v>
      </c>
      <c r="S2465" s="54">
        <v>3480</v>
      </c>
      <c r="T2465" s="54">
        <v>922</v>
      </c>
      <c r="U2465" s="54">
        <v>1</v>
      </c>
    </row>
    <row r="2466" spans="5:21">
      <c r="E2466" s="55">
        <v>302</v>
      </c>
      <c r="F2466" s="55">
        <v>2284</v>
      </c>
      <c r="H2466" s="54" t="s">
        <v>5501</v>
      </c>
      <c r="I2466" s="55">
        <v>2</v>
      </c>
      <c r="J2466" s="54" t="s">
        <v>5502</v>
      </c>
      <c r="K2466" s="54" t="s">
        <v>5501</v>
      </c>
      <c r="L2466" s="54" t="s">
        <v>342</v>
      </c>
      <c r="M2466" s="54" t="s">
        <v>116</v>
      </c>
      <c r="N2466" s="54">
        <v>9.0299999999999994</v>
      </c>
      <c r="P2466" s="54">
        <v>0.41</v>
      </c>
      <c r="R2466" s="54">
        <v>9858.65</v>
      </c>
      <c r="S2466" s="54">
        <v>3479</v>
      </c>
      <c r="T2466" s="54">
        <v>889</v>
      </c>
      <c r="U2466" s="54">
        <v>248000</v>
      </c>
    </row>
    <row r="2467" spans="5:21">
      <c r="E2467" s="55">
        <v>302</v>
      </c>
      <c r="F2467" s="55">
        <v>2286</v>
      </c>
      <c r="H2467" s="54" t="s">
        <v>5503</v>
      </c>
      <c r="I2467" s="55">
        <v>2</v>
      </c>
      <c r="J2467" s="54" t="s">
        <v>5504</v>
      </c>
      <c r="K2467" s="54" t="s">
        <v>5503</v>
      </c>
      <c r="L2467" s="54" t="s">
        <v>342</v>
      </c>
      <c r="M2467" s="54" t="s">
        <v>116</v>
      </c>
      <c r="N2467" s="54">
        <v>9.0299999999999994</v>
      </c>
      <c r="P2467" s="54">
        <v>0.55000000000000004</v>
      </c>
      <c r="R2467" s="54">
        <v>10904.42</v>
      </c>
      <c r="U2467" s="54">
        <v>0</v>
      </c>
    </row>
    <row r="2468" spans="5:21">
      <c r="E2468" s="55">
        <v>302</v>
      </c>
      <c r="F2468" s="55">
        <v>2289</v>
      </c>
      <c r="H2468" s="54" t="s">
        <v>5505</v>
      </c>
      <c r="I2468" s="55">
        <v>1</v>
      </c>
      <c r="J2468" s="54" t="s">
        <v>5506</v>
      </c>
      <c r="K2468" s="54" t="s">
        <v>5507</v>
      </c>
      <c r="L2468" s="54" t="s">
        <v>5508</v>
      </c>
      <c r="M2468" s="54" t="s">
        <v>116</v>
      </c>
      <c r="N2468" s="54">
        <v>9.0299999999999994</v>
      </c>
      <c r="P2468" s="54">
        <v>0.24</v>
      </c>
      <c r="R2468" s="54">
        <v>255.24</v>
      </c>
      <c r="S2468" s="54">
        <v>3421</v>
      </c>
      <c r="T2468" s="54">
        <v>481</v>
      </c>
      <c r="U2468" s="54">
        <v>2990</v>
      </c>
    </row>
    <row r="2469" spans="5:21">
      <c r="E2469" s="55">
        <v>302</v>
      </c>
      <c r="F2469" s="55">
        <v>2290</v>
      </c>
      <c r="H2469" s="54" t="s">
        <v>5509</v>
      </c>
      <c r="I2469" s="55">
        <v>2</v>
      </c>
      <c r="J2469" s="54" t="s">
        <v>5510</v>
      </c>
      <c r="K2469" s="54" t="s">
        <v>5509</v>
      </c>
      <c r="L2469" s="54" t="s">
        <v>342</v>
      </c>
      <c r="M2469" s="54" t="s">
        <v>116</v>
      </c>
      <c r="N2469" s="54">
        <v>9.0299999999999994</v>
      </c>
      <c r="P2469" s="54">
        <v>0.25</v>
      </c>
      <c r="R2469" s="54">
        <v>6086.77</v>
      </c>
      <c r="S2469" s="54">
        <v>2867</v>
      </c>
      <c r="T2469" s="54">
        <v>321</v>
      </c>
      <c r="U2469" s="54">
        <v>210000</v>
      </c>
    </row>
    <row r="2470" spans="5:21">
      <c r="E2470" s="55">
        <v>302</v>
      </c>
      <c r="F2470" s="55">
        <v>2291</v>
      </c>
      <c r="H2470" s="54" t="s">
        <v>5511</v>
      </c>
      <c r="I2470" s="55">
        <v>2</v>
      </c>
      <c r="J2470" s="54" t="s">
        <v>5512</v>
      </c>
      <c r="K2470" s="54" t="s">
        <v>5511</v>
      </c>
      <c r="L2470" s="54" t="s">
        <v>342</v>
      </c>
      <c r="M2470" s="54" t="s">
        <v>116</v>
      </c>
      <c r="N2470" s="54">
        <v>9.0299999999999994</v>
      </c>
      <c r="P2470" s="54">
        <v>0.49</v>
      </c>
      <c r="R2470" s="54">
        <v>10411.67</v>
      </c>
      <c r="S2470" s="54">
        <v>2880</v>
      </c>
      <c r="T2470" s="54">
        <v>291</v>
      </c>
      <c r="U2470" s="54">
        <v>245000</v>
      </c>
    </row>
    <row r="2471" spans="5:21">
      <c r="E2471" s="55">
        <v>302</v>
      </c>
      <c r="F2471" s="55">
        <v>2293</v>
      </c>
      <c r="H2471" s="54" t="s">
        <v>5513</v>
      </c>
      <c r="I2471" s="55">
        <v>2</v>
      </c>
      <c r="J2471" s="54" t="s">
        <v>5514</v>
      </c>
      <c r="K2471" s="54" t="s">
        <v>5513</v>
      </c>
      <c r="L2471" s="54" t="s">
        <v>342</v>
      </c>
      <c r="M2471" s="54" t="s">
        <v>116</v>
      </c>
      <c r="N2471" s="54">
        <v>9.0299999999999994</v>
      </c>
      <c r="P2471" s="54">
        <v>0.2</v>
      </c>
      <c r="R2471" s="54">
        <v>6221.48</v>
      </c>
      <c r="S2471" s="54">
        <v>3343</v>
      </c>
      <c r="T2471" s="54">
        <v>540</v>
      </c>
      <c r="U2471" s="54">
        <v>169500</v>
      </c>
    </row>
    <row r="2472" spans="5:21">
      <c r="E2472" s="55">
        <v>302</v>
      </c>
      <c r="F2472" s="55">
        <v>2294</v>
      </c>
      <c r="H2472" s="54" t="s">
        <v>5515</v>
      </c>
      <c r="I2472" s="55">
        <v>2</v>
      </c>
      <c r="J2472" s="54" t="s">
        <v>5516</v>
      </c>
      <c r="K2472" s="54" t="s">
        <v>5515</v>
      </c>
      <c r="L2472" s="54" t="s">
        <v>342</v>
      </c>
      <c r="M2472" s="54" t="s">
        <v>116</v>
      </c>
      <c r="N2472" s="54">
        <v>9.0299999999999994</v>
      </c>
      <c r="P2472" s="54">
        <v>0.24</v>
      </c>
      <c r="R2472" s="54">
        <v>6271.11</v>
      </c>
      <c r="S2472" s="54">
        <v>3350</v>
      </c>
      <c r="T2472" s="54">
        <v>378</v>
      </c>
      <c r="U2472" s="54">
        <v>118000</v>
      </c>
    </row>
    <row r="2473" spans="5:21">
      <c r="E2473" s="55">
        <v>302</v>
      </c>
      <c r="F2473" s="55">
        <v>2326</v>
      </c>
      <c r="H2473" s="54" t="s">
        <v>5517</v>
      </c>
      <c r="I2473" s="55">
        <v>2</v>
      </c>
      <c r="J2473" s="54" t="s">
        <v>5518</v>
      </c>
      <c r="K2473" s="54" t="s">
        <v>5517</v>
      </c>
      <c r="L2473" s="54" t="s">
        <v>342</v>
      </c>
      <c r="M2473" s="54" t="s">
        <v>116</v>
      </c>
      <c r="N2473" s="54">
        <v>9.0299999999999994</v>
      </c>
      <c r="P2473" s="54">
        <v>0.45</v>
      </c>
      <c r="R2473" s="54">
        <v>8401.65</v>
      </c>
      <c r="U2473" s="54">
        <v>0</v>
      </c>
    </row>
    <row r="2474" spans="5:21">
      <c r="E2474" s="55">
        <v>302</v>
      </c>
      <c r="F2474" s="55">
        <v>2328</v>
      </c>
      <c r="H2474" s="54" t="s">
        <v>5519</v>
      </c>
      <c r="I2474" s="55">
        <v>2</v>
      </c>
      <c r="J2474" s="54" t="s">
        <v>5520</v>
      </c>
      <c r="K2474" s="54" t="s">
        <v>5519</v>
      </c>
      <c r="L2474" s="54" t="s">
        <v>342</v>
      </c>
      <c r="M2474" s="54" t="s">
        <v>116</v>
      </c>
      <c r="N2474" s="54">
        <v>9.0299999999999994</v>
      </c>
      <c r="P2474" s="54">
        <v>0.25</v>
      </c>
      <c r="R2474" s="54">
        <v>6253.38</v>
      </c>
      <c r="U2474" s="54">
        <v>0</v>
      </c>
    </row>
    <row r="2475" spans="5:21">
      <c r="E2475" s="55">
        <v>302</v>
      </c>
      <c r="F2475" s="55">
        <v>2329</v>
      </c>
      <c r="H2475" s="54" t="s">
        <v>5521</v>
      </c>
      <c r="I2475" s="55">
        <v>2</v>
      </c>
      <c r="J2475" s="54" t="s">
        <v>5522</v>
      </c>
      <c r="K2475" s="54" t="s">
        <v>5521</v>
      </c>
      <c r="L2475" s="54" t="s">
        <v>342</v>
      </c>
      <c r="M2475" s="54" t="s">
        <v>116</v>
      </c>
      <c r="N2475" s="54">
        <v>9.0299999999999994</v>
      </c>
      <c r="P2475" s="54">
        <v>0.41</v>
      </c>
      <c r="R2475" s="54">
        <v>9333.99</v>
      </c>
      <c r="S2475" s="54">
        <v>3049</v>
      </c>
      <c r="T2475" s="54">
        <v>30</v>
      </c>
      <c r="U2475" s="54">
        <v>390000</v>
      </c>
    </row>
    <row r="2476" spans="5:21">
      <c r="E2476" s="55">
        <v>302</v>
      </c>
      <c r="F2476" s="55">
        <v>2331</v>
      </c>
      <c r="H2476" s="54" t="s">
        <v>4762</v>
      </c>
      <c r="I2476" s="55">
        <v>2</v>
      </c>
      <c r="J2476" s="54" t="s">
        <v>5523</v>
      </c>
      <c r="K2476" s="54" t="s">
        <v>4762</v>
      </c>
      <c r="L2476" s="54" t="s">
        <v>342</v>
      </c>
      <c r="M2476" s="54" t="s">
        <v>116</v>
      </c>
      <c r="N2476" s="54">
        <v>9.0299999999999994</v>
      </c>
      <c r="P2476" s="54">
        <v>0.2</v>
      </c>
      <c r="R2476" s="54">
        <v>8922.77</v>
      </c>
      <c r="S2476" s="54">
        <v>3506</v>
      </c>
      <c r="T2476" s="54">
        <v>702</v>
      </c>
      <c r="U2476" s="54">
        <v>303500</v>
      </c>
    </row>
    <row r="2477" spans="5:21">
      <c r="E2477" s="55">
        <v>302</v>
      </c>
      <c r="F2477" s="55">
        <v>2332</v>
      </c>
      <c r="H2477" s="54" t="s">
        <v>5524</v>
      </c>
      <c r="I2477" s="55">
        <v>2</v>
      </c>
      <c r="J2477" s="54" t="s">
        <v>5221</v>
      </c>
      <c r="K2477" s="54" t="s">
        <v>5222</v>
      </c>
      <c r="L2477" s="54" t="s">
        <v>342</v>
      </c>
      <c r="M2477" s="54" t="s">
        <v>116</v>
      </c>
      <c r="N2477" s="54">
        <v>9.0299999999999994</v>
      </c>
      <c r="P2477" s="54">
        <v>0.45</v>
      </c>
      <c r="R2477" s="54">
        <v>6806.4</v>
      </c>
      <c r="S2477" s="54">
        <v>3208</v>
      </c>
      <c r="T2477" s="54">
        <v>405</v>
      </c>
      <c r="U2477" s="54">
        <v>1</v>
      </c>
    </row>
    <row r="2478" spans="5:21">
      <c r="E2478" s="55">
        <v>302</v>
      </c>
      <c r="F2478" s="55">
        <v>2334</v>
      </c>
      <c r="H2478" s="54" t="s">
        <v>5525</v>
      </c>
      <c r="I2478" s="55">
        <v>2</v>
      </c>
      <c r="J2478" s="54" t="s">
        <v>5526</v>
      </c>
      <c r="K2478" s="54" t="s">
        <v>5525</v>
      </c>
      <c r="L2478" s="54" t="s">
        <v>342</v>
      </c>
      <c r="M2478" s="54" t="s">
        <v>116</v>
      </c>
      <c r="N2478" s="54">
        <v>9.0299999999999994</v>
      </c>
      <c r="P2478" s="54">
        <v>0.49</v>
      </c>
      <c r="R2478" s="54">
        <v>9752.2999999999993</v>
      </c>
      <c r="S2478" s="54">
        <v>2244</v>
      </c>
      <c r="T2478" s="54">
        <v>229</v>
      </c>
      <c r="U2478" s="54">
        <v>161200</v>
      </c>
    </row>
    <row r="2479" spans="5:21">
      <c r="E2479" s="55">
        <v>303</v>
      </c>
      <c r="F2479" s="55">
        <v>1</v>
      </c>
      <c r="H2479" s="54" t="s">
        <v>5527</v>
      </c>
      <c r="I2479" s="55" t="s">
        <v>77</v>
      </c>
      <c r="J2479" s="54" t="s">
        <v>5482</v>
      </c>
      <c r="K2479" s="54" t="s">
        <v>5483</v>
      </c>
      <c r="L2479" s="54" t="s">
        <v>342</v>
      </c>
      <c r="M2479" s="54" t="s">
        <v>116</v>
      </c>
      <c r="N2479" s="54">
        <v>9.0299999999999994</v>
      </c>
      <c r="P2479" s="54">
        <v>1</v>
      </c>
      <c r="Q2479" s="54" t="s">
        <v>86</v>
      </c>
      <c r="R2479" s="54">
        <v>0</v>
      </c>
      <c r="U2479" s="54">
        <v>0</v>
      </c>
    </row>
    <row r="2480" spans="5:21">
      <c r="E2480" s="55">
        <v>303</v>
      </c>
      <c r="F2480" s="55">
        <v>1.01</v>
      </c>
      <c r="H2480" s="54" t="s">
        <v>5528</v>
      </c>
      <c r="I2480" s="55">
        <v>2</v>
      </c>
      <c r="J2480" s="54" t="s">
        <v>5529</v>
      </c>
      <c r="K2480" s="54" t="s">
        <v>5530</v>
      </c>
      <c r="L2480" s="54" t="s">
        <v>342</v>
      </c>
      <c r="M2480" s="54" t="s">
        <v>116</v>
      </c>
      <c r="N2480" s="54">
        <v>9.0299999999999994</v>
      </c>
      <c r="P2480" s="54">
        <v>0.41</v>
      </c>
      <c r="R2480" s="54">
        <v>10018.17</v>
      </c>
      <c r="S2480" s="54">
        <v>2854</v>
      </c>
      <c r="T2480" s="54">
        <v>52</v>
      </c>
      <c r="U2480" s="54">
        <v>335000</v>
      </c>
    </row>
    <row r="2481" spans="5:21">
      <c r="E2481" s="55">
        <v>303</v>
      </c>
      <c r="F2481" s="55">
        <v>1.02</v>
      </c>
      <c r="H2481" s="54" t="s">
        <v>5531</v>
      </c>
      <c r="I2481" s="55">
        <v>2</v>
      </c>
      <c r="J2481" s="54" t="s">
        <v>5532</v>
      </c>
      <c r="K2481" s="54" t="s">
        <v>5531</v>
      </c>
      <c r="L2481" s="54" t="s">
        <v>342</v>
      </c>
      <c r="M2481" s="54" t="s">
        <v>116</v>
      </c>
      <c r="N2481" s="54">
        <v>9.0299999999999994</v>
      </c>
      <c r="P2481" s="54">
        <v>0.48</v>
      </c>
      <c r="R2481" s="54">
        <v>10514.47</v>
      </c>
      <c r="S2481" s="54">
        <v>3207</v>
      </c>
      <c r="T2481" s="54">
        <v>588</v>
      </c>
      <c r="U2481" s="54">
        <v>330000</v>
      </c>
    </row>
    <row r="2482" spans="5:21">
      <c r="E2482" s="55">
        <v>303</v>
      </c>
      <c r="F2482" s="55">
        <v>2</v>
      </c>
      <c r="H2482" s="54" t="s">
        <v>5533</v>
      </c>
      <c r="I2482" s="55">
        <v>2</v>
      </c>
      <c r="J2482" s="54" t="s">
        <v>5534</v>
      </c>
      <c r="K2482" s="54" t="s">
        <v>5533</v>
      </c>
      <c r="L2482" s="54" t="s">
        <v>342</v>
      </c>
      <c r="M2482" s="54" t="s">
        <v>116</v>
      </c>
      <c r="N2482" s="54">
        <v>9.0299999999999994</v>
      </c>
      <c r="P2482" s="54">
        <v>0.6</v>
      </c>
      <c r="R2482" s="54">
        <v>12946.34</v>
      </c>
      <c r="S2482" s="54">
        <v>2982</v>
      </c>
      <c r="T2482" s="54">
        <v>120</v>
      </c>
      <c r="U2482" s="54">
        <v>1</v>
      </c>
    </row>
    <row r="2483" spans="5:21">
      <c r="E2483" s="55">
        <v>303</v>
      </c>
      <c r="F2483" s="55">
        <v>2205</v>
      </c>
      <c r="H2483" s="54" t="s">
        <v>5535</v>
      </c>
      <c r="I2483" s="55">
        <v>2</v>
      </c>
      <c r="J2483" s="54" t="s">
        <v>5536</v>
      </c>
      <c r="K2483" s="54" t="s">
        <v>5535</v>
      </c>
      <c r="L2483" s="54" t="s">
        <v>342</v>
      </c>
      <c r="M2483" s="54" t="s">
        <v>116</v>
      </c>
      <c r="N2483" s="54">
        <v>9.0299999999999994</v>
      </c>
      <c r="P2483" s="54">
        <v>0.25</v>
      </c>
      <c r="R2483" s="54">
        <v>9879.92</v>
      </c>
      <c r="S2483" s="54">
        <v>2338</v>
      </c>
      <c r="T2483" s="54">
        <v>5</v>
      </c>
      <c r="U2483" s="54">
        <v>150000</v>
      </c>
    </row>
    <row r="2484" spans="5:21">
      <c r="E2484" s="55">
        <v>303</v>
      </c>
      <c r="F2484" s="55">
        <v>2206</v>
      </c>
      <c r="H2484" s="54" t="s">
        <v>5537</v>
      </c>
      <c r="I2484" s="55">
        <v>2</v>
      </c>
      <c r="J2484" s="54" t="s">
        <v>5538</v>
      </c>
      <c r="K2484" s="54" t="s">
        <v>5537</v>
      </c>
      <c r="L2484" s="54" t="s">
        <v>342</v>
      </c>
      <c r="M2484" s="54" t="s">
        <v>116</v>
      </c>
      <c r="N2484" s="54">
        <v>9.0299999999999994</v>
      </c>
      <c r="P2484" s="54">
        <v>0.28000000000000003</v>
      </c>
      <c r="R2484" s="54">
        <v>9371.1299999999992</v>
      </c>
      <c r="U2484" s="54">
        <v>0</v>
      </c>
    </row>
    <row r="2485" spans="5:21">
      <c r="E2485" s="55">
        <v>303</v>
      </c>
      <c r="F2485" s="55">
        <v>2207.02</v>
      </c>
      <c r="H2485" s="54" t="s">
        <v>5539</v>
      </c>
      <c r="I2485" s="55">
        <v>2</v>
      </c>
      <c r="J2485" s="54" t="s">
        <v>5540</v>
      </c>
      <c r="K2485" s="54" t="s">
        <v>5539</v>
      </c>
      <c r="L2485" s="54" t="s">
        <v>342</v>
      </c>
      <c r="M2485" s="54" t="s">
        <v>116</v>
      </c>
      <c r="N2485" s="54">
        <v>9.0299999999999994</v>
      </c>
      <c r="P2485" s="54">
        <v>0.32</v>
      </c>
      <c r="R2485" s="54">
        <v>9325.0499999999993</v>
      </c>
      <c r="S2485" s="54">
        <v>3221</v>
      </c>
      <c r="T2485" s="54">
        <v>428</v>
      </c>
      <c r="U2485" s="54">
        <v>1</v>
      </c>
    </row>
    <row r="2486" spans="5:21">
      <c r="E2486" s="55">
        <v>303</v>
      </c>
      <c r="F2486" s="55">
        <v>2209</v>
      </c>
      <c r="H2486" s="54" t="s">
        <v>5541</v>
      </c>
      <c r="I2486" s="55">
        <v>2</v>
      </c>
      <c r="J2486" s="54" t="s">
        <v>5542</v>
      </c>
      <c r="K2486" s="54" t="s">
        <v>5541</v>
      </c>
      <c r="L2486" s="54" t="s">
        <v>342</v>
      </c>
      <c r="M2486" s="54" t="s">
        <v>116</v>
      </c>
      <c r="N2486" s="54">
        <v>9.0299999999999994</v>
      </c>
      <c r="P2486" s="54">
        <v>0.23</v>
      </c>
      <c r="R2486" s="54">
        <v>7671.38</v>
      </c>
      <c r="S2486" s="54">
        <v>2242</v>
      </c>
      <c r="T2486" s="54">
        <v>130</v>
      </c>
      <c r="U2486" s="54">
        <v>150000</v>
      </c>
    </row>
    <row r="2487" spans="5:21">
      <c r="E2487" s="55">
        <v>303</v>
      </c>
      <c r="F2487" s="55">
        <v>2210</v>
      </c>
      <c r="H2487" s="54" t="s">
        <v>5543</v>
      </c>
      <c r="I2487" s="55">
        <v>2</v>
      </c>
      <c r="J2487" s="54" t="s">
        <v>5544</v>
      </c>
      <c r="K2487" s="54" t="s">
        <v>5543</v>
      </c>
      <c r="L2487" s="54" t="s">
        <v>342</v>
      </c>
      <c r="M2487" s="54" t="s">
        <v>116</v>
      </c>
      <c r="N2487" s="54">
        <v>9.0299999999999994</v>
      </c>
      <c r="P2487" s="54">
        <v>0.28000000000000003</v>
      </c>
      <c r="R2487" s="54">
        <v>8600.17</v>
      </c>
      <c r="S2487" s="54">
        <v>3351</v>
      </c>
      <c r="T2487" s="54">
        <v>293</v>
      </c>
      <c r="U2487" s="54">
        <v>260000</v>
      </c>
    </row>
    <row r="2488" spans="5:21">
      <c r="E2488" s="55">
        <v>303</v>
      </c>
      <c r="F2488" s="55">
        <v>2211</v>
      </c>
      <c r="H2488" s="54" t="s">
        <v>5545</v>
      </c>
      <c r="I2488" s="55">
        <v>2</v>
      </c>
      <c r="J2488" s="54" t="s">
        <v>5546</v>
      </c>
      <c r="K2488" s="54" t="s">
        <v>5545</v>
      </c>
      <c r="L2488" s="54" t="s">
        <v>342</v>
      </c>
      <c r="M2488" s="54" t="s">
        <v>116</v>
      </c>
      <c r="N2488" s="54">
        <v>9.0299999999999994</v>
      </c>
      <c r="P2488" s="54">
        <v>0.65</v>
      </c>
      <c r="R2488" s="54">
        <v>9525.42</v>
      </c>
      <c r="S2488" s="54">
        <v>3214</v>
      </c>
      <c r="T2488" s="54">
        <v>669</v>
      </c>
      <c r="U2488" s="54">
        <v>324000</v>
      </c>
    </row>
    <row r="2489" spans="5:21">
      <c r="E2489" s="55">
        <v>303</v>
      </c>
      <c r="F2489" s="55">
        <v>2213</v>
      </c>
      <c r="H2489" s="54" t="s">
        <v>5547</v>
      </c>
      <c r="I2489" s="55">
        <v>2</v>
      </c>
      <c r="J2489" s="54" t="s">
        <v>5548</v>
      </c>
      <c r="K2489" s="54" t="s">
        <v>5547</v>
      </c>
      <c r="L2489" s="54" t="s">
        <v>342</v>
      </c>
      <c r="M2489" s="54" t="s">
        <v>116</v>
      </c>
      <c r="N2489" s="54">
        <v>9.0299999999999994</v>
      </c>
      <c r="P2489" s="54">
        <v>0.7</v>
      </c>
      <c r="R2489" s="54">
        <v>9677.85</v>
      </c>
      <c r="U2489" s="54">
        <v>0</v>
      </c>
    </row>
    <row r="2490" spans="5:21">
      <c r="E2490" s="55">
        <v>303</v>
      </c>
      <c r="F2490" s="55">
        <v>2216</v>
      </c>
      <c r="H2490" s="54" t="s">
        <v>5549</v>
      </c>
      <c r="I2490" s="55">
        <v>2</v>
      </c>
      <c r="J2490" s="54" t="s">
        <v>5550</v>
      </c>
      <c r="K2490" s="54" t="s">
        <v>5549</v>
      </c>
      <c r="L2490" s="54" t="s">
        <v>342</v>
      </c>
      <c r="M2490" s="54" t="s">
        <v>116</v>
      </c>
      <c r="N2490" s="54">
        <v>9.0299999999999994</v>
      </c>
      <c r="P2490" s="54">
        <v>0.75</v>
      </c>
      <c r="R2490" s="54">
        <v>8738.43</v>
      </c>
      <c r="S2490" s="54">
        <v>3262</v>
      </c>
      <c r="T2490" s="54">
        <v>237</v>
      </c>
      <c r="U2490" s="54">
        <v>1</v>
      </c>
    </row>
    <row r="2491" spans="5:21">
      <c r="E2491" s="55">
        <v>304</v>
      </c>
      <c r="F2491" s="55">
        <v>1.01</v>
      </c>
      <c r="H2491" s="54" t="s">
        <v>5551</v>
      </c>
      <c r="I2491" s="55">
        <v>2</v>
      </c>
      <c r="J2491" s="54" t="s">
        <v>5552</v>
      </c>
      <c r="K2491" s="54" t="s">
        <v>5551</v>
      </c>
      <c r="L2491" s="54" t="s">
        <v>342</v>
      </c>
      <c r="M2491" s="54" t="s">
        <v>116</v>
      </c>
      <c r="N2491" s="54">
        <v>9.0299999999999994</v>
      </c>
      <c r="P2491" s="54">
        <v>0.42</v>
      </c>
      <c r="R2491" s="54">
        <v>8022.34</v>
      </c>
      <c r="S2491" s="54">
        <v>3230</v>
      </c>
      <c r="T2491" s="54">
        <v>458</v>
      </c>
      <c r="U2491" s="54">
        <v>265000</v>
      </c>
    </row>
    <row r="2492" spans="5:21">
      <c r="E2492" s="55">
        <v>304</v>
      </c>
      <c r="F2492" s="55">
        <v>1.02</v>
      </c>
      <c r="H2492" s="54" t="s">
        <v>5553</v>
      </c>
      <c r="I2492" s="55">
        <v>2</v>
      </c>
      <c r="J2492" s="54" t="s">
        <v>5554</v>
      </c>
      <c r="K2492" s="54" t="s">
        <v>5553</v>
      </c>
      <c r="L2492" s="54" t="s">
        <v>342</v>
      </c>
      <c r="M2492" s="54" t="s">
        <v>116</v>
      </c>
      <c r="N2492" s="54">
        <v>9.0299999999999994</v>
      </c>
      <c r="P2492" s="54">
        <v>0.38</v>
      </c>
      <c r="R2492" s="54">
        <v>8979.49</v>
      </c>
      <c r="S2492" s="54">
        <v>3338</v>
      </c>
      <c r="T2492" s="54">
        <v>103</v>
      </c>
      <c r="U2492" s="54">
        <v>266000</v>
      </c>
    </row>
    <row r="2493" spans="5:21">
      <c r="E2493" s="55">
        <v>304</v>
      </c>
      <c r="F2493" s="55">
        <v>1.03</v>
      </c>
      <c r="H2493" s="54" t="s">
        <v>5555</v>
      </c>
      <c r="I2493" s="55">
        <v>2</v>
      </c>
      <c r="J2493" s="54" t="s">
        <v>5556</v>
      </c>
      <c r="K2493" s="54" t="s">
        <v>5555</v>
      </c>
      <c r="L2493" s="54" t="s">
        <v>342</v>
      </c>
      <c r="M2493" s="54" t="s">
        <v>116</v>
      </c>
      <c r="N2493" s="54">
        <v>9.0299999999999994</v>
      </c>
      <c r="P2493" s="54">
        <v>0.35</v>
      </c>
      <c r="R2493" s="54">
        <v>9330.44</v>
      </c>
      <c r="U2493" s="54">
        <v>0</v>
      </c>
    </row>
    <row r="2494" spans="5:21">
      <c r="E2494" s="55">
        <v>304</v>
      </c>
      <c r="F2494" s="55">
        <v>3.01</v>
      </c>
      <c r="H2494" s="54" t="s">
        <v>5557</v>
      </c>
      <c r="I2494" s="55">
        <v>2</v>
      </c>
      <c r="J2494" s="54" t="s">
        <v>5558</v>
      </c>
      <c r="K2494" s="54" t="s">
        <v>5559</v>
      </c>
      <c r="L2494" s="54" t="s">
        <v>5560</v>
      </c>
      <c r="M2494" s="54" t="s">
        <v>116</v>
      </c>
      <c r="N2494" s="54">
        <v>9.0299999999999994</v>
      </c>
      <c r="P2494" s="54">
        <v>0.31</v>
      </c>
      <c r="R2494" s="54">
        <v>8288.2099999999991</v>
      </c>
      <c r="S2494" s="54">
        <v>2293</v>
      </c>
      <c r="T2494" s="54">
        <v>67</v>
      </c>
      <c r="U2494" s="54">
        <v>137000</v>
      </c>
    </row>
    <row r="2495" spans="5:21">
      <c r="E2495" s="55">
        <v>304</v>
      </c>
      <c r="F2495" s="55">
        <v>3.02</v>
      </c>
      <c r="H2495" s="54" t="s">
        <v>5561</v>
      </c>
      <c r="I2495" s="55">
        <v>2</v>
      </c>
      <c r="J2495" s="54" t="s">
        <v>5562</v>
      </c>
      <c r="K2495" s="54" t="s">
        <v>5563</v>
      </c>
      <c r="L2495" s="54" t="s">
        <v>5564</v>
      </c>
      <c r="M2495" s="54" t="s">
        <v>116</v>
      </c>
      <c r="N2495" s="54">
        <v>9.0299999999999994</v>
      </c>
      <c r="P2495" s="54">
        <v>0.28999999999999998</v>
      </c>
      <c r="R2495" s="54">
        <v>8841.23</v>
      </c>
      <c r="S2495" s="54">
        <v>3418</v>
      </c>
      <c r="T2495" s="54">
        <v>56</v>
      </c>
      <c r="U2495" s="54">
        <v>298900</v>
      </c>
    </row>
    <row r="2496" spans="5:21">
      <c r="E2496" s="55">
        <v>304</v>
      </c>
      <c r="F2496" s="55">
        <v>3.03</v>
      </c>
      <c r="H2496" s="54" t="s">
        <v>5565</v>
      </c>
      <c r="I2496" s="55">
        <v>2</v>
      </c>
      <c r="J2496" s="54" t="s">
        <v>5566</v>
      </c>
      <c r="K2496" s="54" t="s">
        <v>5565</v>
      </c>
      <c r="L2496" s="54" t="s">
        <v>342</v>
      </c>
      <c r="M2496" s="54" t="s">
        <v>116</v>
      </c>
      <c r="N2496" s="54">
        <v>9.0299999999999994</v>
      </c>
      <c r="P2496" s="54">
        <v>0.28000000000000003</v>
      </c>
      <c r="R2496" s="54">
        <v>8887.32</v>
      </c>
      <c r="S2496" s="54">
        <v>3275</v>
      </c>
      <c r="T2496" s="54">
        <v>604</v>
      </c>
      <c r="U2496" s="54">
        <v>272500</v>
      </c>
    </row>
    <row r="2497" spans="5:21">
      <c r="E2497" s="55">
        <v>304</v>
      </c>
      <c r="F2497" s="55">
        <v>4</v>
      </c>
      <c r="H2497" s="54" t="s">
        <v>5567</v>
      </c>
      <c r="I2497" s="55">
        <v>1</v>
      </c>
      <c r="J2497" s="54" t="s">
        <v>5568</v>
      </c>
      <c r="K2497" s="54" t="s">
        <v>5569</v>
      </c>
      <c r="L2497" s="54" t="s">
        <v>342</v>
      </c>
      <c r="M2497" s="54" t="s">
        <v>116</v>
      </c>
      <c r="N2497" s="54">
        <v>9.0299999999999994</v>
      </c>
      <c r="P2497" s="54">
        <v>1</v>
      </c>
      <c r="R2497" s="54">
        <v>758.63</v>
      </c>
      <c r="S2497" s="54">
        <v>2741</v>
      </c>
      <c r="T2497" s="54">
        <v>302</v>
      </c>
      <c r="U2497" s="54">
        <v>3000</v>
      </c>
    </row>
    <row r="2498" spans="5:21">
      <c r="E2498" s="55">
        <v>304</v>
      </c>
      <c r="F2498" s="55">
        <v>2181</v>
      </c>
      <c r="H2498" s="54" t="s">
        <v>5570</v>
      </c>
      <c r="I2498" s="55">
        <v>2</v>
      </c>
      <c r="J2498" s="54" t="s">
        <v>5571</v>
      </c>
      <c r="K2498" s="54" t="s">
        <v>5572</v>
      </c>
      <c r="L2498" s="54" t="s">
        <v>342</v>
      </c>
      <c r="M2498" s="54" t="s">
        <v>116</v>
      </c>
      <c r="N2498" s="54">
        <v>9.0299999999999994</v>
      </c>
      <c r="P2498" s="54">
        <v>0.22</v>
      </c>
      <c r="R2498" s="54">
        <v>10354.950000000001</v>
      </c>
      <c r="S2498" s="54">
        <v>3427</v>
      </c>
      <c r="T2498" s="54">
        <v>895</v>
      </c>
      <c r="U2498" s="54">
        <v>207000</v>
      </c>
    </row>
    <row r="2499" spans="5:21">
      <c r="E2499" s="55">
        <v>304</v>
      </c>
      <c r="F2499" s="55">
        <v>2182</v>
      </c>
      <c r="H2499" s="54" t="s">
        <v>5573</v>
      </c>
      <c r="I2499" s="55">
        <v>2</v>
      </c>
      <c r="J2499" s="54" t="s">
        <v>5574</v>
      </c>
      <c r="K2499" s="54" t="s">
        <v>5573</v>
      </c>
      <c r="L2499" s="54" t="s">
        <v>342</v>
      </c>
      <c r="M2499" s="54" t="s">
        <v>116</v>
      </c>
      <c r="N2499" s="54">
        <v>9.0299999999999994</v>
      </c>
      <c r="P2499" s="54">
        <v>0.19</v>
      </c>
      <c r="R2499" s="54">
        <v>7806.09</v>
      </c>
      <c r="U2499" s="54">
        <v>0</v>
      </c>
    </row>
    <row r="2500" spans="5:21">
      <c r="E2500" s="55">
        <v>304</v>
      </c>
      <c r="F2500" s="55">
        <v>2183</v>
      </c>
      <c r="H2500" s="54" t="s">
        <v>5575</v>
      </c>
      <c r="I2500" s="55">
        <v>2</v>
      </c>
      <c r="J2500" s="54" t="s">
        <v>5576</v>
      </c>
      <c r="K2500" s="54" t="s">
        <v>5575</v>
      </c>
      <c r="L2500" s="54" t="s">
        <v>342</v>
      </c>
      <c r="M2500" s="54" t="s">
        <v>116</v>
      </c>
      <c r="N2500" s="54">
        <v>9.0299999999999994</v>
      </c>
      <c r="P2500" s="54">
        <v>0.32</v>
      </c>
      <c r="R2500" s="54">
        <v>11063.95</v>
      </c>
      <c r="S2500" s="54">
        <v>3427</v>
      </c>
      <c r="T2500" s="54">
        <v>72</v>
      </c>
      <c r="U2500" s="54">
        <v>290000</v>
      </c>
    </row>
    <row r="2501" spans="5:21">
      <c r="E2501" s="55">
        <v>304</v>
      </c>
      <c r="F2501" s="55">
        <v>2218</v>
      </c>
      <c r="H2501" s="54" t="s">
        <v>5577</v>
      </c>
      <c r="I2501" s="55" t="s">
        <v>536</v>
      </c>
      <c r="J2501" s="54" t="s">
        <v>5578</v>
      </c>
      <c r="K2501" s="54" t="s">
        <v>5577</v>
      </c>
      <c r="L2501" s="54" t="s">
        <v>342</v>
      </c>
      <c r="M2501" s="54" t="s">
        <v>116</v>
      </c>
      <c r="N2501" s="54">
        <v>9.0299999999999994</v>
      </c>
      <c r="P2501" s="54">
        <v>0.49</v>
      </c>
      <c r="Q2501" s="54" t="s">
        <v>538</v>
      </c>
      <c r="R2501" s="54">
        <v>9195.73</v>
      </c>
      <c r="S2501" s="54">
        <v>3499</v>
      </c>
      <c r="T2501" s="54">
        <v>360</v>
      </c>
      <c r="U2501" s="54">
        <v>276000</v>
      </c>
    </row>
    <row r="2502" spans="5:21">
      <c r="E2502" s="55">
        <v>304</v>
      </c>
      <c r="F2502" s="55">
        <v>2219</v>
      </c>
      <c r="H2502" s="54" t="s">
        <v>5579</v>
      </c>
      <c r="I2502" s="55">
        <v>2</v>
      </c>
      <c r="J2502" s="54" t="s">
        <v>5580</v>
      </c>
      <c r="K2502" s="54" t="s">
        <v>5579</v>
      </c>
      <c r="L2502" s="54" t="s">
        <v>342</v>
      </c>
      <c r="M2502" s="54" t="s">
        <v>116</v>
      </c>
      <c r="N2502" s="54">
        <v>9.0299999999999994</v>
      </c>
      <c r="P2502" s="54">
        <v>0.66</v>
      </c>
      <c r="R2502" s="54">
        <v>6746.14</v>
      </c>
      <c r="S2502" s="54">
        <v>2345</v>
      </c>
      <c r="T2502" s="54">
        <v>1</v>
      </c>
      <c r="U2502" s="54">
        <v>123900</v>
      </c>
    </row>
    <row r="2503" spans="5:21">
      <c r="E2503" s="55">
        <v>304</v>
      </c>
      <c r="F2503" s="55">
        <v>2222</v>
      </c>
      <c r="H2503" s="54" t="s">
        <v>5581</v>
      </c>
      <c r="I2503" s="55">
        <v>2</v>
      </c>
      <c r="J2503" s="54" t="s">
        <v>5582</v>
      </c>
      <c r="K2503" s="54" t="s">
        <v>5581</v>
      </c>
      <c r="L2503" s="54" t="s">
        <v>342</v>
      </c>
      <c r="M2503" s="54" t="s">
        <v>116</v>
      </c>
      <c r="N2503" s="54">
        <v>9.0299999999999994</v>
      </c>
      <c r="P2503" s="54">
        <v>0.49</v>
      </c>
      <c r="R2503" s="54">
        <v>11191.57</v>
      </c>
      <c r="S2503" s="54">
        <v>3407</v>
      </c>
      <c r="T2503" s="54">
        <v>724</v>
      </c>
      <c r="U2503" s="54">
        <v>225000</v>
      </c>
    </row>
    <row r="2504" spans="5:21">
      <c r="E2504" s="55">
        <v>304</v>
      </c>
      <c r="F2504" s="55">
        <v>2224</v>
      </c>
      <c r="H2504" s="54" t="s">
        <v>5569</v>
      </c>
      <c r="I2504" s="55">
        <v>2</v>
      </c>
      <c r="J2504" s="54" t="s">
        <v>5583</v>
      </c>
      <c r="K2504" s="54" t="s">
        <v>5569</v>
      </c>
      <c r="L2504" s="54" t="s">
        <v>342</v>
      </c>
      <c r="M2504" s="54" t="s">
        <v>116</v>
      </c>
      <c r="N2504" s="54">
        <v>9.0299999999999994</v>
      </c>
      <c r="P2504" s="54">
        <v>0.22</v>
      </c>
      <c r="R2504" s="54">
        <v>6714.23</v>
      </c>
      <c r="S2504" s="54">
        <v>3299</v>
      </c>
      <c r="T2504" s="54">
        <v>729</v>
      </c>
      <c r="U2504" s="54">
        <v>1</v>
      </c>
    </row>
    <row r="2505" spans="5:21">
      <c r="E2505" s="55">
        <v>304</v>
      </c>
      <c r="F2505" s="55">
        <v>2225</v>
      </c>
      <c r="H2505" s="54" t="s">
        <v>5584</v>
      </c>
      <c r="I2505" s="55">
        <v>2</v>
      </c>
      <c r="J2505" s="54" t="s">
        <v>5585</v>
      </c>
      <c r="K2505" s="54" t="s">
        <v>5584</v>
      </c>
      <c r="L2505" s="54" t="s">
        <v>342</v>
      </c>
      <c r="M2505" s="54" t="s">
        <v>116</v>
      </c>
      <c r="N2505" s="54">
        <v>9.0299999999999994</v>
      </c>
      <c r="P2505" s="54">
        <v>0.42</v>
      </c>
      <c r="R2505" s="54">
        <v>9855.1</v>
      </c>
      <c r="S2505" s="54">
        <v>2636</v>
      </c>
      <c r="T2505" s="54">
        <v>88</v>
      </c>
      <c r="U2505" s="54">
        <v>1</v>
      </c>
    </row>
    <row r="2506" spans="5:21">
      <c r="E2506" s="55">
        <v>304</v>
      </c>
      <c r="F2506" s="55">
        <v>2227</v>
      </c>
      <c r="H2506" s="54" t="s">
        <v>5586</v>
      </c>
      <c r="I2506" s="55">
        <v>2</v>
      </c>
      <c r="J2506" s="54" t="s">
        <v>5587</v>
      </c>
      <c r="K2506" s="54" t="s">
        <v>5586</v>
      </c>
      <c r="L2506" s="54" t="s">
        <v>342</v>
      </c>
      <c r="M2506" s="54" t="s">
        <v>116</v>
      </c>
      <c r="N2506" s="54">
        <v>9.0299999999999994</v>
      </c>
      <c r="P2506" s="54">
        <v>0.34</v>
      </c>
      <c r="R2506" s="54">
        <v>7972.71</v>
      </c>
      <c r="S2506" s="54">
        <v>2590</v>
      </c>
      <c r="T2506" s="54">
        <v>117</v>
      </c>
      <c r="U2506" s="54">
        <v>135000</v>
      </c>
    </row>
    <row r="2507" spans="5:21">
      <c r="E2507" s="55">
        <v>304</v>
      </c>
      <c r="F2507" s="55">
        <v>2229</v>
      </c>
      <c r="H2507" s="54" t="s">
        <v>5588</v>
      </c>
      <c r="I2507" s="55">
        <v>2</v>
      </c>
      <c r="J2507" s="54" t="s">
        <v>5589</v>
      </c>
      <c r="K2507" s="54" t="s">
        <v>5590</v>
      </c>
      <c r="L2507" s="54" t="s">
        <v>5591</v>
      </c>
      <c r="M2507" s="54" t="s">
        <v>116</v>
      </c>
      <c r="N2507" s="54">
        <v>9.0299999999999994</v>
      </c>
      <c r="P2507" s="54">
        <v>0.2</v>
      </c>
      <c r="R2507" s="54">
        <v>8763.24</v>
      </c>
      <c r="U2507" s="54">
        <v>0</v>
      </c>
    </row>
    <row r="2508" spans="5:21">
      <c r="E2508" s="55">
        <v>304</v>
      </c>
      <c r="F2508" s="55">
        <v>2229.0100000000002</v>
      </c>
      <c r="H2508" s="54" t="s">
        <v>5452</v>
      </c>
      <c r="I2508" s="55">
        <v>1</v>
      </c>
      <c r="J2508" s="54" t="s">
        <v>5592</v>
      </c>
      <c r="K2508" s="54" t="s">
        <v>5593</v>
      </c>
      <c r="L2508" s="54" t="s">
        <v>342</v>
      </c>
      <c r="M2508" s="54" t="s">
        <v>116</v>
      </c>
      <c r="N2508" s="54">
        <v>9.0299999999999994</v>
      </c>
      <c r="P2508" s="54">
        <v>0.28000000000000003</v>
      </c>
      <c r="R2508" s="54">
        <v>620.38</v>
      </c>
      <c r="S2508" s="54">
        <v>3403</v>
      </c>
      <c r="T2508" s="54">
        <v>896</v>
      </c>
      <c r="U2508" s="54">
        <v>1</v>
      </c>
    </row>
    <row r="2509" spans="5:21">
      <c r="E2509" s="55">
        <v>304</v>
      </c>
      <c r="F2509" s="55">
        <v>2231</v>
      </c>
      <c r="H2509" s="54" t="s">
        <v>5594</v>
      </c>
      <c r="I2509" s="55">
        <v>2</v>
      </c>
      <c r="J2509" s="54" t="s">
        <v>5595</v>
      </c>
      <c r="K2509" s="54" t="s">
        <v>5594</v>
      </c>
      <c r="L2509" s="54" t="s">
        <v>368</v>
      </c>
      <c r="M2509" s="54" t="s">
        <v>116</v>
      </c>
      <c r="N2509" s="54">
        <v>9.0299999999999994</v>
      </c>
      <c r="P2509" s="54">
        <v>0.84</v>
      </c>
      <c r="R2509" s="54">
        <v>5888.25</v>
      </c>
      <c r="S2509" s="54">
        <v>3506</v>
      </c>
      <c r="T2509" s="54">
        <v>600</v>
      </c>
      <c r="U2509" s="54">
        <v>180000</v>
      </c>
    </row>
    <row r="2510" spans="5:21">
      <c r="E2510" s="55">
        <v>305</v>
      </c>
      <c r="F2510" s="55">
        <v>2251</v>
      </c>
      <c r="H2510" s="54" t="s">
        <v>5596</v>
      </c>
      <c r="I2510" s="55">
        <v>2</v>
      </c>
      <c r="J2510" s="54" t="s">
        <v>5597</v>
      </c>
      <c r="K2510" s="54" t="s">
        <v>5596</v>
      </c>
      <c r="L2510" s="54" t="s">
        <v>342</v>
      </c>
      <c r="M2510" s="54" t="s">
        <v>116</v>
      </c>
      <c r="N2510" s="54">
        <v>9.0399999999999991</v>
      </c>
      <c r="P2510" s="54">
        <v>0.44</v>
      </c>
      <c r="R2510" s="54">
        <v>9131.92</v>
      </c>
      <c r="S2510" s="54">
        <v>3487</v>
      </c>
      <c r="T2510" s="54">
        <v>438</v>
      </c>
      <c r="U2510" s="54">
        <v>255000</v>
      </c>
    </row>
    <row r="2511" spans="5:21">
      <c r="E2511" s="55">
        <v>305</v>
      </c>
      <c r="F2511" s="55">
        <v>2253</v>
      </c>
      <c r="H2511" s="54" t="s">
        <v>5567</v>
      </c>
      <c r="I2511" s="55">
        <v>1</v>
      </c>
      <c r="J2511" s="54" t="s">
        <v>5598</v>
      </c>
      <c r="K2511" s="54" t="s">
        <v>5599</v>
      </c>
      <c r="L2511" s="54" t="s">
        <v>5600</v>
      </c>
      <c r="M2511" s="54" t="s">
        <v>116</v>
      </c>
      <c r="N2511" s="54">
        <v>9.0399999999999991</v>
      </c>
      <c r="P2511" s="54">
        <v>0.22</v>
      </c>
      <c r="R2511" s="54">
        <v>779.9</v>
      </c>
      <c r="S2511" s="54">
        <v>3033</v>
      </c>
      <c r="T2511" s="54">
        <v>230</v>
      </c>
      <c r="U2511" s="54">
        <v>1</v>
      </c>
    </row>
    <row r="2512" spans="5:21">
      <c r="E2512" s="55">
        <v>305</v>
      </c>
      <c r="F2512" s="55">
        <v>2254</v>
      </c>
      <c r="H2512" s="54" t="s">
        <v>5601</v>
      </c>
      <c r="I2512" s="55">
        <v>2</v>
      </c>
      <c r="J2512" s="54" t="s">
        <v>5602</v>
      </c>
      <c r="K2512" s="54" t="s">
        <v>5601</v>
      </c>
      <c r="L2512" s="54" t="s">
        <v>342</v>
      </c>
      <c r="M2512" s="54" t="s">
        <v>116</v>
      </c>
      <c r="N2512" s="54">
        <v>9.0399999999999991</v>
      </c>
      <c r="P2512" s="54">
        <v>0.19</v>
      </c>
      <c r="R2512" s="54">
        <v>6363.28</v>
      </c>
      <c r="S2512" s="54">
        <v>3058</v>
      </c>
      <c r="T2512" s="54">
        <v>139</v>
      </c>
      <c r="U2512" s="54">
        <v>230000</v>
      </c>
    </row>
    <row r="2513" spans="5:21">
      <c r="E2513" s="55">
        <v>305</v>
      </c>
      <c r="F2513" s="55">
        <v>2255</v>
      </c>
      <c r="H2513" s="54" t="s">
        <v>5603</v>
      </c>
      <c r="I2513" s="55">
        <v>2</v>
      </c>
      <c r="J2513" s="54" t="s">
        <v>5604</v>
      </c>
      <c r="K2513" s="54" t="s">
        <v>5603</v>
      </c>
      <c r="L2513" s="54" t="s">
        <v>5494</v>
      </c>
      <c r="M2513" s="54" t="s">
        <v>116</v>
      </c>
      <c r="N2513" s="54">
        <v>9.0399999999999991</v>
      </c>
      <c r="P2513" s="54">
        <v>0.17</v>
      </c>
      <c r="R2513" s="54">
        <v>8750.76</v>
      </c>
      <c r="S2513" s="54">
        <v>3467</v>
      </c>
      <c r="T2513" s="54">
        <v>333</v>
      </c>
      <c r="U2513" s="54">
        <v>273457</v>
      </c>
    </row>
    <row r="2514" spans="5:21">
      <c r="E2514" s="55">
        <v>305</v>
      </c>
      <c r="F2514" s="55">
        <v>2256</v>
      </c>
      <c r="H2514" s="54" t="s">
        <v>5605</v>
      </c>
      <c r="I2514" s="55">
        <v>2</v>
      </c>
      <c r="J2514" s="54" t="s">
        <v>5606</v>
      </c>
      <c r="K2514" s="54" t="s">
        <v>5605</v>
      </c>
      <c r="L2514" s="54" t="s">
        <v>5607</v>
      </c>
      <c r="M2514" s="54" t="s">
        <v>116</v>
      </c>
      <c r="N2514" s="54">
        <v>9.0399999999999991</v>
      </c>
      <c r="P2514" s="54">
        <v>0.44</v>
      </c>
      <c r="R2514" s="54">
        <v>9692.0300000000007</v>
      </c>
      <c r="U2514" s="54">
        <v>0</v>
      </c>
    </row>
    <row r="2515" spans="5:21">
      <c r="E2515" s="55">
        <v>305</v>
      </c>
      <c r="F2515" s="55">
        <v>2258.02</v>
      </c>
      <c r="H2515" s="54" t="s">
        <v>5608</v>
      </c>
      <c r="I2515" s="55">
        <v>2</v>
      </c>
      <c r="J2515" s="54" t="s">
        <v>5609</v>
      </c>
      <c r="K2515" s="54" t="s">
        <v>5610</v>
      </c>
      <c r="L2515" s="54" t="s">
        <v>363</v>
      </c>
      <c r="M2515" s="54" t="s">
        <v>116</v>
      </c>
      <c r="N2515" s="54">
        <v>9.0399999999999991</v>
      </c>
      <c r="P2515" s="54">
        <v>0.25</v>
      </c>
      <c r="R2515" s="54">
        <v>5611.74</v>
      </c>
      <c r="S2515" s="54">
        <v>2591</v>
      </c>
      <c r="T2515" s="54">
        <v>134</v>
      </c>
      <c r="U2515" s="54">
        <v>55000</v>
      </c>
    </row>
    <row r="2516" spans="5:21">
      <c r="E2516" s="55">
        <v>305</v>
      </c>
      <c r="F2516" s="55">
        <v>2260</v>
      </c>
      <c r="H2516" s="54" t="s">
        <v>5567</v>
      </c>
      <c r="I2516" s="55">
        <v>1</v>
      </c>
      <c r="J2516" s="54" t="s">
        <v>5609</v>
      </c>
      <c r="K2516" s="54" t="s">
        <v>5610</v>
      </c>
      <c r="L2516" s="54" t="s">
        <v>363</v>
      </c>
      <c r="M2516" s="54" t="s">
        <v>116</v>
      </c>
      <c r="N2516" s="54">
        <v>9.0399999999999991</v>
      </c>
      <c r="P2516" s="54">
        <v>0.09</v>
      </c>
      <c r="R2516" s="54">
        <v>95.72</v>
      </c>
      <c r="S2516" s="54">
        <v>2591</v>
      </c>
      <c r="T2516" s="54">
        <v>132</v>
      </c>
      <c r="U2516" s="54">
        <v>5000</v>
      </c>
    </row>
    <row r="2517" spans="5:21">
      <c r="E2517" s="55">
        <v>305</v>
      </c>
      <c r="F2517" s="55">
        <v>2261</v>
      </c>
      <c r="H2517" s="54" t="s">
        <v>5611</v>
      </c>
      <c r="I2517" s="55">
        <v>2</v>
      </c>
      <c r="J2517" s="54" t="s">
        <v>5612</v>
      </c>
      <c r="K2517" s="54" t="s">
        <v>5611</v>
      </c>
      <c r="L2517" s="54" t="s">
        <v>342</v>
      </c>
      <c r="M2517" s="54" t="s">
        <v>116</v>
      </c>
      <c r="N2517" s="54">
        <v>9.0399999999999991</v>
      </c>
      <c r="P2517" s="54">
        <v>0.35</v>
      </c>
      <c r="R2517" s="54">
        <v>9135.4699999999993</v>
      </c>
      <c r="S2517" s="54">
        <v>2340</v>
      </c>
      <c r="T2517" s="54">
        <v>37</v>
      </c>
      <c r="U2517" s="54">
        <v>181000</v>
      </c>
    </row>
    <row r="2518" spans="5:21">
      <c r="E2518" s="55">
        <v>305</v>
      </c>
      <c r="F2518" s="55">
        <v>2263</v>
      </c>
      <c r="H2518" s="54" t="s">
        <v>5613</v>
      </c>
      <c r="I2518" s="55">
        <v>2</v>
      </c>
      <c r="J2518" s="54" t="s">
        <v>5614</v>
      </c>
      <c r="K2518" s="54" t="s">
        <v>5613</v>
      </c>
      <c r="L2518" s="54" t="s">
        <v>5564</v>
      </c>
      <c r="M2518" s="54" t="s">
        <v>116</v>
      </c>
      <c r="N2518" s="54">
        <v>9.0399999999999991</v>
      </c>
      <c r="P2518" s="54">
        <v>0.18</v>
      </c>
      <c r="R2518" s="54">
        <v>6203.75</v>
      </c>
      <c r="S2518" s="54">
        <v>3398</v>
      </c>
      <c r="T2518" s="54">
        <v>111</v>
      </c>
      <c r="U2518" s="54">
        <v>175000</v>
      </c>
    </row>
    <row r="2519" spans="5:21">
      <c r="E2519" s="55">
        <v>305</v>
      </c>
      <c r="F2519" s="55">
        <v>2264</v>
      </c>
      <c r="H2519" s="54" t="s">
        <v>5615</v>
      </c>
      <c r="I2519" s="55">
        <v>2</v>
      </c>
      <c r="J2519" s="54" t="s">
        <v>5616</v>
      </c>
      <c r="K2519" s="54" t="s">
        <v>5615</v>
      </c>
      <c r="L2519" s="54" t="s">
        <v>342</v>
      </c>
      <c r="M2519" s="54" t="s">
        <v>116</v>
      </c>
      <c r="N2519" s="54">
        <v>9.0399999999999991</v>
      </c>
      <c r="P2519" s="54">
        <v>0.18</v>
      </c>
      <c r="R2519" s="54">
        <v>6212.54</v>
      </c>
      <c r="U2519" s="54">
        <v>0</v>
      </c>
    </row>
    <row r="2520" spans="5:21">
      <c r="E2520" s="55">
        <v>305</v>
      </c>
      <c r="F2520" s="55">
        <v>2265</v>
      </c>
      <c r="H2520" s="54" t="s">
        <v>5617</v>
      </c>
      <c r="I2520" s="55">
        <v>2</v>
      </c>
      <c r="J2520" s="54" t="s">
        <v>5618</v>
      </c>
      <c r="K2520" s="54" t="s">
        <v>5617</v>
      </c>
      <c r="L2520" s="54" t="s">
        <v>342</v>
      </c>
      <c r="M2520" s="54" t="s">
        <v>116</v>
      </c>
      <c r="N2520" s="54">
        <v>9.0399999999999991</v>
      </c>
      <c r="P2520" s="54">
        <v>0.14000000000000001</v>
      </c>
      <c r="R2520" s="54">
        <v>8873.14</v>
      </c>
      <c r="S2520" s="54">
        <v>2907</v>
      </c>
      <c r="T2520" s="54">
        <v>85</v>
      </c>
      <c r="U2520" s="54">
        <v>358000</v>
      </c>
    </row>
    <row r="2521" spans="5:21">
      <c r="E2521" s="55">
        <v>305</v>
      </c>
      <c r="F2521" s="55">
        <v>2266</v>
      </c>
      <c r="H2521" s="54" t="s">
        <v>5619</v>
      </c>
      <c r="I2521" s="55">
        <v>2</v>
      </c>
      <c r="J2521" s="54" t="s">
        <v>5620</v>
      </c>
      <c r="K2521" s="54" t="s">
        <v>5619</v>
      </c>
      <c r="L2521" s="54" t="s">
        <v>342</v>
      </c>
      <c r="M2521" s="54" t="s">
        <v>116</v>
      </c>
      <c r="N2521" s="54">
        <v>9.0399999999999991</v>
      </c>
      <c r="P2521" s="54">
        <v>0.34</v>
      </c>
      <c r="R2521" s="54">
        <v>6200.21</v>
      </c>
      <c r="S2521" s="54">
        <v>3333</v>
      </c>
      <c r="T2521" s="54">
        <v>124</v>
      </c>
      <c r="U2521" s="54">
        <v>135000</v>
      </c>
    </row>
    <row r="2522" spans="5:21">
      <c r="E2522" s="55">
        <v>305</v>
      </c>
      <c r="F2522" s="55">
        <v>2268</v>
      </c>
      <c r="H2522" s="54" t="s">
        <v>5621</v>
      </c>
      <c r="I2522" s="55">
        <v>2</v>
      </c>
      <c r="J2522" s="54" t="s">
        <v>5622</v>
      </c>
      <c r="K2522" s="54" t="s">
        <v>5621</v>
      </c>
      <c r="L2522" s="54" t="s">
        <v>342</v>
      </c>
      <c r="M2522" s="54" t="s">
        <v>116</v>
      </c>
      <c r="N2522" s="54">
        <v>9.0399999999999991</v>
      </c>
      <c r="P2522" s="54">
        <v>0.34</v>
      </c>
      <c r="R2522" s="54">
        <v>14690.48</v>
      </c>
      <c r="U2522" s="54">
        <v>0</v>
      </c>
    </row>
    <row r="2523" spans="5:21">
      <c r="E2523" s="55">
        <v>305</v>
      </c>
      <c r="F2523" s="55">
        <v>2270</v>
      </c>
      <c r="H2523" s="54" t="s">
        <v>5623</v>
      </c>
      <c r="I2523" s="55">
        <v>2</v>
      </c>
      <c r="J2523" s="54" t="s">
        <v>5624</v>
      </c>
      <c r="K2523" s="54" t="s">
        <v>5625</v>
      </c>
      <c r="L2523" s="54" t="s">
        <v>5626</v>
      </c>
      <c r="M2523" s="54" t="s">
        <v>116</v>
      </c>
      <c r="N2523" s="54">
        <v>9.0399999999999991</v>
      </c>
      <c r="P2523" s="54">
        <v>0.34</v>
      </c>
      <c r="R2523" s="54">
        <v>7717.47</v>
      </c>
      <c r="S2523" s="54">
        <v>3328</v>
      </c>
      <c r="T2523" s="54">
        <v>239</v>
      </c>
      <c r="U2523" s="54">
        <v>147500</v>
      </c>
    </row>
    <row r="2524" spans="5:21">
      <c r="E2524" s="55">
        <v>305</v>
      </c>
      <c r="F2524" s="55">
        <v>2272</v>
      </c>
      <c r="H2524" s="54" t="s">
        <v>5627</v>
      </c>
      <c r="I2524" s="55">
        <v>2</v>
      </c>
      <c r="J2524" s="54" t="s">
        <v>5628</v>
      </c>
      <c r="K2524" s="54" t="s">
        <v>5627</v>
      </c>
      <c r="L2524" s="54" t="s">
        <v>342</v>
      </c>
      <c r="M2524" s="54" t="s">
        <v>116</v>
      </c>
      <c r="N2524" s="54">
        <v>9.0399999999999991</v>
      </c>
      <c r="P2524" s="54">
        <v>0.34</v>
      </c>
      <c r="R2524" s="54">
        <v>8527.42</v>
      </c>
      <c r="U2524" s="54">
        <v>0</v>
      </c>
    </row>
    <row r="2525" spans="5:21">
      <c r="E2525" s="55">
        <v>305</v>
      </c>
      <c r="F2525" s="55">
        <v>2274</v>
      </c>
      <c r="H2525" s="54" t="s">
        <v>5629</v>
      </c>
      <c r="I2525" s="55">
        <v>2</v>
      </c>
      <c r="J2525" s="54" t="s">
        <v>5630</v>
      </c>
      <c r="K2525" s="54" t="s">
        <v>5629</v>
      </c>
      <c r="L2525" s="54" t="s">
        <v>342</v>
      </c>
      <c r="M2525" s="54" t="s">
        <v>116</v>
      </c>
      <c r="N2525" s="54">
        <v>9.0399999999999991</v>
      </c>
      <c r="P2525" s="54">
        <v>0.62</v>
      </c>
      <c r="R2525" s="54">
        <v>7394.87</v>
      </c>
      <c r="S2525" s="54">
        <v>3491</v>
      </c>
      <c r="T2525" s="54">
        <v>577</v>
      </c>
      <c r="U2525" s="54">
        <v>199000</v>
      </c>
    </row>
    <row r="2526" spans="5:21">
      <c r="E2526" s="55">
        <v>305</v>
      </c>
      <c r="F2526" s="55">
        <v>2276</v>
      </c>
      <c r="H2526" s="54" t="s">
        <v>5632</v>
      </c>
      <c r="I2526" s="55">
        <v>2</v>
      </c>
      <c r="J2526" s="54" t="s">
        <v>5633</v>
      </c>
      <c r="K2526" s="54" t="s">
        <v>5634</v>
      </c>
      <c r="L2526" s="54" t="s">
        <v>5635</v>
      </c>
      <c r="M2526" s="54" t="s">
        <v>116</v>
      </c>
      <c r="N2526" s="54">
        <v>9.0399999999999991</v>
      </c>
      <c r="P2526" s="54">
        <v>0.62</v>
      </c>
      <c r="R2526" s="54">
        <v>9007.85</v>
      </c>
      <c r="S2526" s="54">
        <v>3374</v>
      </c>
      <c r="T2526" s="54">
        <v>633</v>
      </c>
      <c r="U2526" s="54">
        <v>231500</v>
      </c>
    </row>
    <row r="2527" spans="5:21">
      <c r="E2527" s="55">
        <v>305</v>
      </c>
      <c r="F2527" s="55">
        <v>2278</v>
      </c>
      <c r="H2527" s="54" t="s">
        <v>5636</v>
      </c>
      <c r="I2527" s="55">
        <v>2</v>
      </c>
      <c r="J2527" s="54" t="s">
        <v>5637</v>
      </c>
      <c r="K2527" s="54" t="s">
        <v>5636</v>
      </c>
      <c r="L2527" s="54" t="s">
        <v>342</v>
      </c>
      <c r="M2527" s="54" t="s">
        <v>116</v>
      </c>
      <c r="N2527" s="54">
        <v>9.0399999999999991</v>
      </c>
      <c r="P2527" s="54">
        <v>0.18</v>
      </c>
      <c r="R2527" s="54">
        <v>6356.19</v>
      </c>
      <c r="S2527" s="54">
        <v>3307</v>
      </c>
      <c r="T2527" s="54">
        <v>566</v>
      </c>
      <c r="U2527" s="54">
        <v>155000</v>
      </c>
    </row>
    <row r="2528" spans="5:21">
      <c r="E2528" s="55">
        <v>306</v>
      </c>
      <c r="F2528" s="55">
        <v>2234</v>
      </c>
      <c r="H2528" s="54" t="s">
        <v>5638</v>
      </c>
      <c r="I2528" s="55">
        <v>2</v>
      </c>
      <c r="J2528" s="54" t="s">
        <v>5639</v>
      </c>
      <c r="K2528" s="54" t="s">
        <v>5638</v>
      </c>
      <c r="L2528" s="54" t="s">
        <v>342</v>
      </c>
      <c r="M2528" s="54" t="s">
        <v>116</v>
      </c>
      <c r="N2528" s="54">
        <v>9.0399999999999991</v>
      </c>
      <c r="P2528" s="54">
        <v>0.32</v>
      </c>
      <c r="R2528" s="54">
        <v>5895.34</v>
      </c>
      <c r="U2528" s="54">
        <v>0</v>
      </c>
    </row>
    <row r="2529" spans="5:21">
      <c r="E2529" s="55">
        <v>306</v>
      </c>
      <c r="F2529" s="55">
        <v>2235.02</v>
      </c>
      <c r="H2529" s="54" t="s">
        <v>5640</v>
      </c>
      <c r="I2529" s="55">
        <v>2</v>
      </c>
      <c r="J2529" s="54" t="s">
        <v>5641</v>
      </c>
      <c r="K2529" s="54" t="s">
        <v>5640</v>
      </c>
      <c r="L2529" s="54" t="s">
        <v>342</v>
      </c>
      <c r="M2529" s="54" t="s">
        <v>116</v>
      </c>
      <c r="N2529" s="54">
        <v>9.0399999999999991</v>
      </c>
      <c r="P2529" s="54">
        <v>0.38</v>
      </c>
      <c r="R2529" s="54">
        <v>6804.55</v>
      </c>
      <c r="S2529" s="54">
        <v>3376</v>
      </c>
      <c r="T2529" s="54">
        <v>403</v>
      </c>
      <c r="U2529" s="54">
        <v>1</v>
      </c>
    </row>
    <row r="2530" spans="5:21">
      <c r="E2530" s="55">
        <v>306</v>
      </c>
      <c r="F2530" s="55">
        <v>2237</v>
      </c>
      <c r="H2530" s="54" t="s">
        <v>5642</v>
      </c>
      <c r="I2530" s="55">
        <v>2</v>
      </c>
      <c r="J2530" s="54" t="s">
        <v>5643</v>
      </c>
      <c r="K2530" s="54" t="s">
        <v>5642</v>
      </c>
      <c r="L2530" s="54" t="s">
        <v>342</v>
      </c>
      <c r="M2530" s="54" t="s">
        <v>116</v>
      </c>
      <c r="N2530" s="54">
        <v>9.0399999999999991</v>
      </c>
      <c r="P2530" s="54">
        <v>0.3</v>
      </c>
      <c r="R2530" s="54">
        <v>9745.2099999999991</v>
      </c>
      <c r="S2530" s="54">
        <v>2151</v>
      </c>
      <c r="T2530" s="54">
        <v>57</v>
      </c>
      <c r="U2530" s="54">
        <v>151500</v>
      </c>
    </row>
    <row r="2531" spans="5:21">
      <c r="E2531" s="55">
        <v>306</v>
      </c>
      <c r="F2531" s="55">
        <v>2238</v>
      </c>
      <c r="H2531" s="54" t="s">
        <v>5644</v>
      </c>
      <c r="I2531" s="55">
        <v>2</v>
      </c>
      <c r="J2531" s="54" t="s">
        <v>5645</v>
      </c>
      <c r="K2531" s="54" t="s">
        <v>5646</v>
      </c>
      <c r="L2531" s="54" t="s">
        <v>3201</v>
      </c>
      <c r="M2531" s="54" t="s">
        <v>116</v>
      </c>
      <c r="N2531" s="54">
        <v>9.0399999999999991</v>
      </c>
      <c r="P2531" s="54">
        <v>0.28000000000000003</v>
      </c>
      <c r="R2531" s="54">
        <v>6781.59</v>
      </c>
      <c r="S2531" s="54">
        <v>3500</v>
      </c>
      <c r="T2531" s="54">
        <v>393</v>
      </c>
      <c r="U2531" s="54">
        <v>1</v>
      </c>
    </row>
    <row r="2532" spans="5:21">
      <c r="E2532" s="55">
        <v>306</v>
      </c>
      <c r="F2532" s="55">
        <v>2239</v>
      </c>
      <c r="H2532" s="54" t="s">
        <v>5647</v>
      </c>
      <c r="I2532" s="55">
        <v>2</v>
      </c>
      <c r="J2532" s="54" t="s">
        <v>5648</v>
      </c>
      <c r="K2532" s="54" t="s">
        <v>5647</v>
      </c>
      <c r="L2532" s="54" t="s">
        <v>342</v>
      </c>
      <c r="M2532" s="54" t="s">
        <v>116</v>
      </c>
      <c r="N2532" s="54">
        <v>9.0399999999999991</v>
      </c>
      <c r="P2532" s="54">
        <v>0.36799999999999999</v>
      </c>
      <c r="R2532" s="54">
        <v>6076.13</v>
      </c>
      <c r="S2532" s="54">
        <v>3197</v>
      </c>
      <c r="T2532" s="54">
        <v>87</v>
      </c>
      <c r="U2532" s="54">
        <v>1</v>
      </c>
    </row>
    <row r="2533" spans="5:21">
      <c r="E2533" s="55">
        <v>306</v>
      </c>
      <c r="F2533" s="55">
        <v>2240.02</v>
      </c>
      <c r="H2533" s="54" t="s">
        <v>5649</v>
      </c>
      <c r="I2533" s="55">
        <v>2</v>
      </c>
      <c r="J2533" s="54" t="s">
        <v>5168</v>
      </c>
      <c r="K2533" s="54" t="s">
        <v>5169</v>
      </c>
      <c r="L2533" s="54" t="s">
        <v>2178</v>
      </c>
      <c r="M2533" s="54" t="s">
        <v>116</v>
      </c>
      <c r="N2533" s="54">
        <v>9.0399999999999991</v>
      </c>
      <c r="P2533" s="54">
        <v>0.32200000000000001</v>
      </c>
      <c r="R2533" s="54">
        <v>8869.59</v>
      </c>
      <c r="S2533" s="54">
        <v>3492</v>
      </c>
      <c r="T2533" s="54">
        <v>33</v>
      </c>
      <c r="U2533" s="54">
        <v>10</v>
      </c>
    </row>
    <row r="2534" spans="5:21">
      <c r="E2534" s="55">
        <v>306</v>
      </c>
      <c r="F2534" s="55">
        <v>2242</v>
      </c>
      <c r="H2534" s="54" t="s">
        <v>5650</v>
      </c>
      <c r="I2534" s="55">
        <v>2</v>
      </c>
      <c r="J2534" s="54" t="s">
        <v>5651</v>
      </c>
      <c r="K2534" s="54" t="s">
        <v>5650</v>
      </c>
      <c r="L2534" s="54" t="s">
        <v>342</v>
      </c>
      <c r="M2534" s="54" t="s">
        <v>116</v>
      </c>
      <c r="N2534" s="54">
        <v>9.0399999999999991</v>
      </c>
      <c r="P2534" s="54">
        <v>0.32</v>
      </c>
      <c r="R2534" s="54">
        <v>9284.36</v>
      </c>
      <c r="S2534" s="54">
        <v>2882</v>
      </c>
      <c r="T2534" s="54">
        <v>86</v>
      </c>
      <c r="U2534" s="54">
        <v>329900</v>
      </c>
    </row>
    <row r="2535" spans="5:21">
      <c r="E2535" s="55">
        <v>306</v>
      </c>
      <c r="F2535" s="55">
        <v>2244</v>
      </c>
      <c r="H2535" s="54" t="s">
        <v>5652</v>
      </c>
      <c r="I2535" s="55">
        <v>2</v>
      </c>
      <c r="J2535" s="54" t="s">
        <v>5653</v>
      </c>
      <c r="K2535" s="54" t="s">
        <v>5652</v>
      </c>
      <c r="L2535" s="54" t="s">
        <v>342</v>
      </c>
      <c r="M2535" s="54" t="s">
        <v>116</v>
      </c>
      <c r="N2535" s="54">
        <v>9.0399999999999991</v>
      </c>
      <c r="P2535" s="54">
        <v>0.15</v>
      </c>
      <c r="R2535" s="54">
        <v>7614.66</v>
      </c>
      <c r="S2535" s="54">
        <v>3318</v>
      </c>
      <c r="T2535" s="54">
        <v>885</v>
      </c>
      <c r="U2535" s="54">
        <v>285000</v>
      </c>
    </row>
    <row r="2536" spans="5:21">
      <c r="E2536" s="55">
        <v>306</v>
      </c>
      <c r="F2536" s="55">
        <v>2245</v>
      </c>
      <c r="H2536" s="54" t="s">
        <v>5654</v>
      </c>
      <c r="I2536" s="55">
        <v>2</v>
      </c>
      <c r="J2536" s="54" t="s">
        <v>5655</v>
      </c>
      <c r="K2536" s="54" t="s">
        <v>5654</v>
      </c>
      <c r="L2536" s="54" t="s">
        <v>342</v>
      </c>
      <c r="M2536" s="54" t="s">
        <v>116</v>
      </c>
      <c r="N2536" s="54">
        <v>9.0399999999999991</v>
      </c>
      <c r="P2536" s="54">
        <v>0.28999999999999998</v>
      </c>
      <c r="R2536" s="54">
        <v>7688.95</v>
      </c>
      <c r="S2536" s="54">
        <v>3016</v>
      </c>
      <c r="T2536" s="54">
        <v>333</v>
      </c>
      <c r="U2536" s="54">
        <v>289000</v>
      </c>
    </row>
    <row r="2537" spans="5:21">
      <c r="E2537" s="55">
        <v>306</v>
      </c>
      <c r="F2537" s="55">
        <v>2247</v>
      </c>
      <c r="H2537" s="54" t="s">
        <v>5656</v>
      </c>
      <c r="I2537" s="55">
        <v>2</v>
      </c>
      <c r="J2537" s="54" t="s">
        <v>5657</v>
      </c>
      <c r="K2537" s="54" t="s">
        <v>5656</v>
      </c>
      <c r="L2537" s="54" t="s">
        <v>342</v>
      </c>
      <c r="M2537" s="54" t="s">
        <v>116</v>
      </c>
      <c r="N2537" s="54">
        <v>9.0399999999999991</v>
      </c>
      <c r="P2537" s="54">
        <v>0.28999999999999998</v>
      </c>
      <c r="R2537" s="54">
        <v>8568.27</v>
      </c>
      <c r="S2537" s="54">
        <v>3241</v>
      </c>
      <c r="T2537" s="54">
        <v>268</v>
      </c>
      <c r="U2537" s="54">
        <v>273000</v>
      </c>
    </row>
    <row r="2538" spans="5:21">
      <c r="E2538" s="55">
        <v>306</v>
      </c>
      <c r="F2538" s="55">
        <v>2249</v>
      </c>
      <c r="H2538" s="54" t="s">
        <v>5658</v>
      </c>
      <c r="I2538" s="55">
        <v>2</v>
      </c>
      <c r="J2538" s="54" t="s">
        <v>5659</v>
      </c>
      <c r="K2538" s="54" t="s">
        <v>5658</v>
      </c>
      <c r="L2538" s="54" t="s">
        <v>342</v>
      </c>
      <c r="M2538" s="54" t="s">
        <v>116</v>
      </c>
      <c r="N2538" s="54">
        <v>9.0399999999999991</v>
      </c>
      <c r="P2538" s="54">
        <v>0.25</v>
      </c>
      <c r="R2538" s="54">
        <v>8114.51</v>
      </c>
      <c r="S2538" s="54">
        <v>3285</v>
      </c>
      <c r="T2538" s="54">
        <v>184</v>
      </c>
      <c r="U2538" s="54">
        <v>100</v>
      </c>
    </row>
    <row r="2539" spans="5:21">
      <c r="E2539" s="55">
        <v>307</v>
      </c>
      <c r="F2539" s="55">
        <v>1850</v>
      </c>
      <c r="H2539" s="54" t="s">
        <v>5660</v>
      </c>
      <c r="I2539" s="55">
        <v>2</v>
      </c>
      <c r="J2539" s="54" t="s">
        <v>5661</v>
      </c>
      <c r="K2539" s="54" t="s">
        <v>5660</v>
      </c>
      <c r="L2539" s="54" t="s">
        <v>342</v>
      </c>
      <c r="M2539" s="54" t="s">
        <v>116</v>
      </c>
      <c r="N2539" s="54">
        <v>9.0399999999999991</v>
      </c>
      <c r="P2539" s="54">
        <v>0.59</v>
      </c>
      <c r="R2539" s="54">
        <v>13038.51</v>
      </c>
      <c r="U2539" s="54">
        <v>0</v>
      </c>
    </row>
    <row r="2540" spans="5:21">
      <c r="E2540" s="55">
        <v>307</v>
      </c>
      <c r="F2540" s="55">
        <v>1851</v>
      </c>
      <c r="H2540" s="54" t="s">
        <v>5662</v>
      </c>
      <c r="I2540" s="55">
        <v>2</v>
      </c>
      <c r="J2540" s="54" t="s">
        <v>5663</v>
      </c>
      <c r="K2540" s="54" t="s">
        <v>5662</v>
      </c>
      <c r="L2540" s="54" t="s">
        <v>342</v>
      </c>
      <c r="M2540" s="54" t="s">
        <v>116</v>
      </c>
      <c r="N2540" s="54">
        <v>9.0399999999999991</v>
      </c>
      <c r="P2540" s="54">
        <v>0.17</v>
      </c>
      <c r="R2540" s="54">
        <v>10652.73</v>
      </c>
      <c r="S2540" s="54">
        <v>3499</v>
      </c>
      <c r="T2540" s="54">
        <v>493</v>
      </c>
      <c r="U2540" s="54">
        <v>325000</v>
      </c>
    </row>
    <row r="2541" spans="5:21">
      <c r="E2541" s="55">
        <v>307</v>
      </c>
      <c r="F2541" s="55">
        <v>1852</v>
      </c>
      <c r="H2541" s="54" t="s">
        <v>5664</v>
      </c>
      <c r="I2541" s="55">
        <v>2</v>
      </c>
      <c r="J2541" s="54" t="s">
        <v>5665</v>
      </c>
      <c r="K2541" s="54" t="s">
        <v>5664</v>
      </c>
      <c r="L2541" s="54" t="s">
        <v>342</v>
      </c>
      <c r="M2541" s="54" t="s">
        <v>116</v>
      </c>
      <c r="N2541" s="54">
        <v>9.0399999999999991</v>
      </c>
      <c r="P2541" s="54">
        <v>0.2</v>
      </c>
      <c r="R2541" s="54">
        <v>10436.48</v>
      </c>
      <c r="S2541" s="54">
        <v>2549</v>
      </c>
      <c r="T2541" s="54">
        <v>290</v>
      </c>
      <c r="U2541" s="54">
        <v>238000</v>
      </c>
    </row>
    <row r="2542" spans="5:21">
      <c r="E2542" s="55">
        <v>307</v>
      </c>
      <c r="F2542" s="55">
        <v>1853</v>
      </c>
      <c r="H2542" s="54" t="s">
        <v>5666</v>
      </c>
      <c r="I2542" s="55">
        <v>2</v>
      </c>
      <c r="J2542" s="54" t="s">
        <v>5667</v>
      </c>
      <c r="K2542" s="54" t="s">
        <v>5666</v>
      </c>
      <c r="L2542" s="54" t="s">
        <v>342</v>
      </c>
      <c r="M2542" s="54" t="s">
        <v>116</v>
      </c>
      <c r="N2542" s="54">
        <v>9.0399999999999991</v>
      </c>
      <c r="P2542" s="54">
        <v>0.52</v>
      </c>
      <c r="R2542" s="54">
        <v>15420.75</v>
      </c>
      <c r="S2542" s="54">
        <v>3046</v>
      </c>
      <c r="T2542" s="54">
        <v>12</v>
      </c>
      <c r="U2542" s="54">
        <v>1</v>
      </c>
    </row>
    <row r="2543" spans="5:21">
      <c r="E2543" s="55">
        <v>307</v>
      </c>
      <c r="F2543" s="55">
        <v>1855</v>
      </c>
      <c r="H2543" s="54" t="s">
        <v>5668</v>
      </c>
      <c r="I2543" s="55">
        <v>2</v>
      </c>
      <c r="J2543" s="54" t="s">
        <v>5669</v>
      </c>
      <c r="K2543" s="54" t="s">
        <v>5668</v>
      </c>
      <c r="L2543" s="54" t="s">
        <v>342</v>
      </c>
      <c r="M2543" s="54" t="s">
        <v>116</v>
      </c>
      <c r="N2543" s="54">
        <v>9.0399999999999991</v>
      </c>
      <c r="P2543" s="54">
        <v>0.22</v>
      </c>
      <c r="R2543" s="54">
        <v>10064.26</v>
      </c>
      <c r="S2543" s="54">
        <v>3138</v>
      </c>
      <c r="T2543" s="54">
        <v>289</v>
      </c>
      <c r="U2543" s="54">
        <v>368400</v>
      </c>
    </row>
    <row r="2544" spans="5:21">
      <c r="E2544" s="55">
        <v>307</v>
      </c>
      <c r="F2544" s="55">
        <v>1856</v>
      </c>
      <c r="H2544" s="54" t="s">
        <v>5670</v>
      </c>
      <c r="I2544" s="55">
        <v>2</v>
      </c>
      <c r="J2544" s="54" t="s">
        <v>2080</v>
      </c>
      <c r="K2544" s="54" t="s">
        <v>839</v>
      </c>
      <c r="L2544" s="54" t="s">
        <v>840</v>
      </c>
      <c r="M2544" s="54" t="s">
        <v>116</v>
      </c>
      <c r="N2544" s="54">
        <v>9.0399999999999991</v>
      </c>
      <c r="P2544" s="54">
        <v>0.3</v>
      </c>
      <c r="R2544" s="54">
        <v>9543.14</v>
      </c>
      <c r="S2544" s="54">
        <v>3437</v>
      </c>
      <c r="T2544" s="54">
        <v>62</v>
      </c>
      <c r="U2544" s="54">
        <v>100</v>
      </c>
    </row>
    <row r="2545" spans="5:21">
      <c r="E2545" s="55">
        <v>307</v>
      </c>
      <c r="F2545" s="55">
        <v>1857.02</v>
      </c>
      <c r="H2545" s="54" t="s">
        <v>5671</v>
      </c>
      <c r="I2545" s="55">
        <v>2</v>
      </c>
      <c r="J2545" s="54" t="s">
        <v>5672</v>
      </c>
      <c r="K2545" s="54" t="s">
        <v>5673</v>
      </c>
      <c r="L2545" s="54" t="s">
        <v>5674</v>
      </c>
      <c r="M2545" s="54" t="s">
        <v>116</v>
      </c>
      <c r="N2545" s="54">
        <v>9.0399999999999991</v>
      </c>
      <c r="P2545" s="54">
        <v>0.25</v>
      </c>
      <c r="R2545" s="54">
        <v>9879.92</v>
      </c>
      <c r="S2545" s="54">
        <v>3372</v>
      </c>
      <c r="T2545" s="54">
        <v>885</v>
      </c>
      <c r="U2545" s="54">
        <v>10</v>
      </c>
    </row>
    <row r="2546" spans="5:21">
      <c r="E2546" s="55">
        <v>307</v>
      </c>
      <c r="F2546" s="55">
        <v>1859</v>
      </c>
      <c r="H2546" s="54" t="s">
        <v>5675</v>
      </c>
      <c r="I2546" s="55">
        <v>2</v>
      </c>
      <c r="J2546" s="54" t="s">
        <v>5676</v>
      </c>
      <c r="K2546" s="54" t="s">
        <v>5675</v>
      </c>
      <c r="L2546" s="54" t="s">
        <v>342</v>
      </c>
      <c r="M2546" s="54" t="s">
        <v>116</v>
      </c>
      <c r="N2546" s="54">
        <v>9.0399999999999991</v>
      </c>
      <c r="P2546" s="54">
        <v>0.16</v>
      </c>
      <c r="R2546" s="54">
        <v>9918.91</v>
      </c>
      <c r="S2546" s="54">
        <v>3427</v>
      </c>
      <c r="T2546" s="54">
        <v>975</v>
      </c>
      <c r="U2546" s="54">
        <v>325000</v>
      </c>
    </row>
    <row r="2547" spans="5:21">
      <c r="E2547" s="55">
        <v>307</v>
      </c>
      <c r="F2547" s="55">
        <v>1860</v>
      </c>
      <c r="H2547" s="54" t="s">
        <v>5677</v>
      </c>
      <c r="I2547" s="55">
        <v>2</v>
      </c>
      <c r="J2547" s="54" t="s">
        <v>5678</v>
      </c>
      <c r="K2547" s="54" t="s">
        <v>5679</v>
      </c>
      <c r="L2547" s="54" t="s">
        <v>3788</v>
      </c>
      <c r="M2547" s="54" t="s">
        <v>116</v>
      </c>
      <c r="N2547" s="54">
        <v>9.0399999999999991</v>
      </c>
      <c r="P2547" s="54">
        <v>0.16</v>
      </c>
      <c r="R2547" s="54">
        <v>9075.2000000000007</v>
      </c>
      <c r="S2547" s="54">
        <v>3503</v>
      </c>
      <c r="T2547" s="54">
        <v>43</v>
      </c>
      <c r="U2547" s="54">
        <v>157500</v>
      </c>
    </row>
    <row r="2548" spans="5:21">
      <c r="E2548" s="55">
        <v>307</v>
      </c>
      <c r="F2548" s="55">
        <v>1861</v>
      </c>
      <c r="H2548" s="54" t="s">
        <v>5680</v>
      </c>
      <c r="I2548" s="55">
        <v>2</v>
      </c>
      <c r="J2548" s="54" t="s">
        <v>5681</v>
      </c>
      <c r="K2548" s="54" t="s">
        <v>5682</v>
      </c>
      <c r="L2548" s="54" t="s">
        <v>342</v>
      </c>
      <c r="M2548" s="54" t="s">
        <v>116</v>
      </c>
      <c r="N2548" s="54">
        <v>9.0399999999999991</v>
      </c>
      <c r="P2548" s="54">
        <v>0.15</v>
      </c>
      <c r="R2548" s="54">
        <v>1318.74</v>
      </c>
      <c r="U2548" s="54">
        <v>0</v>
      </c>
    </row>
    <row r="2549" spans="5:21">
      <c r="E2549" s="55">
        <v>307</v>
      </c>
      <c r="F2549" s="55">
        <v>1862</v>
      </c>
      <c r="H2549" s="54" t="s">
        <v>5683</v>
      </c>
      <c r="I2549" s="55">
        <v>2</v>
      </c>
      <c r="J2549" s="54" t="s">
        <v>5684</v>
      </c>
      <c r="K2549" s="54" t="s">
        <v>5683</v>
      </c>
      <c r="L2549" s="54" t="s">
        <v>342</v>
      </c>
      <c r="M2549" s="54" t="s">
        <v>116</v>
      </c>
      <c r="N2549" s="54">
        <v>9.0399999999999991</v>
      </c>
      <c r="P2549" s="54">
        <v>0.28999999999999998</v>
      </c>
      <c r="R2549" s="54">
        <v>10177.700000000001</v>
      </c>
      <c r="U2549" s="54">
        <v>0</v>
      </c>
    </row>
    <row r="2550" spans="5:21">
      <c r="E2550" s="55">
        <v>307</v>
      </c>
      <c r="F2550" s="55">
        <v>1864</v>
      </c>
      <c r="H2550" s="54" t="s">
        <v>5685</v>
      </c>
      <c r="I2550" s="55">
        <v>2</v>
      </c>
      <c r="J2550" s="54" t="s">
        <v>5686</v>
      </c>
      <c r="K2550" s="54" t="s">
        <v>5685</v>
      </c>
      <c r="L2550" s="54" t="s">
        <v>342</v>
      </c>
      <c r="M2550" s="54" t="s">
        <v>116</v>
      </c>
      <c r="N2550" s="54">
        <v>9.0399999999999991</v>
      </c>
      <c r="P2550" s="54">
        <v>0.16</v>
      </c>
      <c r="R2550" s="54">
        <v>9259.5400000000009</v>
      </c>
      <c r="U2550" s="54">
        <v>0</v>
      </c>
    </row>
    <row r="2551" spans="5:21">
      <c r="E2551" s="55">
        <v>307</v>
      </c>
      <c r="F2551" s="55">
        <v>1865</v>
      </c>
      <c r="H2551" s="54" t="s">
        <v>5687</v>
      </c>
      <c r="I2551" s="55">
        <v>2</v>
      </c>
      <c r="J2551" s="54" t="s">
        <v>5688</v>
      </c>
      <c r="K2551" s="54" t="s">
        <v>5687</v>
      </c>
      <c r="L2551" s="54" t="s">
        <v>342</v>
      </c>
      <c r="M2551" s="54" t="s">
        <v>116</v>
      </c>
      <c r="N2551" s="54">
        <v>9.0399999999999991</v>
      </c>
      <c r="P2551" s="54">
        <v>0.14000000000000001</v>
      </c>
      <c r="R2551" s="54">
        <v>7795.46</v>
      </c>
      <c r="S2551" s="54">
        <v>3440</v>
      </c>
      <c r="T2551" s="54">
        <v>727</v>
      </c>
      <c r="U2551" s="54">
        <v>230000</v>
      </c>
    </row>
    <row r="2552" spans="5:21">
      <c r="E2552" s="55">
        <v>307</v>
      </c>
      <c r="F2552" s="55">
        <v>1866</v>
      </c>
      <c r="H2552" s="54" t="s">
        <v>5689</v>
      </c>
      <c r="I2552" s="55">
        <v>2</v>
      </c>
      <c r="J2552" s="54" t="s">
        <v>5690</v>
      </c>
      <c r="K2552" s="54" t="s">
        <v>5689</v>
      </c>
      <c r="L2552" s="54" t="s">
        <v>342</v>
      </c>
      <c r="M2552" s="54" t="s">
        <v>116</v>
      </c>
      <c r="N2552" s="54">
        <v>9.0399999999999991</v>
      </c>
      <c r="P2552" s="54">
        <v>0.28999999999999998</v>
      </c>
      <c r="R2552" s="54">
        <v>9738.1200000000008</v>
      </c>
      <c r="S2552" s="54">
        <v>2160</v>
      </c>
      <c r="T2552" s="54">
        <v>31</v>
      </c>
      <c r="U2552" s="54">
        <v>133000</v>
      </c>
    </row>
    <row r="2553" spans="5:21">
      <c r="E2553" s="55">
        <v>307</v>
      </c>
      <c r="F2553" s="55">
        <v>1868</v>
      </c>
      <c r="H2553" s="54" t="s">
        <v>5691</v>
      </c>
      <c r="I2553" s="55">
        <v>2</v>
      </c>
      <c r="J2553" s="54" t="s">
        <v>5692</v>
      </c>
      <c r="K2553" s="54" t="s">
        <v>5691</v>
      </c>
      <c r="L2553" s="54" t="s">
        <v>342</v>
      </c>
      <c r="M2553" s="54" t="s">
        <v>116</v>
      </c>
      <c r="N2553" s="54">
        <v>9.0399999999999991</v>
      </c>
      <c r="P2553" s="54">
        <v>0.28999999999999998</v>
      </c>
      <c r="R2553" s="54">
        <v>7097.09</v>
      </c>
      <c r="S2553" s="54">
        <v>2863</v>
      </c>
      <c r="T2553" s="54">
        <v>195</v>
      </c>
      <c r="U2553" s="54">
        <v>1</v>
      </c>
    </row>
    <row r="2554" spans="5:21">
      <c r="E2554" s="55">
        <v>307</v>
      </c>
      <c r="F2554" s="55">
        <v>1870</v>
      </c>
      <c r="H2554" s="54" t="s">
        <v>5693</v>
      </c>
      <c r="I2554" s="55">
        <v>2</v>
      </c>
      <c r="J2554" s="54" t="s">
        <v>5694</v>
      </c>
      <c r="K2554" s="54" t="s">
        <v>5695</v>
      </c>
      <c r="L2554" s="54" t="s">
        <v>1020</v>
      </c>
      <c r="M2554" s="54" t="s">
        <v>116</v>
      </c>
      <c r="N2554" s="54">
        <v>9.0399999999999991</v>
      </c>
      <c r="P2554" s="54">
        <v>0.14000000000000001</v>
      </c>
      <c r="R2554" s="54">
        <v>7838</v>
      </c>
      <c r="U2554" s="54">
        <v>0</v>
      </c>
    </row>
    <row r="2555" spans="5:21">
      <c r="E2555" s="55">
        <v>307</v>
      </c>
      <c r="F2555" s="55">
        <v>1871</v>
      </c>
      <c r="H2555" s="54" t="s">
        <v>5696</v>
      </c>
      <c r="I2555" s="55">
        <v>2</v>
      </c>
      <c r="J2555" s="54" t="s">
        <v>5697</v>
      </c>
      <c r="K2555" s="54" t="s">
        <v>5696</v>
      </c>
      <c r="L2555" s="54" t="s">
        <v>342</v>
      </c>
      <c r="M2555" s="54" t="s">
        <v>116</v>
      </c>
      <c r="N2555" s="54">
        <v>9.0399999999999991</v>
      </c>
      <c r="P2555" s="54">
        <v>0.14000000000000001</v>
      </c>
      <c r="R2555" s="54">
        <v>8057.79</v>
      </c>
      <c r="S2555" s="54">
        <v>1800</v>
      </c>
      <c r="T2555" s="54">
        <v>130</v>
      </c>
      <c r="U2555" s="54">
        <v>115000</v>
      </c>
    </row>
    <row r="2556" spans="5:21">
      <c r="E2556" s="55">
        <v>307</v>
      </c>
      <c r="F2556" s="55">
        <v>1872</v>
      </c>
      <c r="H2556" s="54" t="s">
        <v>5698</v>
      </c>
      <c r="I2556" s="55">
        <v>2</v>
      </c>
      <c r="J2556" s="54" t="s">
        <v>5699</v>
      </c>
      <c r="K2556" s="54" t="s">
        <v>5700</v>
      </c>
      <c r="L2556" s="54" t="s">
        <v>4245</v>
      </c>
      <c r="M2556" s="54" t="s">
        <v>116</v>
      </c>
      <c r="N2556" s="54">
        <v>9.0399999999999991</v>
      </c>
      <c r="P2556" s="54">
        <v>0.14000000000000001</v>
      </c>
      <c r="R2556" s="54">
        <v>5905.97</v>
      </c>
      <c r="S2556" s="54">
        <v>2338</v>
      </c>
      <c r="T2556" s="54">
        <v>12</v>
      </c>
      <c r="U2556" s="54">
        <v>115000</v>
      </c>
    </row>
    <row r="2557" spans="5:21">
      <c r="E2557" s="55">
        <v>307</v>
      </c>
      <c r="F2557" s="55">
        <v>1873</v>
      </c>
      <c r="H2557" s="54" t="s">
        <v>5701</v>
      </c>
      <c r="I2557" s="55">
        <v>2</v>
      </c>
      <c r="J2557" s="54" t="s">
        <v>5702</v>
      </c>
      <c r="K2557" s="54" t="s">
        <v>5703</v>
      </c>
      <c r="L2557" s="54" t="s">
        <v>5704</v>
      </c>
      <c r="M2557" s="54" t="s">
        <v>116</v>
      </c>
      <c r="N2557" s="54">
        <v>9.0399999999999991</v>
      </c>
      <c r="P2557" s="54">
        <v>0.28999999999999998</v>
      </c>
      <c r="R2557" s="54">
        <v>9114.2000000000007</v>
      </c>
      <c r="S2557" s="54">
        <v>3321</v>
      </c>
      <c r="T2557" s="54">
        <v>517</v>
      </c>
      <c r="U2557" s="54">
        <v>98500</v>
      </c>
    </row>
    <row r="2558" spans="5:21">
      <c r="E2558" s="55">
        <v>307</v>
      </c>
      <c r="F2558" s="55">
        <v>1875</v>
      </c>
      <c r="H2558" s="54" t="s">
        <v>5705</v>
      </c>
      <c r="I2558" s="55">
        <v>2</v>
      </c>
      <c r="J2558" s="54" t="s">
        <v>5706</v>
      </c>
      <c r="K2558" s="54" t="s">
        <v>5705</v>
      </c>
      <c r="L2558" s="54" t="s">
        <v>342</v>
      </c>
      <c r="M2558" s="54" t="s">
        <v>116</v>
      </c>
      <c r="N2558" s="54">
        <v>9.0399999999999991</v>
      </c>
      <c r="P2558" s="54">
        <v>0.14000000000000001</v>
      </c>
      <c r="R2558" s="54">
        <v>10326.59</v>
      </c>
      <c r="S2558" s="54">
        <v>3163</v>
      </c>
      <c r="T2558" s="54">
        <v>241</v>
      </c>
      <c r="U2558" s="54">
        <v>390000</v>
      </c>
    </row>
    <row r="2559" spans="5:21">
      <c r="E2559" s="55">
        <v>307</v>
      </c>
      <c r="F2559" s="55">
        <v>1877</v>
      </c>
      <c r="H2559" s="54" t="s">
        <v>5707</v>
      </c>
      <c r="I2559" s="55">
        <v>2</v>
      </c>
      <c r="J2559" s="54" t="s">
        <v>5708</v>
      </c>
      <c r="K2559" s="54" t="s">
        <v>5709</v>
      </c>
      <c r="L2559" s="54" t="s">
        <v>342</v>
      </c>
      <c r="M2559" s="54" t="s">
        <v>116</v>
      </c>
      <c r="N2559" s="54">
        <v>9.0399999999999991</v>
      </c>
      <c r="P2559" s="54">
        <v>0.14000000000000001</v>
      </c>
      <c r="R2559" s="54">
        <v>8660.44</v>
      </c>
      <c r="S2559" s="54">
        <v>2236</v>
      </c>
      <c r="T2559" s="54">
        <v>182</v>
      </c>
      <c r="U2559" s="54">
        <v>54000</v>
      </c>
    </row>
    <row r="2560" spans="5:21">
      <c r="E2560" s="55">
        <v>307</v>
      </c>
      <c r="F2560" s="55">
        <v>1878</v>
      </c>
      <c r="H2560" s="54" t="s">
        <v>5710</v>
      </c>
      <c r="I2560" s="55">
        <v>2</v>
      </c>
      <c r="J2560" s="54" t="s">
        <v>5711</v>
      </c>
      <c r="K2560" s="54" t="s">
        <v>5710</v>
      </c>
      <c r="L2560" s="54" t="s">
        <v>342</v>
      </c>
      <c r="M2560" s="54" t="s">
        <v>116</v>
      </c>
      <c r="N2560" s="54">
        <v>9.0399999999999991</v>
      </c>
      <c r="P2560" s="54">
        <v>0.28999999999999998</v>
      </c>
      <c r="R2560" s="54">
        <v>10422.299999999999</v>
      </c>
      <c r="S2560" s="54">
        <v>3425</v>
      </c>
      <c r="T2560" s="54">
        <v>754</v>
      </c>
      <c r="U2560" s="54">
        <v>310000</v>
      </c>
    </row>
    <row r="2561" spans="5:21">
      <c r="E2561" s="55">
        <v>307</v>
      </c>
      <c r="F2561" s="55">
        <v>1897</v>
      </c>
      <c r="H2561" s="54" t="s">
        <v>5712</v>
      </c>
      <c r="I2561" s="55">
        <v>2</v>
      </c>
      <c r="J2561" s="54" t="s">
        <v>5713</v>
      </c>
      <c r="K2561" s="54" t="s">
        <v>5712</v>
      </c>
      <c r="L2561" s="54" t="s">
        <v>342</v>
      </c>
      <c r="M2561" s="54" t="s">
        <v>116</v>
      </c>
      <c r="N2561" s="54">
        <v>9.0399999999999991</v>
      </c>
      <c r="P2561" s="54">
        <v>0.31</v>
      </c>
      <c r="R2561" s="54">
        <v>9617.59</v>
      </c>
      <c r="S2561" s="54">
        <v>3392</v>
      </c>
      <c r="T2561" s="54">
        <v>917</v>
      </c>
      <c r="U2561" s="54">
        <v>290000</v>
      </c>
    </row>
    <row r="2562" spans="5:21">
      <c r="E2562" s="55">
        <v>307</v>
      </c>
      <c r="F2562" s="55">
        <v>1900</v>
      </c>
      <c r="H2562" s="54" t="s">
        <v>5714</v>
      </c>
      <c r="I2562" s="55">
        <v>2</v>
      </c>
      <c r="J2562" s="54" t="s">
        <v>5715</v>
      </c>
      <c r="K2562" s="54" t="s">
        <v>5714</v>
      </c>
      <c r="L2562" s="54" t="s">
        <v>342</v>
      </c>
      <c r="M2562" s="54" t="s">
        <v>116</v>
      </c>
      <c r="N2562" s="54">
        <v>9.0399999999999991</v>
      </c>
      <c r="P2562" s="54">
        <v>0.37</v>
      </c>
      <c r="R2562" s="54">
        <v>8983.0300000000007</v>
      </c>
      <c r="U2562" s="54">
        <v>0</v>
      </c>
    </row>
    <row r="2563" spans="5:21">
      <c r="E2563" s="55">
        <v>307</v>
      </c>
      <c r="F2563" s="55">
        <v>1902.02</v>
      </c>
      <c r="H2563" s="54" t="s">
        <v>5716</v>
      </c>
      <c r="I2563" s="55">
        <v>2</v>
      </c>
      <c r="J2563" s="54" t="s">
        <v>5717</v>
      </c>
      <c r="K2563" s="54" t="s">
        <v>5716</v>
      </c>
      <c r="L2563" s="54" t="s">
        <v>342</v>
      </c>
      <c r="M2563" s="54" t="s">
        <v>116</v>
      </c>
      <c r="N2563" s="54">
        <v>9.0399999999999991</v>
      </c>
      <c r="P2563" s="54">
        <v>0.51</v>
      </c>
      <c r="R2563" s="54">
        <v>12327.66</v>
      </c>
      <c r="S2563" s="54">
        <v>2223</v>
      </c>
      <c r="T2563" s="54">
        <v>12</v>
      </c>
      <c r="U2563" s="54">
        <v>1</v>
      </c>
    </row>
    <row r="2564" spans="5:21">
      <c r="E2564" s="55">
        <v>307</v>
      </c>
      <c r="F2564" s="55">
        <v>1905</v>
      </c>
      <c r="H2564" s="54" t="s">
        <v>5718</v>
      </c>
      <c r="I2564" s="55">
        <v>2</v>
      </c>
      <c r="J2564" s="54" t="s">
        <v>5719</v>
      </c>
      <c r="K2564" s="54" t="s">
        <v>5718</v>
      </c>
      <c r="L2564" s="54" t="s">
        <v>342</v>
      </c>
      <c r="M2564" s="54" t="s">
        <v>116</v>
      </c>
      <c r="N2564" s="54">
        <v>9.0399999999999991</v>
      </c>
      <c r="P2564" s="54">
        <v>0.43</v>
      </c>
      <c r="R2564" s="54">
        <v>11496.44</v>
      </c>
      <c r="S2564" s="54">
        <v>3193</v>
      </c>
      <c r="T2564" s="54">
        <v>826</v>
      </c>
      <c r="U2564" s="54">
        <v>10</v>
      </c>
    </row>
    <row r="2565" spans="5:21">
      <c r="E2565" s="55">
        <v>307</v>
      </c>
      <c r="F2565" s="55">
        <v>1909</v>
      </c>
      <c r="H2565" s="54" t="s">
        <v>5720</v>
      </c>
      <c r="I2565" s="55">
        <v>2</v>
      </c>
      <c r="J2565" s="54" t="s">
        <v>5721</v>
      </c>
      <c r="K2565" s="54" t="s">
        <v>5720</v>
      </c>
      <c r="L2565" s="54" t="s">
        <v>342</v>
      </c>
      <c r="M2565" s="54" t="s">
        <v>116</v>
      </c>
      <c r="N2565" s="54">
        <v>9.0399999999999991</v>
      </c>
      <c r="P2565" s="54">
        <v>0.17</v>
      </c>
      <c r="R2565" s="54">
        <v>9018.48</v>
      </c>
      <c r="S2565" s="54">
        <v>2962</v>
      </c>
      <c r="T2565" s="54">
        <v>168</v>
      </c>
      <c r="U2565" s="54">
        <v>327500</v>
      </c>
    </row>
    <row r="2566" spans="5:21">
      <c r="E2566" s="55">
        <v>307</v>
      </c>
      <c r="F2566" s="55">
        <v>1910</v>
      </c>
      <c r="H2566" s="54" t="s">
        <v>5722</v>
      </c>
      <c r="I2566" s="55">
        <v>2</v>
      </c>
      <c r="J2566" s="54" t="s">
        <v>5723</v>
      </c>
      <c r="K2566" s="54" t="s">
        <v>5722</v>
      </c>
      <c r="L2566" s="54" t="s">
        <v>342</v>
      </c>
      <c r="M2566" s="54" t="s">
        <v>116</v>
      </c>
      <c r="N2566" s="54">
        <v>9.0399999999999991</v>
      </c>
      <c r="P2566" s="54">
        <v>0.17</v>
      </c>
      <c r="R2566" s="54">
        <v>7733.34</v>
      </c>
      <c r="S2566" s="54">
        <v>3213</v>
      </c>
      <c r="T2566" s="54">
        <v>902</v>
      </c>
      <c r="U2566" s="54">
        <v>1</v>
      </c>
    </row>
    <row r="2567" spans="5:21">
      <c r="E2567" s="55">
        <v>307</v>
      </c>
      <c r="F2567" s="55">
        <v>1911</v>
      </c>
      <c r="H2567" s="54" t="s">
        <v>5724</v>
      </c>
      <c r="I2567" s="55">
        <v>2</v>
      </c>
      <c r="J2567" s="54" t="s">
        <v>5725</v>
      </c>
      <c r="K2567" s="54" t="s">
        <v>5724</v>
      </c>
      <c r="L2567" s="54" t="s">
        <v>342</v>
      </c>
      <c r="M2567" s="54" t="s">
        <v>116</v>
      </c>
      <c r="N2567" s="54">
        <v>9.0399999999999991</v>
      </c>
      <c r="P2567" s="54">
        <v>0.17</v>
      </c>
      <c r="R2567" s="54">
        <v>8412.2900000000009</v>
      </c>
      <c r="U2567" s="54">
        <v>0</v>
      </c>
    </row>
    <row r="2568" spans="5:21">
      <c r="E2568" s="55">
        <v>307</v>
      </c>
      <c r="F2568" s="55">
        <v>1912</v>
      </c>
      <c r="H2568" s="54" t="s">
        <v>5726</v>
      </c>
      <c r="I2568" s="55">
        <v>2</v>
      </c>
      <c r="J2568" s="54" t="s">
        <v>5727</v>
      </c>
      <c r="K2568" s="54" t="s">
        <v>5726</v>
      </c>
      <c r="L2568" s="54" t="s">
        <v>342</v>
      </c>
      <c r="M2568" s="54" t="s">
        <v>116</v>
      </c>
      <c r="N2568" s="54">
        <v>9.0399999999999991</v>
      </c>
      <c r="P2568" s="54">
        <v>0.31</v>
      </c>
      <c r="R2568" s="54">
        <v>9404.89</v>
      </c>
      <c r="U2568" s="54">
        <v>0</v>
      </c>
    </row>
    <row r="2569" spans="5:21">
      <c r="E2569" s="55">
        <v>307</v>
      </c>
      <c r="F2569" s="55">
        <v>1914</v>
      </c>
      <c r="H2569" s="54" t="s">
        <v>5728</v>
      </c>
      <c r="I2569" s="55">
        <v>2</v>
      </c>
      <c r="J2569" s="54" t="s">
        <v>5729</v>
      </c>
      <c r="K2569" s="54" t="s">
        <v>5728</v>
      </c>
      <c r="L2569" s="54" t="s">
        <v>5564</v>
      </c>
      <c r="M2569" s="54" t="s">
        <v>116</v>
      </c>
      <c r="N2569" s="54">
        <v>9.0399999999999991</v>
      </c>
      <c r="P2569" s="54">
        <v>0.27</v>
      </c>
      <c r="R2569" s="54">
        <v>5679.09</v>
      </c>
      <c r="S2569" s="54">
        <v>3487</v>
      </c>
      <c r="T2569" s="54">
        <v>164</v>
      </c>
      <c r="U2569" s="54">
        <v>164300</v>
      </c>
    </row>
    <row r="2570" spans="5:21">
      <c r="E2570" s="55">
        <v>307</v>
      </c>
      <c r="F2570" s="55">
        <v>1916</v>
      </c>
      <c r="H2570" s="54" t="s">
        <v>5730</v>
      </c>
      <c r="I2570" s="55">
        <v>1</v>
      </c>
      <c r="J2570" s="54" t="s">
        <v>5731</v>
      </c>
      <c r="K2570" s="54" t="s">
        <v>5732</v>
      </c>
      <c r="L2570" s="54" t="s">
        <v>5733</v>
      </c>
      <c r="M2570" s="54" t="s">
        <v>116</v>
      </c>
      <c r="N2570" s="54">
        <v>9.0399999999999991</v>
      </c>
      <c r="P2570" s="54">
        <v>0.25</v>
      </c>
      <c r="R2570" s="54">
        <v>241.06</v>
      </c>
      <c r="S2570" s="54">
        <v>3469</v>
      </c>
      <c r="T2570" s="54">
        <v>230</v>
      </c>
      <c r="U2570" s="54">
        <v>21000</v>
      </c>
    </row>
    <row r="2571" spans="5:21">
      <c r="E2571" s="55">
        <v>307</v>
      </c>
      <c r="F2571" s="55">
        <v>1918</v>
      </c>
      <c r="H2571" s="54" t="s">
        <v>5734</v>
      </c>
      <c r="I2571" s="55">
        <v>2</v>
      </c>
      <c r="J2571" s="54" t="s">
        <v>5735</v>
      </c>
      <c r="K2571" s="54" t="s">
        <v>5736</v>
      </c>
      <c r="L2571" s="54" t="s">
        <v>5737</v>
      </c>
      <c r="M2571" s="54" t="s">
        <v>116</v>
      </c>
      <c r="N2571" s="54">
        <v>9.0399999999999991</v>
      </c>
      <c r="P2571" s="54">
        <v>0.16</v>
      </c>
      <c r="R2571" s="54">
        <v>7653.66</v>
      </c>
      <c r="S2571" s="54">
        <v>2960</v>
      </c>
      <c r="T2571" s="54">
        <v>134</v>
      </c>
      <c r="U2571" s="54">
        <v>252000</v>
      </c>
    </row>
    <row r="2572" spans="5:21">
      <c r="E2572" s="55">
        <v>307</v>
      </c>
      <c r="F2572" s="55">
        <v>1920</v>
      </c>
      <c r="H2572" s="54" t="s">
        <v>5738</v>
      </c>
      <c r="I2572" s="55">
        <v>2</v>
      </c>
      <c r="J2572" s="54" t="s">
        <v>5739</v>
      </c>
      <c r="K2572" s="54" t="s">
        <v>5738</v>
      </c>
      <c r="L2572" s="54" t="s">
        <v>342</v>
      </c>
      <c r="M2572" s="54" t="s">
        <v>116</v>
      </c>
      <c r="N2572" s="54">
        <v>9.0399999999999991</v>
      </c>
      <c r="P2572" s="54">
        <v>0.48</v>
      </c>
      <c r="R2572" s="54">
        <v>9472.24</v>
      </c>
      <c r="S2572" s="54">
        <v>3208</v>
      </c>
      <c r="T2572" s="54">
        <v>739</v>
      </c>
      <c r="U2572" s="54">
        <v>339500</v>
      </c>
    </row>
    <row r="2573" spans="5:21">
      <c r="E2573" s="55">
        <v>307</v>
      </c>
      <c r="F2573" s="55">
        <v>1922</v>
      </c>
      <c r="H2573" s="54" t="s">
        <v>5740</v>
      </c>
      <c r="I2573" s="55">
        <v>2</v>
      </c>
      <c r="J2573" s="54" t="s">
        <v>5741</v>
      </c>
      <c r="K2573" s="54" t="s">
        <v>5740</v>
      </c>
      <c r="L2573" s="54" t="s">
        <v>342</v>
      </c>
      <c r="M2573" s="54" t="s">
        <v>116</v>
      </c>
      <c r="N2573" s="54">
        <v>9.0399999999999991</v>
      </c>
      <c r="P2573" s="54">
        <v>0.67</v>
      </c>
      <c r="R2573" s="54">
        <v>9022.0300000000007</v>
      </c>
      <c r="S2573" s="54">
        <v>3313</v>
      </c>
      <c r="T2573" s="54">
        <v>754</v>
      </c>
      <c r="U2573" s="54">
        <v>233000</v>
      </c>
    </row>
    <row r="2574" spans="5:21">
      <c r="E2574" s="55">
        <v>307</v>
      </c>
      <c r="F2574" s="55">
        <v>1926</v>
      </c>
      <c r="H2574" s="54" t="s">
        <v>5742</v>
      </c>
      <c r="I2574" s="55">
        <v>2</v>
      </c>
      <c r="J2574" s="54" t="s">
        <v>5743</v>
      </c>
      <c r="K2574" s="54" t="s">
        <v>5744</v>
      </c>
      <c r="L2574" s="54" t="s">
        <v>342</v>
      </c>
      <c r="M2574" s="54" t="s">
        <v>116</v>
      </c>
      <c r="N2574" s="54">
        <v>9.0399999999999991</v>
      </c>
      <c r="P2574" s="54">
        <v>0.16</v>
      </c>
      <c r="R2574" s="54">
        <v>9894.1</v>
      </c>
      <c r="S2574" s="54">
        <v>2880</v>
      </c>
      <c r="T2574" s="54">
        <v>313</v>
      </c>
      <c r="U2574" s="54">
        <v>1</v>
      </c>
    </row>
    <row r="2575" spans="5:21">
      <c r="E2575" s="55">
        <v>307</v>
      </c>
      <c r="F2575" s="55">
        <v>1927</v>
      </c>
      <c r="H2575" s="54" t="s">
        <v>5745</v>
      </c>
      <c r="I2575" s="55">
        <v>2</v>
      </c>
      <c r="J2575" s="54" t="s">
        <v>5746</v>
      </c>
      <c r="K2575" s="54" t="s">
        <v>5745</v>
      </c>
      <c r="L2575" s="54" t="s">
        <v>342</v>
      </c>
      <c r="M2575" s="54" t="s">
        <v>116</v>
      </c>
      <c r="N2575" s="54">
        <v>9.0399999999999991</v>
      </c>
      <c r="P2575" s="54">
        <v>0.33</v>
      </c>
      <c r="R2575" s="54">
        <v>11737.5</v>
      </c>
      <c r="S2575" s="54">
        <v>3451</v>
      </c>
      <c r="T2575" s="54">
        <v>475</v>
      </c>
      <c r="U2575" s="54">
        <v>1</v>
      </c>
    </row>
    <row r="2576" spans="5:21">
      <c r="E2576" s="55">
        <v>308</v>
      </c>
      <c r="F2576" s="55">
        <v>4</v>
      </c>
      <c r="H2576" s="54" t="s">
        <v>5747</v>
      </c>
      <c r="I2576" s="55">
        <v>2</v>
      </c>
      <c r="J2576" s="54" t="s">
        <v>5748</v>
      </c>
      <c r="K2576" s="54" t="s">
        <v>5747</v>
      </c>
      <c r="L2576" s="54" t="s">
        <v>342</v>
      </c>
      <c r="M2576" s="54" t="s">
        <v>116</v>
      </c>
      <c r="N2576" s="54">
        <v>9.0399999999999991</v>
      </c>
      <c r="P2576" s="54">
        <v>0.47</v>
      </c>
      <c r="R2576" s="54">
        <v>21252.28</v>
      </c>
      <c r="S2576" s="54">
        <v>3474</v>
      </c>
      <c r="T2576" s="54">
        <v>556</v>
      </c>
      <c r="U2576" s="54">
        <v>725000</v>
      </c>
    </row>
    <row r="2577" spans="5:21">
      <c r="E2577" s="55">
        <v>308</v>
      </c>
      <c r="F2577" s="55">
        <v>5</v>
      </c>
      <c r="H2577" s="54" t="s">
        <v>5749</v>
      </c>
      <c r="I2577" s="55">
        <v>2</v>
      </c>
      <c r="J2577" s="54" t="s">
        <v>5750</v>
      </c>
      <c r="K2577" s="54" t="s">
        <v>5751</v>
      </c>
      <c r="L2577" s="54" t="s">
        <v>5752</v>
      </c>
      <c r="M2577" s="54" t="s">
        <v>116</v>
      </c>
      <c r="N2577" s="54">
        <v>9.0399999999999991</v>
      </c>
      <c r="P2577" s="54">
        <v>0.28000000000000003</v>
      </c>
      <c r="R2577" s="54">
        <v>8734.8799999999992</v>
      </c>
      <c r="U2577" s="54">
        <v>0</v>
      </c>
    </row>
    <row r="2578" spans="5:21">
      <c r="E2578" s="55">
        <v>308</v>
      </c>
      <c r="F2578" s="55">
        <v>1821</v>
      </c>
      <c r="H2578" s="54" t="s">
        <v>5753</v>
      </c>
      <c r="I2578" s="55">
        <v>2</v>
      </c>
      <c r="J2578" s="54" t="s">
        <v>5754</v>
      </c>
      <c r="K2578" s="54" t="s">
        <v>5755</v>
      </c>
      <c r="L2578" s="54" t="s">
        <v>5756</v>
      </c>
      <c r="M2578" s="54" t="s">
        <v>116</v>
      </c>
      <c r="N2578" s="54">
        <v>9.0399999999999991</v>
      </c>
      <c r="P2578" s="54">
        <v>0.14000000000000001</v>
      </c>
      <c r="R2578" s="54">
        <v>11712.68</v>
      </c>
      <c r="S2578" s="54">
        <v>3302</v>
      </c>
      <c r="T2578" s="54">
        <v>800</v>
      </c>
      <c r="U2578" s="54">
        <v>1</v>
      </c>
    </row>
    <row r="2579" spans="5:21">
      <c r="E2579" s="55">
        <v>308</v>
      </c>
      <c r="F2579" s="55">
        <v>1822</v>
      </c>
      <c r="H2579" s="54" t="s">
        <v>5757</v>
      </c>
      <c r="I2579" s="55" t="s">
        <v>536</v>
      </c>
      <c r="J2579" s="54" t="s">
        <v>5758</v>
      </c>
      <c r="K2579" s="54" t="s">
        <v>5757</v>
      </c>
      <c r="L2579" s="54" t="s">
        <v>342</v>
      </c>
      <c r="M2579" s="54" t="s">
        <v>116</v>
      </c>
      <c r="N2579" s="54">
        <v>9.0399999999999991</v>
      </c>
      <c r="P2579" s="54">
        <v>0.16</v>
      </c>
      <c r="Q2579" s="54" t="s">
        <v>538</v>
      </c>
      <c r="R2579" s="54">
        <v>0</v>
      </c>
      <c r="S2579" s="54">
        <v>3349</v>
      </c>
      <c r="T2579" s="54">
        <v>432</v>
      </c>
      <c r="U2579" s="54">
        <v>560000</v>
      </c>
    </row>
    <row r="2580" spans="5:21">
      <c r="E2580" s="55">
        <v>308</v>
      </c>
      <c r="F2580" s="55">
        <v>1823</v>
      </c>
      <c r="H2580" s="54" t="s">
        <v>5759</v>
      </c>
      <c r="I2580" s="55">
        <v>2</v>
      </c>
      <c r="J2580" s="54" t="s">
        <v>5760</v>
      </c>
      <c r="K2580" s="54" t="s">
        <v>5761</v>
      </c>
      <c r="L2580" s="54" t="s">
        <v>5762</v>
      </c>
      <c r="M2580" s="54" t="s">
        <v>116</v>
      </c>
      <c r="N2580" s="54">
        <v>9.0399999999999991</v>
      </c>
      <c r="P2580" s="54">
        <v>0.19</v>
      </c>
      <c r="R2580" s="54">
        <v>22514.3</v>
      </c>
      <c r="S2580" s="54">
        <v>3401</v>
      </c>
      <c r="T2580" s="54">
        <v>906</v>
      </c>
      <c r="U2580" s="54">
        <v>895000</v>
      </c>
    </row>
    <row r="2581" spans="5:21">
      <c r="E2581" s="55">
        <v>308</v>
      </c>
      <c r="F2581" s="55">
        <v>1824</v>
      </c>
      <c r="H2581" s="54" t="s">
        <v>5763</v>
      </c>
      <c r="I2581" s="55">
        <v>2</v>
      </c>
      <c r="J2581" s="54" t="s">
        <v>5764</v>
      </c>
      <c r="K2581" s="54" t="s">
        <v>5763</v>
      </c>
      <c r="L2581" s="54" t="s">
        <v>342</v>
      </c>
      <c r="M2581" s="54" t="s">
        <v>116</v>
      </c>
      <c r="N2581" s="54">
        <v>9.0399999999999991</v>
      </c>
      <c r="P2581" s="54">
        <v>0.18</v>
      </c>
      <c r="R2581" s="54">
        <v>21528.79</v>
      </c>
      <c r="S2581" s="54">
        <v>3378</v>
      </c>
      <c r="T2581" s="54">
        <v>221</v>
      </c>
      <c r="U2581" s="54">
        <v>1</v>
      </c>
    </row>
    <row r="2582" spans="5:21">
      <c r="E2582" s="55">
        <v>308</v>
      </c>
      <c r="F2582" s="55">
        <v>1825</v>
      </c>
      <c r="H2582" s="54" t="s">
        <v>5765</v>
      </c>
      <c r="I2582" s="55">
        <v>2</v>
      </c>
      <c r="J2582" s="54" t="s">
        <v>5766</v>
      </c>
      <c r="K2582" s="54" t="s">
        <v>5767</v>
      </c>
      <c r="L2582" s="54" t="s">
        <v>5768</v>
      </c>
      <c r="M2582" s="54" t="s">
        <v>116</v>
      </c>
      <c r="N2582" s="54">
        <v>9.0399999999999991</v>
      </c>
      <c r="P2582" s="54">
        <v>0.16</v>
      </c>
      <c r="R2582" s="54">
        <v>17725</v>
      </c>
      <c r="S2582" s="54">
        <v>3477</v>
      </c>
      <c r="T2582" s="54">
        <v>623</v>
      </c>
      <c r="U2582" s="54">
        <v>450000</v>
      </c>
    </row>
    <row r="2583" spans="5:21">
      <c r="E2583" s="55">
        <v>308</v>
      </c>
      <c r="F2583" s="55">
        <v>1826</v>
      </c>
      <c r="H2583" s="54" t="s">
        <v>5769</v>
      </c>
      <c r="I2583" s="55">
        <v>2</v>
      </c>
      <c r="J2583" s="54" t="s">
        <v>5770</v>
      </c>
      <c r="K2583" s="54" t="s">
        <v>5769</v>
      </c>
      <c r="L2583" s="54" t="s">
        <v>342</v>
      </c>
      <c r="M2583" s="54" t="s">
        <v>116</v>
      </c>
      <c r="N2583" s="54">
        <v>9.0399999999999991</v>
      </c>
      <c r="P2583" s="54">
        <v>0.15</v>
      </c>
      <c r="R2583" s="54">
        <v>11092.31</v>
      </c>
      <c r="S2583" s="54">
        <v>3346</v>
      </c>
      <c r="T2583" s="54">
        <v>140</v>
      </c>
      <c r="U2583" s="54">
        <v>264000</v>
      </c>
    </row>
    <row r="2584" spans="5:21">
      <c r="E2584" s="55">
        <v>308</v>
      </c>
      <c r="F2584" s="55">
        <v>1827</v>
      </c>
      <c r="H2584" s="54" t="s">
        <v>5771</v>
      </c>
      <c r="I2584" s="55">
        <v>2</v>
      </c>
      <c r="J2584" s="54" t="s">
        <v>5772</v>
      </c>
      <c r="K2584" s="54" t="s">
        <v>5771</v>
      </c>
      <c r="L2584" s="54" t="s">
        <v>342</v>
      </c>
      <c r="M2584" s="54" t="s">
        <v>116</v>
      </c>
      <c r="N2584" s="54">
        <v>9.0399999999999991</v>
      </c>
      <c r="P2584" s="54">
        <v>0.33</v>
      </c>
      <c r="R2584" s="54">
        <v>23634.52</v>
      </c>
      <c r="U2584" s="54">
        <v>0</v>
      </c>
    </row>
    <row r="2585" spans="5:21">
      <c r="E2585" s="55">
        <v>308</v>
      </c>
      <c r="F2585" s="55">
        <v>1829</v>
      </c>
      <c r="H2585" s="54" t="s">
        <v>5773</v>
      </c>
      <c r="I2585" s="55">
        <v>2</v>
      </c>
      <c r="J2585" s="54" t="s">
        <v>5774</v>
      </c>
      <c r="K2585" s="54" t="s">
        <v>5775</v>
      </c>
      <c r="L2585" s="54" t="s">
        <v>5776</v>
      </c>
      <c r="M2585" s="54" t="s">
        <v>116</v>
      </c>
      <c r="N2585" s="54">
        <v>9.0399999999999991</v>
      </c>
      <c r="P2585" s="54">
        <v>0.14000000000000001</v>
      </c>
      <c r="R2585" s="54">
        <v>16413.349999999999</v>
      </c>
      <c r="S2585" s="54">
        <v>3444</v>
      </c>
      <c r="T2585" s="54">
        <v>665</v>
      </c>
      <c r="U2585" s="54">
        <v>465000</v>
      </c>
    </row>
    <row r="2586" spans="5:21">
      <c r="E2586" s="55">
        <v>308</v>
      </c>
      <c r="F2586" s="55">
        <v>1830</v>
      </c>
      <c r="H2586" s="54" t="s">
        <v>5777</v>
      </c>
      <c r="I2586" s="55">
        <v>2</v>
      </c>
      <c r="J2586" s="54" t="s">
        <v>5778</v>
      </c>
      <c r="K2586" s="54" t="s">
        <v>5777</v>
      </c>
      <c r="L2586" s="54" t="s">
        <v>342</v>
      </c>
      <c r="M2586" s="54" t="s">
        <v>116</v>
      </c>
      <c r="N2586" s="54">
        <v>9.0399999999999991</v>
      </c>
      <c r="P2586" s="54">
        <v>0.27</v>
      </c>
      <c r="R2586" s="54">
        <v>22475.3</v>
      </c>
      <c r="S2586" s="54">
        <v>2231</v>
      </c>
      <c r="T2586" s="54">
        <v>25</v>
      </c>
      <c r="U2586" s="54">
        <v>337500</v>
      </c>
    </row>
    <row r="2587" spans="5:21">
      <c r="E2587" s="55">
        <v>308</v>
      </c>
      <c r="F2587" s="55">
        <v>1831.02</v>
      </c>
      <c r="H2587" s="54" t="s">
        <v>5779</v>
      </c>
      <c r="I2587" s="55">
        <v>2</v>
      </c>
      <c r="J2587" s="54" t="s">
        <v>5780</v>
      </c>
      <c r="K2587" s="54" t="s">
        <v>5779</v>
      </c>
      <c r="L2587" s="54" t="s">
        <v>342</v>
      </c>
      <c r="M2587" s="54" t="s">
        <v>116</v>
      </c>
      <c r="N2587" s="54">
        <v>9.0399999999999991</v>
      </c>
      <c r="P2587" s="54">
        <v>0.21</v>
      </c>
      <c r="R2587" s="54">
        <v>16533.88</v>
      </c>
      <c r="S2587" s="54">
        <v>3191</v>
      </c>
      <c r="T2587" s="54">
        <v>511</v>
      </c>
      <c r="U2587" s="54">
        <v>1</v>
      </c>
    </row>
    <row r="2588" spans="5:21">
      <c r="E2588" s="55">
        <v>308</v>
      </c>
      <c r="F2588" s="55">
        <v>1833.02</v>
      </c>
      <c r="H2588" s="54" t="s">
        <v>5781</v>
      </c>
      <c r="I2588" s="55">
        <v>2</v>
      </c>
      <c r="J2588" s="54" t="s">
        <v>5782</v>
      </c>
      <c r="K2588" s="54" t="s">
        <v>5781</v>
      </c>
      <c r="L2588" s="54" t="s">
        <v>342</v>
      </c>
      <c r="M2588" s="54" t="s">
        <v>116</v>
      </c>
      <c r="N2588" s="54">
        <v>9.0399999999999991</v>
      </c>
      <c r="P2588" s="54">
        <v>0.23</v>
      </c>
      <c r="R2588" s="54">
        <v>15243.5</v>
      </c>
      <c r="S2588" s="54">
        <v>3402</v>
      </c>
      <c r="T2588" s="54">
        <v>520</v>
      </c>
      <c r="U2588" s="54">
        <v>10</v>
      </c>
    </row>
    <row r="2589" spans="5:21">
      <c r="E2589" s="55">
        <v>308</v>
      </c>
      <c r="F2589" s="55">
        <v>1835</v>
      </c>
      <c r="H2589" s="54" t="s">
        <v>5682</v>
      </c>
      <c r="I2589" s="55">
        <v>2</v>
      </c>
      <c r="J2589" s="54" t="s">
        <v>5783</v>
      </c>
      <c r="K2589" s="54" t="s">
        <v>5682</v>
      </c>
      <c r="L2589" s="54" t="s">
        <v>342</v>
      </c>
      <c r="M2589" s="54" t="s">
        <v>116</v>
      </c>
      <c r="N2589" s="54">
        <v>9.0399999999999991</v>
      </c>
      <c r="P2589" s="54">
        <v>0.16</v>
      </c>
      <c r="R2589" s="54">
        <v>20901.32</v>
      </c>
      <c r="S2589" s="54">
        <v>2323</v>
      </c>
      <c r="T2589" s="54">
        <v>132</v>
      </c>
      <c r="U2589" s="54">
        <v>296000</v>
      </c>
    </row>
    <row r="2590" spans="5:21">
      <c r="E2590" s="55">
        <v>308</v>
      </c>
      <c r="F2590" s="55">
        <v>1836</v>
      </c>
      <c r="H2590" s="54" t="s">
        <v>5784</v>
      </c>
      <c r="I2590" s="55">
        <v>2</v>
      </c>
      <c r="J2590" s="54" t="s">
        <v>5785</v>
      </c>
      <c r="K2590" s="54" t="s">
        <v>5786</v>
      </c>
      <c r="L2590" s="54" t="s">
        <v>5787</v>
      </c>
      <c r="M2590" s="54" t="s">
        <v>116</v>
      </c>
      <c r="N2590" s="54">
        <v>9.0399999999999991</v>
      </c>
      <c r="P2590" s="54">
        <v>0.17</v>
      </c>
      <c r="R2590" s="54">
        <v>24038.65</v>
      </c>
      <c r="S2590" s="54">
        <v>3354</v>
      </c>
      <c r="T2590" s="54">
        <v>336</v>
      </c>
      <c r="U2590" s="54">
        <v>689000</v>
      </c>
    </row>
    <row r="2591" spans="5:21">
      <c r="E2591" s="55">
        <v>308</v>
      </c>
      <c r="F2591" s="55">
        <v>1837</v>
      </c>
      <c r="H2591" s="54" t="s">
        <v>5788</v>
      </c>
      <c r="I2591" s="55">
        <v>2</v>
      </c>
      <c r="J2591" s="54" t="s">
        <v>5789</v>
      </c>
      <c r="K2591" s="54" t="s">
        <v>5790</v>
      </c>
      <c r="L2591" s="54" t="s">
        <v>385</v>
      </c>
      <c r="M2591" s="54" t="s">
        <v>116</v>
      </c>
      <c r="N2591" s="54">
        <v>9.0399999999999991</v>
      </c>
      <c r="P2591" s="54">
        <v>0.35</v>
      </c>
      <c r="R2591" s="54">
        <v>20940.32</v>
      </c>
      <c r="S2591" s="54">
        <v>3451</v>
      </c>
      <c r="T2591" s="54">
        <v>734</v>
      </c>
      <c r="U2591" s="54">
        <v>675000</v>
      </c>
    </row>
    <row r="2592" spans="5:21">
      <c r="E2592" s="55">
        <v>308</v>
      </c>
      <c r="F2592" s="55">
        <v>1839</v>
      </c>
      <c r="H2592" s="54" t="s">
        <v>5791</v>
      </c>
      <c r="I2592" s="55">
        <v>2</v>
      </c>
      <c r="J2592" s="54" t="s">
        <v>5792</v>
      </c>
      <c r="K2592" s="54" t="s">
        <v>5793</v>
      </c>
      <c r="L2592" s="54" t="s">
        <v>4152</v>
      </c>
      <c r="M2592" s="54" t="s">
        <v>116</v>
      </c>
      <c r="N2592" s="54">
        <v>9.0399999999999991</v>
      </c>
      <c r="P2592" s="54">
        <v>0.19</v>
      </c>
      <c r="R2592" s="54">
        <v>15087.52</v>
      </c>
      <c r="S2592" s="54">
        <v>3208</v>
      </c>
      <c r="T2592" s="54">
        <v>610</v>
      </c>
      <c r="U2592" s="54">
        <v>627000</v>
      </c>
    </row>
    <row r="2593" spans="5:21">
      <c r="E2593" s="55">
        <v>308</v>
      </c>
      <c r="F2593" s="55">
        <v>1840</v>
      </c>
      <c r="H2593" s="54" t="s">
        <v>5794</v>
      </c>
      <c r="I2593" s="55">
        <v>2</v>
      </c>
      <c r="J2593" s="54" t="s">
        <v>5795</v>
      </c>
      <c r="K2593" s="54" t="s">
        <v>5794</v>
      </c>
      <c r="L2593" s="54" t="s">
        <v>342</v>
      </c>
      <c r="M2593" s="54" t="s">
        <v>116</v>
      </c>
      <c r="N2593" s="54">
        <v>9.0399999999999991</v>
      </c>
      <c r="P2593" s="54">
        <v>0.2</v>
      </c>
      <c r="R2593" s="54">
        <v>15066.25</v>
      </c>
      <c r="S2593" s="54">
        <v>3378</v>
      </c>
      <c r="T2593" s="54">
        <v>355</v>
      </c>
      <c r="U2593" s="54">
        <v>425000</v>
      </c>
    </row>
    <row r="2594" spans="5:21">
      <c r="E2594" s="55">
        <v>308</v>
      </c>
      <c r="F2594" s="55">
        <v>1841</v>
      </c>
      <c r="H2594" s="54" t="s">
        <v>5796</v>
      </c>
      <c r="I2594" s="55">
        <v>2</v>
      </c>
      <c r="J2594" s="54" t="s">
        <v>5797</v>
      </c>
      <c r="K2594" s="54" t="s">
        <v>5798</v>
      </c>
      <c r="L2594" s="54" t="s">
        <v>5799</v>
      </c>
      <c r="M2594" s="54" t="s">
        <v>116</v>
      </c>
      <c r="N2594" s="54">
        <v>9.0399999999999991</v>
      </c>
      <c r="P2594" s="54">
        <v>0.21</v>
      </c>
      <c r="R2594" s="54">
        <v>13930</v>
      </c>
      <c r="U2594" s="54">
        <v>0</v>
      </c>
    </row>
    <row r="2595" spans="5:21">
      <c r="E2595" s="55">
        <v>308</v>
      </c>
      <c r="F2595" s="55">
        <v>1842</v>
      </c>
      <c r="H2595" s="54" t="s">
        <v>5800</v>
      </c>
      <c r="I2595" s="55">
        <v>2</v>
      </c>
      <c r="J2595" s="54" t="s">
        <v>5801</v>
      </c>
      <c r="K2595" s="54" t="s">
        <v>5800</v>
      </c>
      <c r="L2595" s="54" t="s">
        <v>342</v>
      </c>
      <c r="M2595" s="54" t="s">
        <v>116</v>
      </c>
      <c r="N2595" s="54">
        <v>9.0399999999999991</v>
      </c>
      <c r="P2595" s="54">
        <v>0.33</v>
      </c>
      <c r="R2595" s="54">
        <v>31309.439999999999</v>
      </c>
      <c r="S2595" s="54">
        <v>3245</v>
      </c>
      <c r="T2595" s="54">
        <v>681</v>
      </c>
      <c r="U2595" s="54">
        <v>980000</v>
      </c>
    </row>
    <row r="2596" spans="5:21">
      <c r="E2596" s="55">
        <v>308</v>
      </c>
      <c r="F2596" s="55">
        <v>1843</v>
      </c>
      <c r="H2596" s="54" t="s">
        <v>5802</v>
      </c>
      <c r="I2596" s="55">
        <v>2</v>
      </c>
      <c r="J2596" s="54" t="s">
        <v>5803</v>
      </c>
      <c r="K2596" s="54" t="s">
        <v>5802</v>
      </c>
      <c r="L2596" s="54" t="s">
        <v>342</v>
      </c>
      <c r="M2596" s="54" t="s">
        <v>116</v>
      </c>
      <c r="N2596" s="54">
        <v>9.0399999999999991</v>
      </c>
      <c r="P2596" s="54">
        <v>0.27</v>
      </c>
      <c r="R2596" s="54">
        <v>23028.32</v>
      </c>
      <c r="S2596" s="54">
        <v>3320</v>
      </c>
      <c r="T2596" s="54">
        <v>254</v>
      </c>
      <c r="U2596" s="54">
        <v>1</v>
      </c>
    </row>
    <row r="2597" spans="5:21">
      <c r="E2597" s="55">
        <v>308</v>
      </c>
      <c r="F2597" s="55">
        <v>1844</v>
      </c>
      <c r="H2597" s="54" t="s">
        <v>5804</v>
      </c>
      <c r="I2597" s="55">
        <v>2</v>
      </c>
      <c r="J2597" s="54" t="s">
        <v>5805</v>
      </c>
      <c r="K2597" s="54" t="s">
        <v>5804</v>
      </c>
      <c r="L2597" s="54" t="s">
        <v>342</v>
      </c>
      <c r="M2597" s="54" t="s">
        <v>116</v>
      </c>
      <c r="N2597" s="54">
        <v>9.0399999999999991</v>
      </c>
      <c r="P2597" s="54">
        <v>0.31</v>
      </c>
      <c r="R2597" s="54">
        <v>22819.17</v>
      </c>
      <c r="S2597" s="54">
        <v>2373</v>
      </c>
      <c r="T2597" s="54">
        <v>181</v>
      </c>
      <c r="U2597" s="54">
        <v>1</v>
      </c>
    </row>
    <row r="2598" spans="5:21">
      <c r="E2598" s="55">
        <v>308</v>
      </c>
      <c r="F2598" s="55">
        <v>1845</v>
      </c>
      <c r="H2598" s="54" t="s">
        <v>5806</v>
      </c>
      <c r="I2598" s="55">
        <v>2</v>
      </c>
      <c r="J2598" s="54" t="s">
        <v>5807</v>
      </c>
      <c r="K2598" s="54" t="s">
        <v>5806</v>
      </c>
      <c r="L2598" s="54" t="s">
        <v>342</v>
      </c>
      <c r="M2598" s="54" t="s">
        <v>116</v>
      </c>
      <c r="N2598" s="54">
        <v>9.0399999999999991</v>
      </c>
      <c r="P2598" s="54">
        <v>0.84</v>
      </c>
      <c r="R2598" s="54">
        <v>23879.119999999999</v>
      </c>
      <c r="S2598" s="54">
        <v>3207</v>
      </c>
      <c r="T2598" s="54">
        <v>289</v>
      </c>
      <c r="U2598" s="54">
        <v>1000000</v>
      </c>
    </row>
    <row r="2599" spans="5:21">
      <c r="E2599" s="55">
        <v>308</v>
      </c>
      <c r="F2599" s="55">
        <v>1847</v>
      </c>
      <c r="H2599" s="54" t="s">
        <v>5808</v>
      </c>
      <c r="I2599" s="55">
        <v>2</v>
      </c>
      <c r="J2599" s="54" t="s">
        <v>5809</v>
      </c>
      <c r="K2599" s="54" t="s">
        <v>5808</v>
      </c>
      <c r="L2599" s="54" t="s">
        <v>342</v>
      </c>
      <c r="M2599" s="54" t="s">
        <v>116</v>
      </c>
      <c r="N2599" s="54">
        <v>9.0399999999999991</v>
      </c>
      <c r="P2599" s="54">
        <v>0.28999999999999998</v>
      </c>
      <c r="R2599" s="54">
        <v>21090.9</v>
      </c>
      <c r="S2599" s="54">
        <v>3004</v>
      </c>
      <c r="T2599" s="54">
        <v>59</v>
      </c>
      <c r="U2599" s="54">
        <v>1</v>
      </c>
    </row>
    <row r="2600" spans="5:21">
      <c r="E2600" s="55">
        <v>308</v>
      </c>
      <c r="F2600" s="55">
        <v>1848</v>
      </c>
      <c r="H2600" s="54" t="s">
        <v>5810</v>
      </c>
      <c r="I2600" s="55">
        <v>2</v>
      </c>
      <c r="J2600" s="54" t="s">
        <v>5811</v>
      </c>
      <c r="K2600" s="54" t="s">
        <v>5810</v>
      </c>
      <c r="L2600" s="54" t="s">
        <v>342</v>
      </c>
      <c r="M2600" s="54" t="s">
        <v>116</v>
      </c>
      <c r="N2600" s="54">
        <v>9.0399999999999991</v>
      </c>
      <c r="P2600" s="54">
        <v>0.64</v>
      </c>
      <c r="R2600" s="54">
        <v>17725</v>
      </c>
      <c r="S2600" s="54">
        <v>3308</v>
      </c>
      <c r="T2600" s="54">
        <v>446</v>
      </c>
      <c r="U2600" s="54">
        <v>405300</v>
      </c>
    </row>
    <row r="2601" spans="5:21">
      <c r="E2601" s="55">
        <v>308</v>
      </c>
      <c r="F2601" s="55">
        <v>1849.02</v>
      </c>
      <c r="H2601" s="54" t="s">
        <v>5812</v>
      </c>
      <c r="I2601" s="55">
        <v>2</v>
      </c>
      <c r="J2601" s="54" t="s">
        <v>5813</v>
      </c>
      <c r="K2601" s="54" t="s">
        <v>5814</v>
      </c>
      <c r="L2601" s="54" t="s">
        <v>5815</v>
      </c>
      <c r="M2601" s="54" t="s">
        <v>116</v>
      </c>
      <c r="N2601" s="54">
        <v>9.0399999999999991</v>
      </c>
      <c r="P2601" s="54">
        <v>0.78</v>
      </c>
      <c r="R2601" s="54">
        <v>19043.740000000002</v>
      </c>
      <c r="S2601" s="54">
        <v>1820</v>
      </c>
      <c r="T2601" s="54">
        <v>72</v>
      </c>
      <c r="U2601" s="54">
        <v>1</v>
      </c>
    </row>
    <row r="2602" spans="5:21">
      <c r="E2602" s="55">
        <v>309</v>
      </c>
      <c r="F2602" s="55">
        <v>1932</v>
      </c>
      <c r="H2602" s="54" t="s">
        <v>5816</v>
      </c>
      <c r="I2602" s="55">
        <v>2</v>
      </c>
      <c r="J2602" s="54" t="s">
        <v>5817</v>
      </c>
      <c r="K2602" s="54" t="s">
        <v>5816</v>
      </c>
      <c r="L2602" s="54" t="s">
        <v>342</v>
      </c>
      <c r="M2602" s="54" t="s">
        <v>116</v>
      </c>
      <c r="N2602" s="54">
        <v>9.0399999999999991</v>
      </c>
      <c r="P2602" s="54">
        <v>0.26</v>
      </c>
      <c r="R2602" s="54">
        <v>7483.5</v>
      </c>
      <c r="S2602" s="54">
        <v>2664</v>
      </c>
      <c r="T2602" s="54">
        <v>43</v>
      </c>
      <c r="U2602" s="54">
        <v>212500</v>
      </c>
    </row>
    <row r="2603" spans="5:21">
      <c r="E2603" s="55">
        <v>309</v>
      </c>
      <c r="F2603" s="55">
        <v>1934</v>
      </c>
      <c r="H2603" s="54" t="s">
        <v>5818</v>
      </c>
      <c r="I2603" s="55">
        <v>2</v>
      </c>
      <c r="J2603" s="54" t="s">
        <v>5819</v>
      </c>
      <c r="K2603" s="54" t="s">
        <v>5818</v>
      </c>
      <c r="L2603" s="54" t="s">
        <v>342</v>
      </c>
      <c r="M2603" s="54" t="s">
        <v>116</v>
      </c>
      <c r="N2603" s="54">
        <v>9.0399999999999991</v>
      </c>
      <c r="P2603" s="54">
        <v>0.16</v>
      </c>
      <c r="R2603" s="54">
        <v>7355.88</v>
      </c>
      <c r="S2603" s="54">
        <v>3509</v>
      </c>
      <c r="T2603" s="54">
        <v>916</v>
      </c>
      <c r="U2603" s="54">
        <v>1</v>
      </c>
    </row>
    <row r="2604" spans="5:21">
      <c r="E2604" s="55">
        <v>309</v>
      </c>
      <c r="F2604" s="55">
        <v>1935</v>
      </c>
      <c r="H2604" s="54" t="s">
        <v>5820</v>
      </c>
      <c r="I2604" s="55">
        <v>2</v>
      </c>
      <c r="J2604" s="54" t="s">
        <v>5821</v>
      </c>
      <c r="K2604" s="54" t="s">
        <v>5822</v>
      </c>
      <c r="L2604" s="54" t="s">
        <v>4752</v>
      </c>
      <c r="M2604" s="54" t="s">
        <v>116</v>
      </c>
      <c r="N2604" s="54">
        <v>9.0399999999999991</v>
      </c>
      <c r="P2604" s="54">
        <v>0.25</v>
      </c>
      <c r="R2604" s="54">
        <v>7104.18</v>
      </c>
      <c r="S2604" s="54">
        <v>3461</v>
      </c>
      <c r="T2604" s="54">
        <v>895</v>
      </c>
      <c r="U2604" s="54">
        <v>66000</v>
      </c>
    </row>
    <row r="2605" spans="5:21">
      <c r="E2605" s="55">
        <v>310</v>
      </c>
      <c r="F2605" s="55">
        <v>1937</v>
      </c>
      <c r="H2605" s="54" t="s">
        <v>5823</v>
      </c>
      <c r="I2605" s="55">
        <v>2</v>
      </c>
      <c r="J2605" s="54" t="s">
        <v>5824</v>
      </c>
      <c r="K2605" s="54" t="s">
        <v>5823</v>
      </c>
      <c r="L2605" s="54" t="s">
        <v>342</v>
      </c>
      <c r="M2605" s="54" t="s">
        <v>116</v>
      </c>
      <c r="N2605" s="54">
        <v>9.0399999999999991</v>
      </c>
      <c r="P2605" s="54">
        <v>0.91</v>
      </c>
      <c r="R2605" s="54">
        <v>10985.96</v>
      </c>
      <c r="S2605" s="54">
        <v>3313</v>
      </c>
      <c r="T2605" s="54">
        <v>19</v>
      </c>
      <c r="U2605" s="54">
        <v>317000</v>
      </c>
    </row>
    <row r="2606" spans="5:21">
      <c r="E2606" s="55">
        <v>310</v>
      </c>
      <c r="F2606" s="55">
        <v>1940</v>
      </c>
      <c r="H2606" s="54" t="s">
        <v>5452</v>
      </c>
      <c r="I2606" s="55">
        <v>1</v>
      </c>
      <c r="J2606" s="54" t="s">
        <v>5825</v>
      </c>
      <c r="K2606" s="54" t="s">
        <v>5826</v>
      </c>
      <c r="L2606" s="54" t="s">
        <v>309</v>
      </c>
      <c r="M2606" s="54" t="s">
        <v>116</v>
      </c>
      <c r="N2606" s="54">
        <v>9.0399999999999991</v>
      </c>
      <c r="P2606" s="54">
        <v>0.5</v>
      </c>
      <c r="Q2606" s="54" t="s">
        <v>86</v>
      </c>
      <c r="R2606" s="54">
        <v>2843.09</v>
      </c>
      <c r="S2606" s="54">
        <v>2766</v>
      </c>
      <c r="T2606" s="54">
        <v>165</v>
      </c>
      <c r="U2606" s="54">
        <v>50000</v>
      </c>
    </row>
    <row r="2607" spans="5:21">
      <c r="E2607" s="55">
        <v>310</v>
      </c>
      <c r="F2607" s="55">
        <v>1942</v>
      </c>
      <c r="H2607" s="54" t="s">
        <v>5827</v>
      </c>
      <c r="I2607" s="55">
        <v>2</v>
      </c>
      <c r="J2607" s="54" t="s">
        <v>5828</v>
      </c>
      <c r="K2607" s="54" t="s">
        <v>5829</v>
      </c>
      <c r="L2607" s="54" t="s">
        <v>342</v>
      </c>
      <c r="M2607" s="54" t="s">
        <v>116</v>
      </c>
      <c r="N2607" s="54">
        <v>9.0399999999999991</v>
      </c>
      <c r="P2607" s="54">
        <v>0.34</v>
      </c>
      <c r="R2607" s="54">
        <v>8369.75</v>
      </c>
      <c r="S2607" s="54">
        <v>3050</v>
      </c>
      <c r="T2607" s="54">
        <v>45</v>
      </c>
      <c r="U2607" s="54">
        <v>270000</v>
      </c>
    </row>
    <row r="2608" spans="5:21">
      <c r="E2608" s="55">
        <v>310</v>
      </c>
      <c r="F2608" s="55">
        <v>1944</v>
      </c>
      <c r="H2608" s="54" t="s">
        <v>5830</v>
      </c>
      <c r="I2608" s="55">
        <v>2</v>
      </c>
      <c r="J2608" s="54" t="s">
        <v>5831</v>
      </c>
      <c r="K2608" s="54" t="s">
        <v>5830</v>
      </c>
      <c r="L2608" s="54" t="s">
        <v>342</v>
      </c>
      <c r="M2608" s="54" t="s">
        <v>116</v>
      </c>
      <c r="N2608" s="54">
        <v>9.0399999999999991</v>
      </c>
      <c r="P2608" s="54">
        <v>0.51</v>
      </c>
      <c r="R2608" s="54">
        <v>10961.14</v>
      </c>
      <c r="S2608" s="54">
        <v>2537</v>
      </c>
      <c r="T2608" s="54">
        <v>257</v>
      </c>
      <c r="U2608" s="54">
        <v>182500</v>
      </c>
    </row>
    <row r="2609" spans="5:21">
      <c r="E2609" s="55">
        <v>310</v>
      </c>
      <c r="F2609" s="55">
        <v>1947</v>
      </c>
      <c r="H2609" s="54" t="s">
        <v>5832</v>
      </c>
      <c r="I2609" s="55">
        <v>2</v>
      </c>
      <c r="J2609" s="54" t="s">
        <v>5833</v>
      </c>
      <c r="K2609" s="54" t="s">
        <v>5832</v>
      </c>
      <c r="L2609" s="54" t="s">
        <v>342</v>
      </c>
      <c r="M2609" s="54" t="s">
        <v>116</v>
      </c>
      <c r="N2609" s="54">
        <v>9.0399999999999991</v>
      </c>
      <c r="P2609" s="54">
        <v>0.43</v>
      </c>
      <c r="R2609" s="54">
        <v>11266.01</v>
      </c>
      <c r="S2609" s="54">
        <v>3489</v>
      </c>
      <c r="T2609" s="54">
        <v>677</v>
      </c>
      <c r="U2609" s="54">
        <v>362000</v>
      </c>
    </row>
    <row r="2610" spans="5:21">
      <c r="E2610" s="55">
        <v>310</v>
      </c>
      <c r="F2610" s="55">
        <v>1949.02</v>
      </c>
      <c r="H2610" s="54" t="s">
        <v>5834</v>
      </c>
      <c r="I2610" s="55">
        <v>2</v>
      </c>
      <c r="J2610" s="54" t="s">
        <v>5835</v>
      </c>
      <c r="K2610" s="54" t="s">
        <v>2388</v>
      </c>
      <c r="L2610" s="54" t="s">
        <v>2389</v>
      </c>
      <c r="M2610" s="54" t="s">
        <v>116</v>
      </c>
      <c r="N2610" s="54">
        <v>9.0399999999999991</v>
      </c>
      <c r="P2610" s="54">
        <v>0.43</v>
      </c>
      <c r="R2610" s="54">
        <v>5820.89</v>
      </c>
      <c r="S2610" s="54">
        <v>3463</v>
      </c>
      <c r="T2610" s="54">
        <v>826</v>
      </c>
      <c r="U2610" s="54">
        <v>100</v>
      </c>
    </row>
    <row r="2611" spans="5:21">
      <c r="E2611" s="55">
        <v>310</v>
      </c>
      <c r="F2611" s="55">
        <v>1952</v>
      </c>
      <c r="H2611" s="54" t="s">
        <v>5836</v>
      </c>
      <c r="I2611" s="55">
        <v>2</v>
      </c>
      <c r="J2611" s="54" t="s">
        <v>5837</v>
      </c>
      <c r="K2611" s="54" t="s">
        <v>5836</v>
      </c>
      <c r="L2611" s="54" t="s">
        <v>342</v>
      </c>
      <c r="M2611" s="54" t="s">
        <v>116</v>
      </c>
      <c r="N2611" s="54">
        <v>9.0399999999999991</v>
      </c>
      <c r="P2611" s="54">
        <v>0.34</v>
      </c>
      <c r="R2611" s="54">
        <v>8816.42</v>
      </c>
      <c r="S2611" s="54">
        <v>3203</v>
      </c>
      <c r="T2611" s="54">
        <v>405</v>
      </c>
      <c r="U2611" s="54">
        <v>1</v>
      </c>
    </row>
    <row r="2612" spans="5:21">
      <c r="E2612" s="55">
        <v>310</v>
      </c>
      <c r="F2612" s="55">
        <v>1954</v>
      </c>
      <c r="H2612" s="54" t="s">
        <v>5838</v>
      </c>
      <c r="I2612" s="55">
        <v>2</v>
      </c>
      <c r="J2612" s="54" t="s">
        <v>5839</v>
      </c>
      <c r="K2612" s="54" t="s">
        <v>5838</v>
      </c>
      <c r="L2612" s="54" t="s">
        <v>342</v>
      </c>
      <c r="M2612" s="54" t="s">
        <v>116</v>
      </c>
      <c r="N2612" s="54">
        <v>9.0399999999999991</v>
      </c>
      <c r="P2612" s="54">
        <v>0.53</v>
      </c>
      <c r="R2612" s="54">
        <v>8656.89</v>
      </c>
      <c r="U2612" s="54">
        <v>0</v>
      </c>
    </row>
    <row r="2613" spans="5:21">
      <c r="E2613" s="55">
        <v>310</v>
      </c>
      <c r="F2613" s="55">
        <v>1956</v>
      </c>
      <c r="H2613" s="54" t="s">
        <v>5840</v>
      </c>
      <c r="I2613" s="55">
        <v>2</v>
      </c>
      <c r="J2613" s="54" t="s">
        <v>5841</v>
      </c>
      <c r="K2613" s="54" t="s">
        <v>5840</v>
      </c>
      <c r="L2613" s="54" t="s">
        <v>342</v>
      </c>
      <c r="M2613" s="54" t="s">
        <v>116</v>
      </c>
      <c r="N2613" s="54">
        <v>9.0399999999999991</v>
      </c>
      <c r="P2613" s="54">
        <v>0.32</v>
      </c>
      <c r="R2613" s="54">
        <v>8702.98</v>
      </c>
      <c r="S2613" s="54">
        <v>1939</v>
      </c>
      <c r="T2613" s="54">
        <v>319</v>
      </c>
      <c r="U2613" s="54">
        <v>167250</v>
      </c>
    </row>
    <row r="2614" spans="5:21">
      <c r="E2614" s="55">
        <v>310</v>
      </c>
      <c r="F2614" s="55">
        <v>1958</v>
      </c>
      <c r="H2614" s="54" t="s">
        <v>5842</v>
      </c>
      <c r="I2614" s="55">
        <v>2</v>
      </c>
      <c r="J2614" s="54" t="s">
        <v>5843</v>
      </c>
      <c r="K2614" s="54" t="s">
        <v>5844</v>
      </c>
      <c r="L2614" s="54" t="s">
        <v>342</v>
      </c>
      <c r="M2614" s="54" t="s">
        <v>116</v>
      </c>
      <c r="N2614" s="54">
        <v>9.0399999999999991</v>
      </c>
      <c r="P2614" s="54">
        <v>0.98</v>
      </c>
      <c r="R2614" s="54">
        <v>10769.71</v>
      </c>
      <c r="S2614" s="54">
        <v>3270</v>
      </c>
      <c r="T2614" s="54">
        <v>265</v>
      </c>
      <c r="U2614" s="54">
        <v>319900</v>
      </c>
    </row>
    <row r="2615" spans="5:21">
      <c r="E2615" s="55">
        <v>310</v>
      </c>
      <c r="F2615" s="55">
        <v>2019</v>
      </c>
      <c r="H2615" s="54" t="s">
        <v>5845</v>
      </c>
      <c r="I2615" s="55">
        <v>2</v>
      </c>
      <c r="J2615" s="54" t="s">
        <v>5846</v>
      </c>
      <c r="K2615" s="54" t="s">
        <v>5845</v>
      </c>
      <c r="L2615" s="54" t="s">
        <v>342</v>
      </c>
      <c r="M2615" s="54" t="s">
        <v>116</v>
      </c>
      <c r="N2615" s="54">
        <v>9.0399999999999991</v>
      </c>
      <c r="P2615" s="54">
        <v>0.35</v>
      </c>
      <c r="R2615" s="54">
        <v>8103.87</v>
      </c>
      <c r="U2615" s="54">
        <v>0</v>
      </c>
    </row>
    <row r="2616" spans="5:21">
      <c r="E2616" s="55">
        <v>310</v>
      </c>
      <c r="F2616" s="55">
        <v>2020.02</v>
      </c>
      <c r="H2616" s="54" t="s">
        <v>5847</v>
      </c>
      <c r="I2616" s="55">
        <v>2</v>
      </c>
      <c r="J2616" s="54" t="s">
        <v>5848</v>
      </c>
      <c r="K2616" s="54" t="s">
        <v>5847</v>
      </c>
      <c r="L2616" s="54" t="s">
        <v>342</v>
      </c>
      <c r="M2616" s="54" t="s">
        <v>116</v>
      </c>
      <c r="N2616" s="54">
        <v>9.0399999999999991</v>
      </c>
      <c r="P2616" s="54">
        <v>0.37</v>
      </c>
      <c r="R2616" s="54">
        <v>9114.2000000000007</v>
      </c>
      <c r="S2616" s="54">
        <v>2838</v>
      </c>
      <c r="T2616" s="54">
        <v>189</v>
      </c>
      <c r="U2616" s="54">
        <v>272000</v>
      </c>
    </row>
    <row r="2617" spans="5:21">
      <c r="E2617" s="55">
        <v>310</v>
      </c>
      <c r="F2617" s="55">
        <v>2022</v>
      </c>
      <c r="H2617" s="54" t="s">
        <v>5849</v>
      </c>
      <c r="I2617" s="55">
        <v>2</v>
      </c>
      <c r="J2617" s="54" t="s">
        <v>5850</v>
      </c>
      <c r="K2617" s="54" t="s">
        <v>5849</v>
      </c>
      <c r="L2617" s="54" t="s">
        <v>342</v>
      </c>
      <c r="M2617" s="54" t="s">
        <v>116</v>
      </c>
      <c r="N2617" s="54">
        <v>9.0399999999999991</v>
      </c>
      <c r="P2617" s="54">
        <v>0.44</v>
      </c>
      <c r="R2617" s="54">
        <v>8139.32</v>
      </c>
      <c r="S2617" s="54">
        <v>3363</v>
      </c>
      <c r="T2617" s="54">
        <v>924</v>
      </c>
      <c r="U2617" s="54">
        <v>265000</v>
      </c>
    </row>
    <row r="2618" spans="5:21">
      <c r="E2618" s="55">
        <v>310</v>
      </c>
      <c r="F2618" s="55">
        <v>2024</v>
      </c>
      <c r="H2618" s="54" t="s">
        <v>5851</v>
      </c>
      <c r="I2618" s="55">
        <v>2</v>
      </c>
      <c r="J2618" s="54" t="s">
        <v>5852</v>
      </c>
      <c r="K2618" s="54" t="s">
        <v>5851</v>
      </c>
      <c r="L2618" s="54" t="s">
        <v>342</v>
      </c>
      <c r="M2618" s="54" t="s">
        <v>116</v>
      </c>
      <c r="N2618" s="54">
        <v>9.0399999999999991</v>
      </c>
      <c r="P2618" s="54">
        <v>0.3</v>
      </c>
      <c r="R2618" s="54">
        <v>8972.4</v>
      </c>
      <c r="S2618" s="54">
        <v>3407</v>
      </c>
      <c r="T2618" s="54">
        <v>219</v>
      </c>
      <c r="U2618" s="54">
        <v>256000</v>
      </c>
    </row>
    <row r="2619" spans="5:21">
      <c r="E2619" s="55">
        <v>310</v>
      </c>
      <c r="F2619" s="55">
        <v>2025.02</v>
      </c>
      <c r="H2619" s="54" t="s">
        <v>5853</v>
      </c>
      <c r="I2619" s="55">
        <v>2</v>
      </c>
      <c r="J2619" s="54" t="s">
        <v>5854</v>
      </c>
      <c r="K2619" s="54" t="s">
        <v>5853</v>
      </c>
      <c r="L2619" s="54" t="s">
        <v>342</v>
      </c>
      <c r="M2619" s="54" t="s">
        <v>116</v>
      </c>
      <c r="N2619" s="54">
        <v>9.0399999999999991</v>
      </c>
      <c r="P2619" s="54">
        <v>0.34</v>
      </c>
      <c r="R2619" s="54">
        <v>8483.19</v>
      </c>
      <c r="S2619" s="54">
        <v>3284</v>
      </c>
      <c r="T2619" s="54">
        <v>844</v>
      </c>
      <c r="U2619" s="54">
        <v>280000</v>
      </c>
    </row>
    <row r="2620" spans="5:21">
      <c r="E2620" s="55">
        <v>310</v>
      </c>
      <c r="F2620" s="55">
        <v>2028</v>
      </c>
      <c r="H2620" s="54" t="s">
        <v>5855</v>
      </c>
      <c r="I2620" s="55" t="s">
        <v>1740</v>
      </c>
      <c r="J2620" s="54" t="s">
        <v>5856</v>
      </c>
      <c r="K2620" s="54" t="s">
        <v>5857</v>
      </c>
      <c r="L2620" s="54" t="s">
        <v>1397</v>
      </c>
      <c r="M2620" s="54" t="s">
        <v>116</v>
      </c>
      <c r="N2620" s="54">
        <v>9.0399999999999991</v>
      </c>
      <c r="P2620" s="54">
        <v>0.98</v>
      </c>
      <c r="Q2620" s="54" t="s">
        <v>5858</v>
      </c>
      <c r="R2620" s="54">
        <v>0</v>
      </c>
      <c r="S2620" s="54">
        <v>2593</v>
      </c>
      <c r="T2620" s="54">
        <v>315</v>
      </c>
      <c r="U2620" s="54">
        <v>150000</v>
      </c>
    </row>
    <row r="2621" spans="5:21">
      <c r="E2621" s="55">
        <v>310</v>
      </c>
      <c r="F2621" s="55">
        <v>2029</v>
      </c>
      <c r="H2621" s="54" t="s">
        <v>5859</v>
      </c>
      <c r="I2621" s="55">
        <v>2</v>
      </c>
      <c r="J2621" s="54" t="s">
        <v>5860</v>
      </c>
      <c r="K2621" s="54" t="s">
        <v>5861</v>
      </c>
      <c r="L2621" s="54" t="s">
        <v>5862</v>
      </c>
      <c r="M2621" s="54" t="s">
        <v>116</v>
      </c>
      <c r="N2621" s="54">
        <v>9.0399999999999991</v>
      </c>
      <c r="P2621" s="54">
        <v>0.63</v>
      </c>
      <c r="R2621" s="54">
        <v>7210.53</v>
      </c>
      <c r="S2621" s="54">
        <v>3270</v>
      </c>
      <c r="T2621" s="54">
        <v>414</v>
      </c>
      <c r="U2621" s="54">
        <v>235000</v>
      </c>
    </row>
    <row r="2622" spans="5:21">
      <c r="E2622" s="55">
        <v>310</v>
      </c>
      <c r="F2622" s="55">
        <v>2031</v>
      </c>
      <c r="H2622" s="54" t="s">
        <v>5863</v>
      </c>
      <c r="I2622" s="55">
        <v>2</v>
      </c>
      <c r="J2622" s="54" t="s">
        <v>816</v>
      </c>
      <c r="K2622" s="54" t="s">
        <v>3182</v>
      </c>
      <c r="L2622" s="54" t="s">
        <v>818</v>
      </c>
      <c r="M2622" s="54" t="s">
        <v>116</v>
      </c>
      <c r="N2622" s="54">
        <v>9.0399999999999991</v>
      </c>
      <c r="P2622" s="54">
        <v>0.54</v>
      </c>
      <c r="R2622" s="54">
        <v>8812.8700000000008</v>
      </c>
      <c r="S2622" s="54">
        <v>3496</v>
      </c>
      <c r="T2622" s="54">
        <v>554</v>
      </c>
      <c r="U2622" s="54">
        <v>100</v>
      </c>
    </row>
    <row r="2623" spans="5:21">
      <c r="E2623" s="55">
        <v>310</v>
      </c>
      <c r="F2623" s="55">
        <v>2033</v>
      </c>
      <c r="H2623" s="54" t="s">
        <v>5864</v>
      </c>
      <c r="I2623" s="55">
        <v>2</v>
      </c>
      <c r="J2623" s="54" t="s">
        <v>5865</v>
      </c>
      <c r="K2623" s="54" t="s">
        <v>5864</v>
      </c>
      <c r="L2623" s="54" t="s">
        <v>342</v>
      </c>
      <c r="M2623" s="54" t="s">
        <v>116</v>
      </c>
      <c r="N2623" s="54">
        <v>9.0399999999999991</v>
      </c>
      <c r="P2623" s="54">
        <v>0.98</v>
      </c>
      <c r="R2623" s="54">
        <v>8674.6200000000008</v>
      </c>
      <c r="S2623" s="54">
        <v>3341</v>
      </c>
      <c r="T2623" s="54">
        <v>546</v>
      </c>
      <c r="U2623" s="54">
        <v>300000</v>
      </c>
    </row>
    <row r="2624" spans="5:21">
      <c r="E2624" s="55">
        <v>310</v>
      </c>
      <c r="F2624" s="55">
        <v>2036</v>
      </c>
      <c r="H2624" s="54" t="s">
        <v>5866</v>
      </c>
      <c r="I2624" s="55">
        <v>2</v>
      </c>
      <c r="J2624" s="54" t="s">
        <v>5867</v>
      </c>
      <c r="K2624" s="54" t="s">
        <v>5866</v>
      </c>
      <c r="L2624" s="54" t="s">
        <v>342</v>
      </c>
      <c r="M2624" s="54" t="s">
        <v>116</v>
      </c>
      <c r="N2624" s="54">
        <v>9.0399999999999991</v>
      </c>
      <c r="P2624" s="54">
        <v>0.37</v>
      </c>
      <c r="R2624" s="54">
        <v>6976.56</v>
      </c>
      <c r="S2624" s="54">
        <v>2178</v>
      </c>
      <c r="T2624" s="54">
        <v>97</v>
      </c>
      <c r="U2624" s="54">
        <v>85000</v>
      </c>
    </row>
    <row r="2625" spans="5:21">
      <c r="E2625" s="55">
        <v>311</v>
      </c>
      <c r="F2625" s="55">
        <v>1959</v>
      </c>
      <c r="H2625" s="54" t="s">
        <v>5868</v>
      </c>
      <c r="I2625" s="55">
        <v>1</v>
      </c>
      <c r="J2625" s="54" t="s">
        <v>5843</v>
      </c>
      <c r="K2625" s="54" t="s">
        <v>5842</v>
      </c>
      <c r="L2625" s="54" t="s">
        <v>342</v>
      </c>
      <c r="M2625" s="54" t="s">
        <v>116</v>
      </c>
      <c r="N2625" s="54">
        <v>9.0399999999999991</v>
      </c>
      <c r="P2625" s="54">
        <v>0.82</v>
      </c>
      <c r="R2625" s="54">
        <v>670.01</v>
      </c>
      <c r="S2625" s="54">
        <v>2670</v>
      </c>
      <c r="T2625" s="54">
        <v>68</v>
      </c>
      <c r="U2625" s="54">
        <v>284000</v>
      </c>
    </row>
    <row r="2626" spans="5:21">
      <c r="E2626" s="55">
        <v>311</v>
      </c>
      <c r="F2626" s="55">
        <v>1961</v>
      </c>
      <c r="H2626" s="54" t="s">
        <v>5869</v>
      </c>
      <c r="I2626" s="55">
        <v>2</v>
      </c>
      <c r="J2626" s="54" t="s">
        <v>5870</v>
      </c>
      <c r="K2626" s="54" t="s">
        <v>5869</v>
      </c>
      <c r="L2626" s="54" t="s">
        <v>342</v>
      </c>
      <c r="M2626" s="54" t="s">
        <v>116</v>
      </c>
      <c r="N2626" s="54">
        <v>9.0399999999999991</v>
      </c>
      <c r="P2626" s="54">
        <v>0.45</v>
      </c>
      <c r="R2626" s="54">
        <v>8500.91</v>
      </c>
      <c r="U2626" s="54">
        <v>0</v>
      </c>
    </row>
    <row r="2627" spans="5:21">
      <c r="E2627" s="55">
        <v>311</v>
      </c>
      <c r="F2627" s="55">
        <v>1962</v>
      </c>
      <c r="H2627" s="54" t="s">
        <v>5871</v>
      </c>
      <c r="I2627" s="55">
        <v>1</v>
      </c>
      <c r="J2627" s="54" t="s">
        <v>5872</v>
      </c>
      <c r="K2627" s="54" t="s">
        <v>5873</v>
      </c>
      <c r="L2627" s="54" t="s">
        <v>342</v>
      </c>
      <c r="M2627" s="54" t="s">
        <v>116</v>
      </c>
      <c r="N2627" s="54">
        <v>9.0399999999999991</v>
      </c>
      <c r="P2627" s="54">
        <v>0.21</v>
      </c>
      <c r="R2627" s="54">
        <v>670.01</v>
      </c>
      <c r="S2627" s="54">
        <v>3208</v>
      </c>
      <c r="T2627" s="54">
        <v>226</v>
      </c>
      <c r="U2627" s="54">
        <v>320000</v>
      </c>
    </row>
    <row r="2628" spans="5:21">
      <c r="E2628" s="55">
        <v>311</v>
      </c>
      <c r="F2628" s="55">
        <v>2011</v>
      </c>
      <c r="H2628" s="54" t="s">
        <v>5874</v>
      </c>
      <c r="I2628" s="55">
        <v>2</v>
      </c>
      <c r="J2628" s="54" t="s">
        <v>5875</v>
      </c>
      <c r="K2628" s="54" t="s">
        <v>5874</v>
      </c>
      <c r="L2628" s="54" t="s">
        <v>342</v>
      </c>
      <c r="M2628" s="54" t="s">
        <v>116</v>
      </c>
      <c r="N2628" s="54">
        <v>9.0399999999999991</v>
      </c>
      <c r="P2628" s="54">
        <v>0.37</v>
      </c>
      <c r="R2628" s="54">
        <v>7412.6</v>
      </c>
      <c r="S2628" s="54">
        <v>3318</v>
      </c>
      <c r="T2628" s="54">
        <v>413</v>
      </c>
      <c r="U2628" s="54">
        <v>175000</v>
      </c>
    </row>
    <row r="2629" spans="5:21">
      <c r="E2629" s="55">
        <v>311</v>
      </c>
      <c r="F2629" s="55">
        <v>2013</v>
      </c>
      <c r="H2629" s="54" t="s">
        <v>5876</v>
      </c>
      <c r="I2629" s="55">
        <v>2</v>
      </c>
      <c r="J2629" s="54" t="s">
        <v>5877</v>
      </c>
      <c r="K2629" s="54" t="s">
        <v>5876</v>
      </c>
      <c r="L2629" s="54" t="s">
        <v>342</v>
      </c>
      <c r="M2629" s="54" t="s">
        <v>116</v>
      </c>
      <c r="N2629" s="54">
        <v>9.0399999999999991</v>
      </c>
      <c r="P2629" s="54">
        <v>0.21</v>
      </c>
      <c r="R2629" s="54">
        <v>7061.64</v>
      </c>
      <c r="S2629" s="54">
        <v>2481</v>
      </c>
      <c r="T2629" s="54">
        <v>130</v>
      </c>
      <c r="U2629" s="54">
        <v>115875</v>
      </c>
    </row>
    <row r="2630" spans="5:21">
      <c r="E2630" s="55">
        <v>311</v>
      </c>
      <c r="F2630" s="55">
        <v>2014</v>
      </c>
      <c r="H2630" s="54" t="s">
        <v>5878</v>
      </c>
      <c r="I2630" s="55">
        <v>2</v>
      </c>
      <c r="J2630" s="54" t="s">
        <v>5879</v>
      </c>
      <c r="K2630" s="54" t="s">
        <v>5878</v>
      </c>
      <c r="L2630" s="54" t="s">
        <v>342</v>
      </c>
      <c r="M2630" s="54" t="s">
        <v>116</v>
      </c>
      <c r="N2630" s="54">
        <v>9.0399999999999991</v>
      </c>
      <c r="P2630" s="54">
        <v>0.43</v>
      </c>
      <c r="R2630" s="54">
        <v>9699.1200000000008</v>
      </c>
      <c r="S2630" s="54">
        <v>3399</v>
      </c>
      <c r="T2630" s="54">
        <v>244</v>
      </c>
      <c r="U2630" s="54">
        <v>270000</v>
      </c>
    </row>
    <row r="2631" spans="5:21">
      <c r="E2631" s="55">
        <v>311</v>
      </c>
      <c r="F2631" s="55">
        <v>2016</v>
      </c>
      <c r="H2631" s="54" t="s">
        <v>5880</v>
      </c>
      <c r="I2631" s="55">
        <v>1</v>
      </c>
      <c r="J2631" s="54" t="s">
        <v>5881</v>
      </c>
      <c r="K2631" s="54" t="s">
        <v>5882</v>
      </c>
      <c r="L2631" s="54" t="s">
        <v>342</v>
      </c>
      <c r="M2631" s="54" t="s">
        <v>116</v>
      </c>
      <c r="N2631" s="54">
        <v>9.0399999999999991</v>
      </c>
      <c r="P2631" s="54">
        <v>0.54</v>
      </c>
      <c r="R2631" s="54">
        <v>297.77999999999997</v>
      </c>
      <c r="S2631" s="54">
        <v>3422</v>
      </c>
      <c r="T2631" s="54">
        <v>405</v>
      </c>
      <c r="U2631" s="54">
        <v>5000</v>
      </c>
    </row>
    <row r="2632" spans="5:21">
      <c r="E2632" s="55">
        <v>311</v>
      </c>
      <c r="F2632" s="55">
        <v>2018</v>
      </c>
      <c r="H2632" s="54" t="s">
        <v>5883</v>
      </c>
      <c r="I2632" s="55">
        <v>2</v>
      </c>
      <c r="J2632" s="54" t="s">
        <v>5884</v>
      </c>
      <c r="K2632" s="54" t="s">
        <v>5883</v>
      </c>
      <c r="L2632" s="54" t="s">
        <v>342</v>
      </c>
      <c r="M2632" s="54" t="s">
        <v>116</v>
      </c>
      <c r="N2632" s="54">
        <v>9.0399999999999991</v>
      </c>
      <c r="P2632" s="54">
        <v>0.39</v>
      </c>
      <c r="R2632" s="54">
        <v>8862.5</v>
      </c>
      <c r="U2632" s="54">
        <v>0</v>
      </c>
    </row>
    <row r="2633" spans="5:21">
      <c r="E2633" s="55">
        <v>312</v>
      </c>
      <c r="F2633" s="55">
        <v>2037</v>
      </c>
      <c r="H2633" s="54" t="s">
        <v>5885</v>
      </c>
      <c r="I2633" s="55">
        <v>2</v>
      </c>
      <c r="J2633" s="54" t="s">
        <v>5886</v>
      </c>
      <c r="K2633" s="54" t="s">
        <v>5885</v>
      </c>
      <c r="L2633" s="54" t="s">
        <v>342</v>
      </c>
      <c r="M2633" s="54" t="s">
        <v>116</v>
      </c>
      <c r="N2633" s="54">
        <v>9.0399999999999991</v>
      </c>
      <c r="P2633" s="54">
        <v>0.35</v>
      </c>
      <c r="R2633" s="54">
        <v>5349.41</v>
      </c>
      <c r="S2633" s="54">
        <v>3382</v>
      </c>
      <c r="T2633" s="54">
        <v>927</v>
      </c>
      <c r="U2633" s="54">
        <v>1</v>
      </c>
    </row>
    <row r="2634" spans="5:21">
      <c r="E2634" s="55">
        <v>312</v>
      </c>
      <c r="F2634" s="55">
        <v>2039</v>
      </c>
      <c r="H2634" s="54" t="s">
        <v>5887</v>
      </c>
      <c r="I2634" s="55">
        <v>2</v>
      </c>
      <c r="J2634" s="54" t="s">
        <v>5888</v>
      </c>
      <c r="K2634" s="54" t="s">
        <v>5889</v>
      </c>
      <c r="L2634" s="54" t="s">
        <v>342</v>
      </c>
      <c r="M2634" s="54" t="s">
        <v>116</v>
      </c>
      <c r="N2634" s="54">
        <v>9.0399999999999991</v>
      </c>
      <c r="P2634" s="54">
        <v>0.33</v>
      </c>
      <c r="R2634" s="54">
        <v>5661.37</v>
      </c>
      <c r="S2634" s="54">
        <v>2747</v>
      </c>
      <c r="T2634" s="54">
        <v>283</v>
      </c>
      <c r="U2634" s="54">
        <v>207000</v>
      </c>
    </row>
    <row r="2635" spans="5:21">
      <c r="E2635" s="55">
        <v>312</v>
      </c>
      <c r="F2635" s="55">
        <v>2041</v>
      </c>
      <c r="H2635" s="54" t="s">
        <v>2211</v>
      </c>
      <c r="I2635" s="55">
        <v>2</v>
      </c>
      <c r="J2635" s="54" t="s">
        <v>5890</v>
      </c>
      <c r="K2635" s="54" t="s">
        <v>2211</v>
      </c>
      <c r="L2635" s="54" t="s">
        <v>342</v>
      </c>
      <c r="M2635" s="54" t="s">
        <v>116</v>
      </c>
      <c r="N2635" s="54">
        <v>9.0399999999999991</v>
      </c>
      <c r="P2635" s="54">
        <v>0.31</v>
      </c>
      <c r="R2635" s="54">
        <v>5303.32</v>
      </c>
      <c r="S2635" s="54">
        <v>1874</v>
      </c>
      <c r="T2635" s="54">
        <v>109</v>
      </c>
      <c r="U2635" s="54">
        <v>1</v>
      </c>
    </row>
    <row r="2636" spans="5:21">
      <c r="E2636" s="55">
        <v>312</v>
      </c>
      <c r="F2636" s="55">
        <v>2043</v>
      </c>
      <c r="H2636" s="54" t="s">
        <v>5891</v>
      </c>
      <c r="I2636" s="55">
        <v>2</v>
      </c>
      <c r="J2636" s="54" t="s">
        <v>5892</v>
      </c>
      <c r="K2636" s="54" t="s">
        <v>5891</v>
      </c>
      <c r="L2636" s="54" t="s">
        <v>342</v>
      </c>
      <c r="M2636" s="54" t="s">
        <v>116</v>
      </c>
      <c r="N2636" s="54">
        <v>9.0399999999999991</v>
      </c>
      <c r="P2636" s="54">
        <v>0.25</v>
      </c>
      <c r="R2636" s="54">
        <v>8412.2900000000009</v>
      </c>
      <c r="S2636" s="54">
        <v>3382</v>
      </c>
      <c r="T2636" s="54">
        <v>277</v>
      </c>
      <c r="U2636" s="54">
        <v>225000</v>
      </c>
    </row>
    <row r="2637" spans="5:21">
      <c r="E2637" s="55">
        <v>312</v>
      </c>
      <c r="F2637" s="55">
        <v>2044.02</v>
      </c>
      <c r="H2637" s="54" t="s">
        <v>5893</v>
      </c>
      <c r="I2637" s="55">
        <v>1</v>
      </c>
      <c r="J2637" s="54" t="s">
        <v>5316</v>
      </c>
      <c r="K2637" s="54" t="s">
        <v>5317</v>
      </c>
      <c r="L2637" s="54" t="s">
        <v>342</v>
      </c>
      <c r="M2637" s="54" t="s">
        <v>116</v>
      </c>
      <c r="N2637" s="54">
        <v>9.0399999999999991</v>
      </c>
      <c r="P2637" s="54">
        <v>0.03</v>
      </c>
      <c r="R2637" s="54">
        <v>106.35</v>
      </c>
      <c r="U2637" s="54">
        <v>0</v>
      </c>
    </row>
    <row r="2638" spans="5:21">
      <c r="E2638" s="55">
        <v>312</v>
      </c>
      <c r="F2638" s="55">
        <v>2044.03</v>
      </c>
      <c r="H2638" s="54" t="s">
        <v>5894</v>
      </c>
      <c r="I2638" s="55">
        <v>2</v>
      </c>
      <c r="J2638" s="54" t="s">
        <v>5895</v>
      </c>
      <c r="K2638" s="54" t="s">
        <v>5894</v>
      </c>
      <c r="L2638" s="54" t="s">
        <v>342</v>
      </c>
      <c r="M2638" s="54" t="s">
        <v>116</v>
      </c>
      <c r="N2638" s="54">
        <v>9.0399999999999991</v>
      </c>
      <c r="P2638" s="54">
        <v>0.28999999999999998</v>
      </c>
      <c r="R2638" s="54">
        <v>8731.34</v>
      </c>
      <c r="U2638" s="54">
        <v>0</v>
      </c>
    </row>
    <row r="2639" spans="5:21">
      <c r="E2639" s="55">
        <v>312</v>
      </c>
      <c r="F2639" s="55">
        <v>2046</v>
      </c>
      <c r="H2639" s="54" t="s">
        <v>5896</v>
      </c>
      <c r="I2639" s="55">
        <v>2</v>
      </c>
      <c r="J2639" s="54" t="s">
        <v>5897</v>
      </c>
      <c r="K2639" s="54" t="s">
        <v>5898</v>
      </c>
      <c r="L2639" s="54" t="s">
        <v>5899</v>
      </c>
      <c r="M2639" s="54" t="s">
        <v>116</v>
      </c>
      <c r="N2639" s="54">
        <v>9.0399999999999991</v>
      </c>
      <c r="P2639" s="54">
        <v>0.7</v>
      </c>
      <c r="R2639" s="54">
        <v>10571.19</v>
      </c>
      <c r="S2639" s="54">
        <v>3456</v>
      </c>
      <c r="T2639" s="54">
        <v>901</v>
      </c>
      <c r="U2639" s="54">
        <v>119527</v>
      </c>
    </row>
    <row r="2640" spans="5:21">
      <c r="E2640" s="55">
        <v>312</v>
      </c>
      <c r="F2640" s="55">
        <v>2049</v>
      </c>
      <c r="H2640" s="54" t="s">
        <v>5900</v>
      </c>
      <c r="I2640" s="55">
        <v>2</v>
      </c>
      <c r="J2640" s="54" t="s">
        <v>5901</v>
      </c>
      <c r="K2640" s="54" t="s">
        <v>5900</v>
      </c>
      <c r="L2640" s="54" t="s">
        <v>342</v>
      </c>
      <c r="M2640" s="54" t="s">
        <v>116</v>
      </c>
      <c r="N2640" s="54">
        <v>9.0399999999999991</v>
      </c>
      <c r="P2640" s="54">
        <v>0.27</v>
      </c>
      <c r="R2640" s="54">
        <v>7123.6</v>
      </c>
      <c r="U2640" s="54">
        <v>0</v>
      </c>
    </row>
    <row r="2641" spans="5:21">
      <c r="E2641" s="55">
        <v>312</v>
      </c>
      <c r="F2641" s="55">
        <v>2050</v>
      </c>
      <c r="H2641" s="54" t="s">
        <v>5902</v>
      </c>
      <c r="I2641" s="55">
        <v>2</v>
      </c>
      <c r="J2641" s="54" t="s">
        <v>431</v>
      </c>
      <c r="K2641" s="54" t="s">
        <v>2580</v>
      </c>
      <c r="L2641" s="54" t="s">
        <v>887</v>
      </c>
      <c r="M2641" s="54" t="s">
        <v>116</v>
      </c>
      <c r="N2641" s="54">
        <v>10.5</v>
      </c>
      <c r="P2641" s="54">
        <v>1.48</v>
      </c>
      <c r="R2641" s="54">
        <v>7091.7</v>
      </c>
      <c r="S2641" s="54">
        <v>3463</v>
      </c>
      <c r="T2641" s="54">
        <v>190</v>
      </c>
      <c r="U2641" s="54">
        <v>100</v>
      </c>
    </row>
    <row r="2642" spans="5:21">
      <c r="E2642" s="55">
        <v>312</v>
      </c>
      <c r="F2642" s="55">
        <v>2122</v>
      </c>
      <c r="H2642" s="54" t="s">
        <v>5903</v>
      </c>
      <c r="I2642" s="55">
        <v>2</v>
      </c>
      <c r="J2642" s="54" t="s">
        <v>5904</v>
      </c>
      <c r="K2642" s="54" t="s">
        <v>5889</v>
      </c>
      <c r="L2642" s="54" t="s">
        <v>342</v>
      </c>
      <c r="M2642" s="54" t="s">
        <v>116</v>
      </c>
      <c r="N2642" s="54">
        <v>10.5</v>
      </c>
      <c r="P2642" s="54">
        <v>0.43</v>
      </c>
      <c r="R2642" s="54">
        <v>12038.82</v>
      </c>
      <c r="S2642" s="54">
        <v>3259</v>
      </c>
      <c r="T2642" s="54">
        <v>865</v>
      </c>
      <c r="U2642" s="54">
        <v>390000</v>
      </c>
    </row>
    <row r="2643" spans="5:21">
      <c r="E2643" s="55">
        <v>313</v>
      </c>
      <c r="F2643" s="55">
        <v>2054</v>
      </c>
      <c r="H2643" s="54" t="s">
        <v>5905</v>
      </c>
      <c r="I2643" s="55">
        <v>2</v>
      </c>
      <c r="J2643" s="54" t="s">
        <v>5906</v>
      </c>
      <c r="K2643" s="54" t="s">
        <v>5905</v>
      </c>
      <c r="L2643" s="54" t="s">
        <v>342</v>
      </c>
      <c r="M2643" s="54" t="s">
        <v>116</v>
      </c>
      <c r="N2643" s="54">
        <v>10.5</v>
      </c>
      <c r="P2643" s="54">
        <v>0.28999999999999998</v>
      </c>
      <c r="R2643" s="54">
        <v>9259.5400000000009</v>
      </c>
      <c r="S2643" s="54">
        <v>1827</v>
      </c>
      <c r="T2643" s="54">
        <v>246</v>
      </c>
      <c r="U2643" s="54">
        <v>133000</v>
      </c>
    </row>
    <row r="2644" spans="5:21">
      <c r="E2644" s="55">
        <v>313</v>
      </c>
      <c r="F2644" s="55">
        <v>2055</v>
      </c>
      <c r="H2644" s="54" t="s">
        <v>5907</v>
      </c>
      <c r="I2644" s="55">
        <v>2</v>
      </c>
      <c r="J2644" s="54" t="s">
        <v>5908</v>
      </c>
      <c r="K2644" s="54" t="s">
        <v>5907</v>
      </c>
      <c r="L2644" s="54" t="s">
        <v>342</v>
      </c>
      <c r="M2644" s="54" t="s">
        <v>116</v>
      </c>
      <c r="N2644" s="54">
        <v>10.5</v>
      </c>
      <c r="P2644" s="54">
        <v>0.17</v>
      </c>
      <c r="R2644" s="54">
        <v>7816.73</v>
      </c>
      <c r="S2644" s="54">
        <v>3024</v>
      </c>
      <c r="T2644" s="54">
        <v>117</v>
      </c>
      <c r="U2644" s="54">
        <v>1</v>
      </c>
    </row>
    <row r="2645" spans="5:21">
      <c r="E2645" s="55">
        <v>313</v>
      </c>
      <c r="F2645" s="55">
        <v>2056</v>
      </c>
      <c r="H2645" s="54" t="s">
        <v>5909</v>
      </c>
      <c r="I2645" s="55">
        <v>1</v>
      </c>
      <c r="J2645" s="54" t="s">
        <v>5910</v>
      </c>
      <c r="K2645" s="54" t="s">
        <v>5911</v>
      </c>
      <c r="L2645" s="54" t="s">
        <v>342</v>
      </c>
      <c r="M2645" s="54" t="s">
        <v>116</v>
      </c>
      <c r="N2645" s="54">
        <v>10.5</v>
      </c>
      <c r="P2645" s="54">
        <v>0.19</v>
      </c>
      <c r="R2645" s="54">
        <v>673.55</v>
      </c>
      <c r="S2645" s="54">
        <v>3375</v>
      </c>
      <c r="T2645" s="54">
        <v>212</v>
      </c>
      <c r="U2645" s="54">
        <v>6000</v>
      </c>
    </row>
    <row r="2646" spans="5:21">
      <c r="E2646" s="55">
        <v>313</v>
      </c>
      <c r="F2646" s="55">
        <v>2057</v>
      </c>
      <c r="H2646" s="54" t="s">
        <v>5912</v>
      </c>
      <c r="I2646" s="55">
        <v>2</v>
      </c>
      <c r="J2646" s="54" t="s">
        <v>5913</v>
      </c>
      <c r="K2646" s="54" t="s">
        <v>5912</v>
      </c>
      <c r="L2646" s="54" t="s">
        <v>342</v>
      </c>
      <c r="M2646" s="54" t="s">
        <v>116</v>
      </c>
      <c r="N2646" s="54">
        <v>10.5</v>
      </c>
      <c r="P2646" s="54">
        <v>0.2</v>
      </c>
      <c r="R2646" s="54">
        <v>6895.03</v>
      </c>
      <c r="S2646" s="54">
        <v>3477</v>
      </c>
      <c r="T2646" s="54">
        <v>694</v>
      </c>
      <c r="U2646" s="54">
        <v>220000</v>
      </c>
    </row>
    <row r="2647" spans="5:21">
      <c r="E2647" s="55">
        <v>313</v>
      </c>
      <c r="F2647" s="55">
        <v>2058</v>
      </c>
      <c r="H2647" s="54" t="s">
        <v>5914</v>
      </c>
      <c r="I2647" s="55">
        <v>2</v>
      </c>
      <c r="J2647" s="54" t="s">
        <v>5915</v>
      </c>
      <c r="K2647" s="54" t="s">
        <v>5916</v>
      </c>
      <c r="L2647" s="54" t="s">
        <v>5917</v>
      </c>
      <c r="M2647" s="54" t="s">
        <v>116</v>
      </c>
      <c r="N2647" s="54">
        <v>10.5</v>
      </c>
      <c r="P2647" s="54">
        <v>0.44</v>
      </c>
      <c r="R2647" s="54">
        <v>6019.41</v>
      </c>
      <c r="S2647" s="54">
        <v>3506</v>
      </c>
      <c r="T2647" s="54">
        <v>792</v>
      </c>
      <c r="U2647" s="54">
        <v>100</v>
      </c>
    </row>
    <row r="2648" spans="5:21">
      <c r="E2648" s="55">
        <v>313</v>
      </c>
      <c r="F2648" s="55">
        <v>2060</v>
      </c>
      <c r="H2648" s="54" t="s">
        <v>5918</v>
      </c>
      <c r="I2648" s="55">
        <v>2</v>
      </c>
      <c r="J2648" s="54" t="s">
        <v>5919</v>
      </c>
      <c r="K2648" s="54" t="s">
        <v>5918</v>
      </c>
      <c r="L2648" s="54" t="s">
        <v>342</v>
      </c>
      <c r="M2648" s="54" t="s">
        <v>116</v>
      </c>
      <c r="N2648" s="54">
        <v>10.5</v>
      </c>
      <c r="P2648" s="54">
        <v>0.25</v>
      </c>
      <c r="R2648" s="54">
        <v>8951.1299999999992</v>
      </c>
      <c r="S2648" s="54">
        <v>2629</v>
      </c>
      <c r="T2648" s="54">
        <v>258</v>
      </c>
      <c r="U2648" s="54">
        <v>227000</v>
      </c>
    </row>
    <row r="2649" spans="5:21">
      <c r="E2649" s="55">
        <v>313</v>
      </c>
      <c r="F2649" s="55">
        <v>2061.02</v>
      </c>
      <c r="H2649" s="54" t="s">
        <v>5920</v>
      </c>
      <c r="I2649" s="55">
        <v>1</v>
      </c>
      <c r="J2649" s="54" t="s">
        <v>5921</v>
      </c>
      <c r="K2649" s="54" t="s">
        <v>5920</v>
      </c>
      <c r="L2649" s="54" t="s">
        <v>342</v>
      </c>
      <c r="M2649" s="54" t="s">
        <v>116</v>
      </c>
      <c r="N2649" s="54">
        <v>10.5</v>
      </c>
      <c r="P2649" s="54">
        <v>0.03</v>
      </c>
      <c r="R2649" s="54">
        <v>106.35</v>
      </c>
      <c r="U2649" s="54">
        <v>0</v>
      </c>
    </row>
    <row r="2650" spans="5:21">
      <c r="E2650" s="55">
        <v>313</v>
      </c>
      <c r="F2650" s="55">
        <v>2114</v>
      </c>
      <c r="H2650" s="54" t="s">
        <v>5922</v>
      </c>
      <c r="I2650" s="55">
        <v>2</v>
      </c>
      <c r="J2650" s="54" t="s">
        <v>5923</v>
      </c>
      <c r="K2650" s="54" t="s">
        <v>5922</v>
      </c>
      <c r="L2650" s="54" t="s">
        <v>342</v>
      </c>
      <c r="M2650" s="54" t="s">
        <v>116</v>
      </c>
      <c r="N2650" s="54">
        <v>10.5</v>
      </c>
      <c r="P2650" s="54">
        <v>0.55600000000000005</v>
      </c>
      <c r="R2650" s="54">
        <v>13311.48</v>
      </c>
      <c r="U2650" s="54">
        <v>0</v>
      </c>
    </row>
    <row r="2651" spans="5:21">
      <c r="E2651" s="55">
        <v>313</v>
      </c>
      <c r="F2651" s="55">
        <v>2115.0100000000002</v>
      </c>
      <c r="H2651" s="54" t="s">
        <v>5924</v>
      </c>
      <c r="I2651" s="55">
        <v>2</v>
      </c>
      <c r="J2651" s="54" t="s">
        <v>5925</v>
      </c>
      <c r="K2651" s="54" t="s">
        <v>5926</v>
      </c>
      <c r="L2651" s="54" t="s">
        <v>2369</v>
      </c>
      <c r="M2651" s="54" t="s">
        <v>116</v>
      </c>
      <c r="N2651" s="54">
        <v>10.5</v>
      </c>
      <c r="P2651" s="54">
        <v>0.87</v>
      </c>
      <c r="R2651" s="54">
        <v>9241.82</v>
      </c>
      <c r="S2651" s="54">
        <v>3130</v>
      </c>
      <c r="T2651" s="54">
        <v>208</v>
      </c>
      <c r="U2651" s="54">
        <v>360000</v>
      </c>
    </row>
    <row r="2652" spans="5:21">
      <c r="E2652" s="55">
        <v>313</v>
      </c>
      <c r="F2652" s="55">
        <v>2120</v>
      </c>
      <c r="H2652" s="54" t="s">
        <v>5927</v>
      </c>
      <c r="I2652" s="55">
        <v>2</v>
      </c>
      <c r="J2652" s="54" t="s">
        <v>5928</v>
      </c>
      <c r="K2652" s="54" t="s">
        <v>5927</v>
      </c>
      <c r="L2652" s="54" t="s">
        <v>342</v>
      </c>
      <c r="M2652" s="54" t="s">
        <v>116</v>
      </c>
      <c r="N2652" s="54">
        <v>10.5</v>
      </c>
      <c r="P2652" s="54">
        <v>0.27</v>
      </c>
      <c r="R2652" s="54">
        <v>10704.05</v>
      </c>
      <c r="S2652" s="54">
        <v>3356</v>
      </c>
      <c r="T2652" s="54">
        <v>506</v>
      </c>
      <c r="U2652" s="54">
        <v>1</v>
      </c>
    </row>
    <row r="2653" spans="5:21">
      <c r="E2653" s="55">
        <v>313</v>
      </c>
      <c r="F2653" s="55">
        <v>2121</v>
      </c>
      <c r="H2653" s="54" t="s">
        <v>5929</v>
      </c>
      <c r="I2653" s="55">
        <v>1</v>
      </c>
      <c r="J2653" s="54" t="s">
        <v>5930</v>
      </c>
      <c r="K2653" s="54" t="s">
        <v>5931</v>
      </c>
      <c r="L2653" s="54" t="s">
        <v>342</v>
      </c>
      <c r="M2653" s="54" t="s">
        <v>116</v>
      </c>
      <c r="N2653" s="54">
        <v>10.5</v>
      </c>
      <c r="P2653" s="54">
        <v>0.13</v>
      </c>
      <c r="R2653" s="54">
        <v>460.85</v>
      </c>
      <c r="S2653" s="54">
        <v>3396</v>
      </c>
      <c r="T2653" s="54">
        <v>663</v>
      </c>
      <c r="U2653" s="54">
        <v>6000</v>
      </c>
    </row>
    <row r="2654" spans="5:21">
      <c r="E2654" s="55">
        <v>314</v>
      </c>
      <c r="F2654" s="55">
        <v>2124</v>
      </c>
      <c r="H2654" s="54" t="s">
        <v>5932</v>
      </c>
      <c r="I2654" s="55">
        <v>2</v>
      </c>
      <c r="J2654" s="54" t="s">
        <v>5933</v>
      </c>
      <c r="K2654" s="54" t="s">
        <v>5932</v>
      </c>
      <c r="L2654" s="54" t="s">
        <v>342</v>
      </c>
      <c r="M2654" s="54" t="s">
        <v>116</v>
      </c>
      <c r="N2654" s="54">
        <v>10.5</v>
      </c>
      <c r="P2654" s="54">
        <v>0.31</v>
      </c>
      <c r="R2654" s="54">
        <v>5168.6099999999997</v>
      </c>
      <c r="S2654" s="54">
        <v>2395</v>
      </c>
      <c r="T2654" s="54">
        <v>71</v>
      </c>
      <c r="U2654" s="54">
        <v>112000</v>
      </c>
    </row>
    <row r="2655" spans="5:21">
      <c r="E2655" s="55">
        <v>314</v>
      </c>
      <c r="F2655" s="55">
        <v>2125</v>
      </c>
      <c r="H2655" s="54" t="s">
        <v>5934</v>
      </c>
      <c r="I2655" s="55">
        <v>2</v>
      </c>
      <c r="J2655" s="54" t="s">
        <v>5935</v>
      </c>
      <c r="K2655" s="54" t="s">
        <v>5934</v>
      </c>
      <c r="L2655" s="54" t="s">
        <v>342</v>
      </c>
      <c r="M2655" s="54" t="s">
        <v>116</v>
      </c>
      <c r="N2655" s="54">
        <v>10.5</v>
      </c>
      <c r="P2655" s="54">
        <v>0.31</v>
      </c>
      <c r="R2655" s="54">
        <v>7327.52</v>
      </c>
      <c r="S2655" s="54">
        <v>1887</v>
      </c>
      <c r="T2655" s="54">
        <v>238</v>
      </c>
      <c r="U2655" s="54">
        <v>114000</v>
      </c>
    </row>
    <row r="2656" spans="5:21">
      <c r="E2656" s="55">
        <v>314</v>
      </c>
      <c r="F2656" s="55">
        <v>2127</v>
      </c>
      <c r="H2656" s="54" t="s">
        <v>5936</v>
      </c>
      <c r="I2656" s="55">
        <v>2</v>
      </c>
      <c r="J2656" s="54" t="s">
        <v>5937</v>
      </c>
      <c r="K2656" s="54" t="s">
        <v>5938</v>
      </c>
      <c r="L2656" s="54" t="s">
        <v>342</v>
      </c>
      <c r="M2656" s="54" t="s">
        <v>116</v>
      </c>
      <c r="N2656" s="54">
        <v>10.5</v>
      </c>
      <c r="P2656" s="54">
        <v>0.27</v>
      </c>
      <c r="R2656" s="54">
        <v>8568.27</v>
      </c>
      <c r="S2656" s="54">
        <v>3331</v>
      </c>
      <c r="T2656" s="54">
        <v>257</v>
      </c>
      <c r="U2656" s="54">
        <v>1</v>
      </c>
    </row>
    <row r="2657" spans="5:21">
      <c r="E2657" s="55">
        <v>314</v>
      </c>
      <c r="F2657" s="55">
        <v>2129</v>
      </c>
      <c r="H2657" s="54" t="s">
        <v>5939</v>
      </c>
      <c r="I2657" s="55">
        <v>2</v>
      </c>
      <c r="J2657" s="54" t="s">
        <v>5940</v>
      </c>
      <c r="K2657" s="54" t="s">
        <v>5939</v>
      </c>
      <c r="L2657" s="54" t="s">
        <v>342</v>
      </c>
      <c r="M2657" s="54" t="s">
        <v>116</v>
      </c>
      <c r="N2657" s="54">
        <v>10.5</v>
      </c>
      <c r="P2657" s="54">
        <v>1.25</v>
      </c>
      <c r="R2657" s="54">
        <v>6001.69</v>
      </c>
      <c r="S2657" s="54">
        <v>3472</v>
      </c>
      <c r="T2657" s="54">
        <v>270</v>
      </c>
      <c r="U2657" s="54">
        <v>240000</v>
      </c>
    </row>
    <row r="2658" spans="5:21">
      <c r="E2658" s="55">
        <v>315</v>
      </c>
      <c r="F2658" s="55">
        <v>2130</v>
      </c>
      <c r="H2658" s="54" t="s">
        <v>5941</v>
      </c>
      <c r="I2658" s="55">
        <v>1</v>
      </c>
      <c r="J2658" s="54" t="s">
        <v>5942</v>
      </c>
      <c r="K2658" s="54" t="s">
        <v>5943</v>
      </c>
      <c r="L2658" s="54" t="s">
        <v>1020</v>
      </c>
      <c r="M2658" s="54" t="s">
        <v>116</v>
      </c>
      <c r="N2658" s="54">
        <v>10.5</v>
      </c>
      <c r="P2658" s="54">
        <v>0</v>
      </c>
      <c r="R2658" s="54">
        <v>354.5</v>
      </c>
      <c r="S2658" s="54">
        <v>3496</v>
      </c>
      <c r="T2658" s="54">
        <v>64</v>
      </c>
      <c r="U2658" s="54">
        <v>6000</v>
      </c>
    </row>
    <row r="2659" spans="5:21">
      <c r="E2659" s="55">
        <v>315</v>
      </c>
      <c r="F2659" s="55">
        <v>2131</v>
      </c>
      <c r="H2659" s="54" t="s">
        <v>5944</v>
      </c>
      <c r="I2659" s="55">
        <v>2</v>
      </c>
      <c r="J2659" s="54" t="s">
        <v>5945</v>
      </c>
      <c r="K2659" s="54" t="s">
        <v>5944</v>
      </c>
      <c r="L2659" s="54" t="s">
        <v>342</v>
      </c>
      <c r="M2659" s="54" t="s">
        <v>116</v>
      </c>
      <c r="N2659" s="54">
        <v>10.5</v>
      </c>
      <c r="P2659" s="54">
        <v>0.44</v>
      </c>
      <c r="R2659" s="54">
        <v>9550.23</v>
      </c>
      <c r="S2659" s="54">
        <v>2851</v>
      </c>
      <c r="T2659" s="54">
        <v>125</v>
      </c>
      <c r="U2659" s="54">
        <v>297000</v>
      </c>
    </row>
    <row r="2660" spans="5:21">
      <c r="E2660" s="55">
        <v>315</v>
      </c>
      <c r="F2660" s="55">
        <v>2133</v>
      </c>
      <c r="H2660" s="54" t="s">
        <v>5946</v>
      </c>
      <c r="I2660" s="55">
        <v>2</v>
      </c>
      <c r="J2660" s="54" t="s">
        <v>5947</v>
      </c>
      <c r="K2660" s="54" t="s">
        <v>5946</v>
      </c>
      <c r="L2660" s="54" t="s">
        <v>342</v>
      </c>
      <c r="M2660" s="54" t="s">
        <v>116</v>
      </c>
      <c r="N2660" s="54">
        <v>10.5</v>
      </c>
      <c r="P2660" s="54">
        <v>0.57999999999999996</v>
      </c>
      <c r="R2660" s="54">
        <v>7650.11</v>
      </c>
      <c r="S2660" s="54">
        <v>2901</v>
      </c>
      <c r="T2660" s="54">
        <v>297</v>
      </c>
      <c r="U2660" s="54">
        <v>270000</v>
      </c>
    </row>
    <row r="2661" spans="5:21">
      <c r="E2661" s="55">
        <v>315</v>
      </c>
      <c r="F2661" s="55">
        <v>2135.02</v>
      </c>
      <c r="H2661" s="54" t="s">
        <v>5948</v>
      </c>
      <c r="I2661" s="55">
        <v>2</v>
      </c>
      <c r="J2661" s="54" t="s">
        <v>5949</v>
      </c>
      <c r="K2661" s="54" t="s">
        <v>5948</v>
      </c>
      <c r="L2661" s="54" t="s">
        <v>342</v>
      </c>
      <c r="M2661" s="54" t="s">
        <v>116</v>
      </c>
      <c r="N2661" s="54">
        <v>10.5</v>
      </c>
      <c r="P2661" s="54">
        <v>0.4</v>
      </c>
      <c r="R2661" s="54">
        <v>9599.86</v>
      </c>
      <c r="S2661" s="54">
        <v>2571</v>
      </c>
      <c r="T2661" s="54">
        <v>43</v>
      </c>
      <c r="U2661" s="54">
        <v>234900</v>
      </c>
    </row>
    <row r="2662" spans="5:21">
      <c r="E2662" s="55">
        <v>315</v>
      </c>
      <c r="F2662" s="55">
        <v>2137</v>
      </c>
      <c r="H2662" s="54" t="s">
        <v>5950</v>
      </c>
      <c r="I2662" s="55">
        <v>2</v>
      </c>
      <c r="J2662" s="54" t="s">
        <v>5951</v>
      </c>
      <c r="K2662" s="54" t="s">
        <v>5950</v>
      </c>
      <c r="L2662" s="54" t="s">
        <v>342</v>
      </c>
      <c r="M2662" s="54" t="s">
        <v>116</v>
      </c>
      <c r="N2662" s="54">
        <v>10.5</v>
      </c>
      <c r="P2662" s="54">
        <v>0.4</v>
      </c>
      <c r="R2662" s="54">
        <v>13924.76</v>
      </c>
      <c r="S2662" s="54">
        <v>2011</v>
      </c>
      <c r="T2662" s="54">
        <v>138</v>
      </c>
      <c r="U2662" s="54">
        <v>155000</v>
      </c>
    </row>
    <row r="2663" spans="5:21">
      <c r="E2663" s="55">
        <v>315</v>
      </c>
      <c r="F2663" s="55">
        <v>2139</v>
      </c>
      <c r="H2663" s="54" t="s">
        <v>5952</v>
      </c>
      <c r="I2663" s="55">
        <v>2</v>
      </c>
      <c r="J2663" s="54" t="s">
        <v>5953</v>
      </c>
      <c r="K2663" s="54" t="s">
        <v>5952</v>
      </c>
      <c r="L2663" s="54" t="s">
        <v>342</v>
      </c>
      <c r="M2663" s="54" t="s">
        <v>116</v>
      </c>
      <c r="N2663" s="54">
        <v>10.5</v>
      </c>
      <c r="P2663" s="54">
        <v>1.55</v>
      </c>
      <c r="R2663" s="54">
        <v>9699.1200000000008</v>
      </c>
      <c r="S2663" s="54">
        <v>3385</v>
      </c>
      <c r="T2663" s="54">
        <v>550</v>
      </c>
      <c r="U2663" s="54">
        <v>208500</v>
      </c>
    </row>
    <row r="2664" spans="5:21">
      <c r="E2664" s="55">
        <v>315</v>
      </c>
      <c r="F2664" s="55">
        <v>2141.02</v>
      </c>
      <c r="H2664" s="54" t="s">
        <v>5954</v>
      </c>
      <c r="I2664" s="55">
        <v>2</v>
      </c>
      <c r="J2664" s="54" t="s">
        <v>5955</v>
      </c>
      <c r="K2664" s="54" t="s">
        <v>5954</v>
      </c>
      <c r="L2664" s="54" t="s">
        <v>342</v>
      </c>
      <c r="M2664" s="54" t="s">
        <v>116</v>
      </c>
      <c r="N2664" s="54">
        <v>10.5</v>
      </c>
      <c r="P2664" s="54">
        <v>0.17</v>
      </c>
      <c r="R2664" s="54">
        <v>5806.71</v>
      </c>
      <c r="S2664" s="54">
        <v>3507</v>
      </c>
      <c r="T2664" s="54">
        <v>589</v>
      </c>
      <c r="U2664" s="54">
        <v>135000</v>
      </c>
    </row>
    <row r="2665" spans="5:21">
      <c r="E2665" s="55">
        <v>315</v>
      </c>
      <c r="F2665" s="55">
        <v>2143</v>
      </c>
      <c r="H2665" s="54" t="s">
        <v>5956</v>
      </c>
      <c r="I2665" s="55">
        <v>2</v>
      </c>
      <c r="J2665" s="54" t="s">
        <v>5957</v>
      </c>
      <c r="K2665" s="54" t="s">
        <v>5956</v>
      </c>
      <c r="L2665" s="54" t="s">
        <v>342</v>
      </c>
      <c r="M2665" s="54" t="s">
        <v>116</v>
      </c>
      <c r="N2665" s="54">
        <v>10.5</v>
      </c>
      <c r="P2665" s="54">
        <v>0.18</v>
      </c>
      <c r="R2665" s="54">
        <v>5959.15</v>
      </c>
      <c r="S2665" s="54">
        <v>3488</v>
      </c>
      <c r="T2665" s="54">
        <v>427</v>
      </c>
      <c r="U2665" s="54">
        <v>1</v>
      </c>
    </row>
    <row r="2666" spans="5:21">
      <c r="E2666" s="55">
        <v>315</v>
      </c>
      <c r="F2666" s="55">
        <v>2144.02</v>
      </c>
      <c r="H2666" s="54" t="s">
        <v>5958</v>
      </c>
      <c r="I2666" s="55">
        <v>1</v>
      </c>
      <c r="J2666" s="54" t="s">
        <v>5959</v>
      </c>
      <c r="K2666" s="54" t="s">
        <v>5958</v>
      </c>
      <c r="L2666" s="54" t="s">
        <v>342</v>
      </c>
      <c r="M2666" s="54" t="s">
        <v>116</v>
      </c>
      <c r="N2666" s="54">
        <v>10.5</v>
      </c>
      <c r="P2666" s="54">
        <v>0.18</v>
      </c>
      <c r="R2666" s="54">
        <v>191.43</v>
      </c>
      <c r="S2666" s="54">
        <v>3449</v>
      </c>
      <c r="T2666" s="54">
        <v>839</v>
      </c>
      <c r="U2666" s="54">
        <v>390000</v>
      </c>
    </row>
    <row r="2667" spans="5:21">
      <c r="E2667" s="55">
        <v>316</v>
      </c>
      <c r="F2667" s="55">
        <v>2104</v>
      </c>
      <c r="H2667" s="54" t="s">
        <v>5960</v>
      </c>
      <c r="I2667" s="55">
        <v>2</v>
      </c>
      <c r="J2667" s="54" t="s">
        <v>5961</v>
      </c>
      <c r="K2667" s="54" t="s">
        <v>5960</v>
      </c>
      <c r="L2667" s="54" t="s">
        <v>342</v>
      </c>
      <c r="M2667" s="54" t="s">
        <v>116</v>
      </c>
      <c r="N2667" s="54">
        <v>10.5</v>
      </c>
      <c r="P2667" s="54">
        <v>0.13</v>
      </c>
      <c r="R2667" s="54">
        <v>7295.61</v>
      </c>
      <c r="S2667" s="54">
        <v>2422</v>
      </c>
      <c r="T2667" s="54">
        <v>87</v>
      </c>
      <c r="U2667" s="54">
        <v>155000</v>
      </c>
    </row>
    <row r="2668" spans="5:21">
      <c r="E2668" s="55">
        <v>316</v>
      </c>
      <c r="F2668" s="55">
        <v>2105.02</v>
      </c>
      <c r="H2668" s="54" t="s">
        <v>5962</v>
      </c>
      <c r="I2668" s="55">
        <v>2</v>
      </c>
      <c r="J2668" s="54" t="s">
        <v>5963</v>
      </c>
      <c r="K2668" s="54" t="s">
        <v>5964</v>
      </c>
      <c r="L2668" s="54" t="s">
        <v>844</v>
      </c>
      <c r="M2668" s="54" t="s">
        <v>116</v>
      </c>
      <c r="N2668" s="54">
        <v>10.5</v>
      </c>
      <c r="P2668" s="54">
        <v>0.38500000000000001</v>
      </c>
      <c r="R2668" s="54">
        <v>7199.9</v>
      </c>
      <c r="S2668" s="54">
        <v>3491</v>
      </c>
      <c r="T2668" s="54">
        <v>756</v>
      </c>
      <c r="U2668" s="54">
        <v>1</v>
      </c>
    </row>
    <row r="2669" spans="5:21">
      <c r="E2669" s="55">
        <v>316</v>
      </c>
      <c r="F2669" s="55">
        <v>2108</v>
      </c>
      <c r="H2669" s="54" t="s">
        <v>5965</v>
      </c>
      <c r="I2669" s="55">
        <v>2</v>
      </c>
      <c r="J2669" s="54" t="s">
        <v>5966</v>
      </c>
      <c r="K2669" s="54" t="s">
        <v>5967</v>
      </c>
      <c r="L2669" s="54" t="s">
        <v>5968</v>
      </c>
      <c r="M2669" s="54" t="s">
        <v>116</v>
      </c>
      <c r="N2669" s="54">
        <v>10.5</v>
      </c>
      <c r="P2669" s="54">
        <v>1.2</v>
      </c>
      <c r="R2669" s="54">
        <v>9521.8700000000008</v>
      </c>
      <c r="S2669" s="54">
        <v>3433</v>
      </c>
      <c r="T2669" s="54">
        <v>650</v>
      </c>
      <c r="U2669" s="54">
        <v>1</v>
      </c>
    </row>
    <row r="2670" spans="5:21">
      <c r="E2670" s="55">
        <v>317</v>
      </c>
      <c r="F2670" s="55">
        <v>1.03</v>
      </c>
      <c r="H2670" s="54" t="s">
        <v>5969</v>
      </c>
      <c r="I2670" s="55">
        <v>2</v>
      </c>
      <c r="J2670" s="54" t="s">
        <v>5970</v>
      </c>
      <c r="K2670" s="54" t="s">
        <v>5971</v>
      </c>
      <c r="L2670" s="54" t="s">
        <v>5508</v>
      </c>
      <c r="M2670" s="54" t="s">
        <v>116</v>
      </c>
      <c r="N2670" s="54">
        <v>3.04</v>
      </c>
      <c r="P2670" s="54">
        <v>0.12</v>
      </c>
      <c r="R2670" s="54">
        <v>7277.89</v>
      </c>
      <c r="U2670" s="54">
        <v>0</v>
      </c>
    </row>
    <row r="2671" spans="5:21">
      <c r="E2671" s="55">
        <v>317</v>
      </c>
      <c r="F2671" s="55">
        <v>20.010000000000002</v>
      </c>
      <c r="H2671" s="54" t="s">
        <v>5972</v>
      </c>
      <c r="I2671" s="55">
        <v>2</v>
      </c>
      <c r="J2671" s="54" t="s">
        <v>5973</v>
      </c>
      <c r="K2671" s="54" t="s">
        <v>5972</v>
      </c>
      <c r="L2671" s="54" t="s">
        <v>2159</v>
      </c>
      <c r="M2671" s="54" t="s">
        <v>116</v>
      </c>
      <c r="N2671" s="54">
        <v>3.04</v>
      </c>
      <c r="P2671" s="54">
        <v>0.32</v>
      </c>
      <c r="R2671" s="54">
        <v>12684.01</v>
      </c>
      <c r="S2671" s="54">
        <v>3405</v>
      </c>
      <c r="T2671" s="54">
        <v>385</v>
      </c>
      <c r="U2671" s="54">
        <v>1</v>
      </c>
    </row>
    <row r="2672" spans="5:21">
      <c r="E2672" s="55">
        <v>317</v>
      </c>
      <c r="F2672" s="55">
        <v>22</v>
      </c>
      <c r="H2672" s="54" t="s">
        <v>5974</v>
      </c>
      <c r="I2672" s="55">
        <v>2</v>
      </c>
      <c r="J2672" s="54" t="s">
        <v>5975</v>
      </c>
      <c r="K2672" s="54" t="s">
        <v>5974</v>
      </c>
      <c r="L2672" s="54" t="s">
        <v>363</v>
      </c>
      <c r="M2672" s="54" t="s">
        <v>116</v>
      </c>
      <c r="N2672" s="54">
        <v>3.04</v>
      </c>
      <c r="P2672" s="54">
        <v>0.31</v>
      </c>
      <c r="R2672" s="54">
        <v>11703.74</v>
      </c>
      <c r="U2672" s="54">
        <v>0</v>
      </c>
    </row>
    <row r="2673" spans="5:21">
      <c r="E2673" s="55">
        <v>317</v>
      </c>
      <c r="F2673" s="55">
        <v>23</v>
      </c>
      <c r="H2673" s="54" t="s">
        <v>5976</v>
      </c>
      <c r="I2673" s="55">
        <v>2</v>
      </c>
      <c r="J2673" s="54" t="s">
        <v>5977</v>
      </c>
      <c r="K2673" s="54" t="s">
        <v>5978</v>
      </c>
      <c r="L2673" s="54" t="s">
        <v>5979</v>
      </c>
      <c r="M2673" s="54" t="s">
        <v>116</v>
      </c>
      <c r="N2673" s="54">
        <v>3.04</v>
      </c>
      <c r="P2673" s="54">
        <v>0.97</v>
      </c>
      <c r="R2673" s="54">
        <v>10564.1</v>
      </c>
      <c r="S2673" s="54">
        <v>2263</v>
      </c>
      <c r="T2673" s="54">
        <v>161</v>
      </c>
      <c r="U2673" s="54">
        <v>140000</v>
      </c>
    </row>
    <row r="2674" spans="5:21">
      <c r="E2674" s="55">
        <v>318</v>
      </c>
      <c r="F2674" s="55">
        <v>19</v>
      </c>
      <c r="H2674" s="54" t="s">
        <v>158</v>
      </c>
      <c r="I2674" s="55" t="s">
        <v>77</v>
      </c>
      <c r="J2674" s="54" t="s">
        <v>85</v>
      </c>
      <c r="K2674" s="54" t="s">
        <v>322</v>
      </c>
      <c r="L2674" s="54" t="s">
        <v>309</v>
      </c>
      <c r="M2674" s="54" t="s">
        <v>116</v>
      </c>
      <c r="N2674" s="54">
        <v>3.04</v>
      </c>
      <c r="P2674" s="54">
        <v>0.13</v>
      </c>
      <c r="Q2674" s="54" t="s">
        <v>113</v>
      </c>
      <c r="R2674" s="54">
        <v>0</v>
      </c>
      <c r="U2674" s="54">
        <v>0</v>
      </c>
    </row>
    <row r="2675" spans="5:21">
      <c r="E2675" s="55">
        <v>319</v>
      </c>
      <c r="F2675" s="55">
        <v>18</v>
      </c>
      <c r="H2675" s="54" t="s">
        <v>5980</v>
      </c>
      <c r="I2675" s="55">
        <v>1</v>
      </c>
      <c r="J2675" s="54" t="s">
        <v>2642</v>
      </c>
      <c r="K2675" s="54" t="s">
        <v>2643</v>
      </c>
      <c r="L2675" s="54" t="s">
        <v>2644</v>
      </c>
      <c r="M2675" s="54" t="s">
        <v>88</v>
      </c>
      <c r="N2675" s="54">
        <v>3.04</v>
      </c>
      <c r="P2675" s="54">
        <v>0.44</v>
      </c>
      <c r="R2675" s="54">
        <v>436.04</v>
      </c>
      <c r="S2675" s="54">
        <v>3051</v>
      </c>
      <c r="T2675" s="54">
        <v>326</v>
      </c>
      <c r="U2675" s="54">
        <v>10</v>
      </c>
    </row>
    <row r="2676" spans="5:21">
      <c r="E2676" s="55">
        <v>320</v>
      </c>
      <c r="F2676" s="55">
        <v>1</v>
      </c>
      <c r="H2676" s="54" t="s">
        <v>5981</v>
      </c>
      <c r="I2676" s="55">
        <v>2</v>
      </c>
      <c r="J2676" s="54" t="s">
        <v>3041</v>
      </c>
      <c r="K2676" s="54" t="s">
        <v>3042</v>
      </c>
      <c r="L2676" s="54" t="s">
        <v>2866</v>
      </c>
      <c r="M2676" s="54" t="s">
        <v>116</v>
      </c>
      <c r="N2676" s="54">
        <v>3.04</v>
      </c>
      <c r="P2676" s="54">
        <v>0.09</v>
      </c>
      <c r="R2676" s="54">
        <v>7951.44</v>
      </c>
      <c r="S2676" s="54">
        <v>3488</v>
      </c>
      <c r="T2676" s="54">
        <v>50</v>
      </c>
      <c r="U2676" s="54">
        <v>160000</v>
      </c>
    </row>
    <row r="2677" spans="5:21">
      <c r="E2677" s="55">
        <v>320</v>
      </c>
      <c r="F2677" s="55">
        <v>2</v>
      </c>
      <c r="H2677" s="54" t="s">
        <v>5982</v>
      </c>
      <c r="I2677" s="55">
        <v>2</v>
      </c>
      <c r="J2677" s="54" t="s">
        <v>5983</v>
      </c>
      <c r="K2677" s="54" t="s">
        <v>5982</v>
      </c>
      <c r="L2677" s="54" t="s">
        <v>363</v>
      </c>
      <c r="M2677" s="54" t="s">
        <v>116</v>
      </c>
      <c r="N2677" s="54">
        <v>3.04</v>
      </c>
      <c r="P2677" s="54">
        <v>0.18</v>
      </c>
      <c r="R2677" s="54">
        <v>10755.53</v>
      </c>
      <c r="S2677" s="54">
        <v>3206</v>
      </c>
      <c r="T2677" s="54">
        <v>618</v>
      </c>
      <c r="U2677" s="54">
        <v>100</v>
      </c>
    </row>
    <row r="2678" spans="5:21">
      <c r="E2678" s="55">
        <v>320</v>
      </c>
      <c r="F2678" s="55">
        <v>4</v>
      </c>
      <c r="H2678" s="54" t="s">
        <v>5984</v>
      </c>
      <c r="I2678" s="55">
        <v>2</v>
      </c>
      <c r="J2678" s="54" t="s">
        <v>5985</v>
      </c>
      <c r="K2678" s="54" t="s">
        <v>5984</v>
      </c>
      <c r="L2678" s="54" t="s">
        <v>363</v>
      </c>
      <c r="M2678" s="54" t="s">
        <v>116</v>
      </c>
      <c r="N2678" s="54">
        <v>3.04</v>
      </c>
      <c r="P2678" s="54">
        <v>0.16</v>
      </c>
      <c r="R2678" s="54">
        <v>10443.57</v>
      </c>
      <c r="S2678" s="54">
        <v>2041</v>
      </c>
      <c r="T2678" s="54">
        <v>165</v>
      </c>
      <c r="U2678" s="54">
        <v>125000</v>
      </c>
    </row>
    <row r="2679" spans="5:21">
      <c r="E2679" s="55">
        <v>320</v>
      </c>
      <c r="F2679" s="55">
        <v>6.02</v>
      </c>
      <c r="H2679" s="54" t="s">
        <v>5986</v>
      </c>
      <c r="I2679" s="55">
        <v>2</v>
      </c>
      <c r="J2679" s="54" t="s">
        <v>5987</v>
      </c>
      <c r="K2679" s="54" t="s">
        <v>5988</v>
      </c>
      <c r="L2679" s="54" t="s">
        <v>363</v>
      </c>
      <c r="M2679" s="54" t="s">
        <v>116</v>
      </c>
      <c r="N2679" s="54">
        <v>3.04</v>
      </c>
      <c r="P2679" s="54">
        <v>0.24</v>
      </c>
      <c r="R2679" s="54">
        <v>12545.76</v>
      </c>
      <c r="S2679" s="54">
        <v>3089</v>
      </c>
      <c r="T2679" s="54">
        <v>199</v>
      </c>
      <c r="U2679" s="54">
        <v>1</v>
      </c>
    </row>
    <row r="2680" spans="5:21">
      <c r="E2680" s="55">
        <v>320</v>
      </c>
      <c r="F2680" s="55">
        <v>8</v>
      </c>
      <c r="H2680" s="54" t="s">
        <v>5989</v>
      </c>
      <c r="I2680" s="55">
        <v>2</v>
      </c>
      <c r="J2680" s="54" t="s">
        <v>5990</v>
      </c>
      <c r="K2680" s="54" t="s">
        <v>5991</v>
      </c>
      <c r="L2680" s="54" t="s">
        <v>363</v>
      </c>
      <c r="M2680" s="54" t="s">
        <v>116</v>
      </c>
      <c r="N2680" s="54">
        <v>3.04</v>
      </c>
      <c r="P2680" s="54">
        <v>0.05</v>
      </c>
      <c r="R2680" s="54">
        <v>226.88</v>
      </c>
      <c r="S2680" s="54">
        <v>2416</v>
      </c>
      <c r="T2680" s="54">
        <v>172</v>
      </c>
      <c r="U2680" s="54">
        <v>1</v>
      </c>
    </row>
    <row r="2681" spans="5:21">
      <c r="E2681" s="55">
        <v>320</v>
      </c>
      <c r="F2681" s="55">
        <v>9</v>
      </c>
      <c r="H2681" s="54" t="s">
        <v>5992</v>
      </c>
      <c r="I2681" s="55">
        <v>2</v>
      </c>
      <c r="J2681" s="54" t="s">
        <v>5993</v>
      </c>
      <c r="K2681" s="54" t="s">
        <v>5994</v>
      </c>
      <c r="L2681" s="54" t="s">
        <v>2912</v>
      </c>
      <c r="M2681" s="54" t="s">
        <v>116</v>
      </c>
      <c r="N2681" s="54">
        <v>3.04</v>
      </c>
      <c r="P2681" s="54">
        <v>0.09</v>
      </c>
      <c r="R2681" s="54">
        <v>6781.59</v>
      </c>
      <c r="S2681" s="54">
        <v>3299</v>
      </c>
      <c r="T2681" s="54">
        <v>718</v>
      </c>
      <c r="U2681" s="54">
        <v>160000</v>
      </c>
    </row>
    <row r="2682" spans="5:21">
      <c r="E2682" s="55">
        <v>320</v>
      </c>
      <c r="F2682" s="55">
        <v>10</v>
      </c>
      <c r="H2682" s="54" t="s">
        <v>5995</v>
      </c>
      <c r="I2682" s="55">
        <v>2</v>
      </c>
      <c r="J2682" s="54" t="s">
        <v>5996</v>
      </c>
      <c r="K2682" s="54" t="s">
        <v>5994</v>
      </c>
      <c r="L2682" s="54" t="s">
        <v>2912</v>
      </c>
      <c r="M2682" s="54" t="s">
        <v>116</v>
      </c>
      <c r="N2682" s="54">
        <v>3.04</v>
      </c>
      <c r="P2682" s="54">
        <v>0.12</v>
      </c>
      <c r="R2682" s="54">
        <v>8164.14</v>
      </c>
      <c r="S2682" s="54">
        <v>3239</v>
      </c>
      <c r="T2682" s="54">
        <v>852</v>
      </c>
      <c r="U2682" s="54">
        <v>225000</v>
      </c>
    </row>
    <row r="2683" spans="5:21">
      <c r="E2683" s="55">
        <v>320</v>
      </c>
      <c r="F2683" s="55">
        <v>10.01</v>
      </c>
      <c r="H2683" s="54" t="s">
        <v>5997</v>
      </c>
      <c r="I2683" s="55">
        <v>2</v>
      </c>
      <c r="J2683" s="54" t="s">
        <v>5998</v>
      </c>
      <c r="K2683" s="54" t="s">
        <v>5994</v>
      </c>
      <c r="L2683" s="54" t="s">
        <v>2912</v>
      </c>
      <c r="M2683" s="54" t="s">
        <v>116</v>
      </c>
      <c r="N2683" s="54">
        <v>3.04</v>
      </c>
      <c r="P2683" s="54">
        <v>0.25</v>
      </c>
      <c r="R2683" s="54">
        <v>10946.96</v>
      </c>
      <c r="S2683" s="54">
        <v>3483</v>
      </c>
      <c r="T2683" s="54">
        <v>882</v>
      </c>
      <c r="U2683" s="54">
        <v>308000</v>
      </c>
    </row>
    <row r="2684" spans="5:21">
      <c r="E2684" s="55">
        <v>320</v>
      </c>
      <c r="F2684" s="55">
        <v>11.01</v>
      </c>
      <c r="H2684" s="54" t="s">
        <v>5999</v>
      </c>
      <c r="I2684" s="55">
        <v>2</v>
      </c>
      <c r="J2684" s="54" t="s">
        <v>6000</v>
      </c>
      <c r="K2684" s="54" t="s">
        <v>6001</v>
      </c>
      <c r="L2684" s="54" t="s">
        <v>996</v>
      </c>
      <c r="M2684" s="54" t="s">
        <v>116</v>
      </c>
      <c r="N2684" s="54">
        <v>3.04</v>
      </c>
      <c r="P2684" s="54">
        <v>0.05</v>
      </c>
      <c r="R2684" s="54">
        <v>6069.04</v>
      </c>
      <c r="U2684" s="54">
        <v>0</v>
      </c>
    </row>
    <row r="2685" spans="5:21">
      <c r="E2685" s="55">
        <v>320</v>
      </c>
      <c r="F2685" s="55">
        <v>12</v>
      </c>
      <c r="H2685" s="54" t="s">
        <v>2445</v>
      </c>
      <c r="I2685" s="55">
        <v>2</v>
      </c>
      <c r="J2685" s="54" t="s">
        <v>6002</v>
      </c>
      <c r="K2685" s="54" t="s">
        <v>2445</v>
      </c>
      <c r="L2685" s="54" t="s">
        <v>363</v>
      </c>
      <c r="M2685" s="54" t="s">
        <v>116</v>
      </c>
      <c r="N2685" s="54">
        <v>3.04</v>
      </c>
      <c r="P2685" s="54">
        <v>0.28000000000000003</v>
      </c>
      <c r="R2685" s="54">
        <v>11528.34</v>
      </c>
      <c r="S2685" s="54">
        <v>3372</v>
      </c>
      <c r="T2685" s="54">
        <v>177</v>
      </c>
      <c r="U2685" s="54">
        <v>340000</v>
      </c>
    </row>
    <row r="2686" spans="5:21">
      <c r="E2686" s="55">
        <v>320</v>
      </c>
      <c r="F2686" s="55">
        <v>14.01</v>
      </c>
      <c r="H2686" s="54" t="s">
        <v>6003</v>
      </c>
      <c r="I2686" s="55">
        <v>2</v>
      </c>
      <c r="J2686" s="54" t="s">
        <v>6004</v>
      </c>
      <c r="K2686" s="54" t="s">
        <v>6005</v>
      </c>
      <c r="L2686" s="54" t="s">
        <v>2159</v>
      </c>
      <c r="M2686" s="54" t="s">
        <v>116</v>
      </c>
      <c r="N2686" s="54">
        <v>3.04</v>
      </c>
      <c r="P2686" s="54">
        <v>0.1</v>
      </c>
      <c r="R2686" s="54">
        <v>8334.2999999999993</v>
      </c>
      <c r="S2686" s="54">
        <v>3441</v>
      </c>
      <c r="T2686" s="54">
        <v>726</v>
      </c>
      <c r="U2686" s="54">
        <v>337500</v>
      </c>
    </row>
    <row r="2687" spans="5:21">
      <c r="E2687" s="55">
        <v>320</v>
      </c>
      <c r="F2687" s="55">
        <v>14.02</v>
      </c>
      <c r="H2687" s="54" t="s">
        <v>6006</v>
      </c>
      <c r="I2687" s="55">
        <v>2</v>
      </c>
      <c r="J2687" s="54" t="s">
        <v>6007</v>
      </c>
      <c r="K2687" s="54" t="s">
        <v>6006</v>
      </c>
      <c r="L2687" s="54" t="s">
        <v>363</v>
      </c>
      <c r="M2687" s="54" t="s">
        <v>116</v>
      </c>
      <c r="N2687" s="54">
        <v>3.04</v>
      </c>
      <c r="P2687" s="54">
        <v>0.15</v>
      </c>
      <c r="R2687" s="54">
        <v>7834.45</v>
      </c>
      <c r="U2687" s="54">
        <v>0</v>
      </c>
    </row>
    <row r="2688" spans="5:21">
      <c r="E2688" s="55">
        <v>320</v>
      </c>
      <c r="F2688" s="55">
        <v>18</v>
      </c>
      <c r="H2688" s="54" t="s">
        <v>6008</v>
      </c>
      <c r="I2688" s="55">
        <v>2</v>
      </c>
      <c r="J2688" s="54" t="s">
        <v>6009</v>
      </c>
      <c r="K2688" s="54" t="s">
        <v>6010</v>
      </c>
      <c r="L2688" s="54" t="s">
        <v>363</v>
      </c>
      <c r="M2688" s="54" t="s">
        <v>116</v>
      </c>
      <c r="N2688" s="54">
        <v>3.04</v>
      </c>
      <c r="P2688" s="54">
        <v>0.17</v>
      </c>
      <c r="R2688" s="54">
        <v>15952.5</v>
      </c>
      <c r="S2688" s="54">
        <v>3409</v>
      </c>
      <c r="T2688" s="54">
        <v>820</v>
      </c>
      <c r="U2688" s="54">
        <v>400000</v>
      </c>
    </row>
    <row r="2689" spans="5:21">
      <c r="E2689" s="55">
        <v>320</v>
      </c>
      <c r="F2689" s="55">
        <v>19</v>
      </c>
      <c r="H2689" s="54" t="s">
        <v>6011</v>
      </c>
      <c r="I2689" s="55">
        <v>2</v>
      </c>
      <c r="J2689" s="54" t="s">
        <v>6012</v>
      </c>
      <c r="K2689" s="54" t="s">
        <v>6011</v>
      </c>
      <c r="L2689" s="54" t="s">
        <v>363</v>
      </c>
      <c r="M2689" s="54" t="s">
        <v>116</v>
      </c>
      <c r="N2689" s="54">
        <v>3.04</v>
      </c>
      <c r="P2689" s="54">
        <v>0.19</v>
      </c>
      <c r="R2689" s="54">
        <v>11521.25</v>
      </c>
      <c r="S2689" s="54">
        <v>3480</v>
      </c>
      <c r="T2689" s="54">
        <v>978</v>
      </c>
      <c r="U2689" s="54">
        <v>1</v>
      </c>
    </row>
    <row r="2690" spans="5:21">
      <c r="E2690" s="55">
        <v>321</v>
      </c>
      <c r="F2690" s="55">
        <v>1</v>
      </c>
      <c r="H2690" s="54" t="s">
        <v>5989</v>
      </c>
      <c r="I2690" s="55">
        <v>1</v>
      </c>
      <c r="J2690" s="54" t="s">
        <v>5983</v>
      </c>
      <c r="K2690" s="54" t="s">
        <v>5982</v>
      </c>
      <c r="L2690" s="54" t="s">
        <v>363</v>
      </c>
      <c r="M2690" s="54" t="s">
        <v>116</v>
      </c>
      <c r="N2690" s="54">
        <v>3.04</v>
      </c>
      <c r="P2690" s="54">
        <v>0.03</v>
      </c>
      <c r="R2690" s="54">
        <v>106.35</v>
      </c>
      <c r="U2690" s="54">
        <v>0</v>
      </c>
    </row>
    <row r="2691" spans="5:21">
      <c r="E2691" s="55">
        <v>321</v>
      </c>
      <c r="F2691" s="55">
        <v>3</v>
      </c>
      <c r="H2691" s="54" t="s">
        <v>2587</v>
      </c>
      <c r="I2691" s="55">
        <v>2</v>
      </c>
      <c r="J2691" s="54" t="s">
        <v>6013</v>
      </c>
      <c r="K2691" s="54" t="s">
        <v>2587</v>
      </c>
      <c r="L2691" s="54" t="s">
        <v>2159</v>
      </c>
      <c r="M2691" s="54" t="s">
        <v>116</v>
      </c>
      <c r="N2691" s="54">
        <v>3.04</v>
      </c>
      <c r="P2691" s="54">
        <v>0.15</v>
      </c>
      <c r="R2691" s="54">
        <v>10634.85</v>
      </c>
      <c r="S2691" s="54">
        <v>3473</v>
      </c>
      <c r="T2691" s="54">
        <v>102</v>
      </c>
      <c r="U2691" s="54">
        <v>1</v>
      </c>
    </row>
    <row r="2692" spans="5:21">
      <c r="E2692" s="55">
        <v>321</v>
      </c>
      <c r="F2692" s="55">
        <v>5</v>
      </c>
      <c r="H2692" s="54" t="s">
        <v>6014</v>
      </c>
      <c r="I2692" s="55">
        <v>2</v>
      </c>
      <c r="J2692" s="54" t="s">
        <v>6015</v>
      </c>
      <c r="K2692" s="54" t="s">
        <v>6014</v>
      </c>
      <c r="L2692" s="54" t="s">
        <v>363</v>
      </c>
      <c r="M2692" s="54" t="s">
        <v>116</v>
      </c>
      <c r="N2692" s="54">
        <v>3.04</v>
      </c>
      <c r="P2692" s="54">
        <v>0.2</v>
      </c>
      <c r="R2692" s="54">
        <v>9833.83</v>
      </c>
      <c r="S2692" s="54">
        <v>3391</v>
      </c>
      <c r="T2692" s="54">
        <v>375</v>
      </c>
      <c r="U2692" s="54">
        <v>1</v>
      </c>
    </row>
    <row r="2693" spans="5:21">
      <c r="E2693" s="55">
        <v>322</v>
      </c>
      <c r="F2693" s="55">
        <v>41</v>
      </c>
      <c r="H2693" s="54" t="s">
        <v>6016</v>
      </c>
      <c r="I2693" s="55">
        <v>2</v>
      </c>
      <c r="J2693" s="54" t="s">
        <v>6017</v>
      </c>
      <c r="K2693" s="54" t="s">
        <v>6018</v>
      </c>
      <c r="L2693" s="54" t="s">
        <v>6019</v>
      </c>
      <c r="M2693" s="54" t="s">
        <v>116</v>
      </c>
      <c r="N2693" s="54">
        <v>3.04</v>
      </c>
      <c r="P2693" s="54">
        <v>0.16</v>
      </c>
      <c r="R2693" s="54">
        <v>9387.16</v>
      </c>
      <c r="S2693" s="54">
        <v>3238</v>
      </c>
      <c r="T2693" s="54">
        <v>118</v>
      </c>
      <c r="U2693" s="54">
        <v>415000</v>
      </c>
    </row>
    <row r="2694" spans="5:21">
      <c r="E2694" s="55">
        <v>322</v>
      </c>
      <c r="F2694" s="55">
        <v>42</v>
      </c>
      <c r="H2694" s="54" t="s">
        <v>6020</v>
      </c>
      <c r="I2694" s="55">
        <v>2</v>
      </c>
      <c r="J2694" s="54" t="s">
        <v>6015</v>
      </c>
      <c r="K2694" s="54" t="s">
        <v>6014</v>
      </c>
      <c r="L2694" s="54" t="s">
        <v>363</v>
      </c>
      <c r="M2694" s="54" t="s">
        <v>116</v>
      </c>
      <c r="N2694" s="54">
        <v>3.04</v>
      </c>
      <c r="P2694" s="54">
        <v>0.54</v>
      </c>
      <c r="R2694" s="54">
        <v>9209.91</v>
      </c>
      <c r="S2694" s="54">
        <v>3216</v>
      </c>
      <c r="T2694" s="54">
        <v>859</v>
      </c>
      <c r="U2694" s="54">
        <v>285000</v>
      </c>
    </row>
    <row r="2695" spans="5:21">
      <c r="E2695" s="55">
        <v>323</v>
      </c>
      <c r="F2695" s="55">
        <v>45</v>
      </c>
      <c r="H2695" s="54" t="s">
        <v>6021</v>
      </c>
      <c r="I2695" s="55">
        <v>2</v>
      </c>
      <c r="J2695" s="54" t="s">
        <v>6022</v>
      </c>
      <c r="K2695" s="54" t="s">
        <v>6023</v>
      </c>
      <c r="L2695" s="54" t="s">
        <v>363</v>
      </c>
      <c r="M2695" s="54" t="s">
        <v>116</v>
      </c>
      <c r="N2695" s="54">
        <v>3.04</v>
      </c>
      <c r="P2695" s="54">
        <v>0.12</v>
      </c>
      <c r="R2695" s="54">
        <v>4973.6400000000003</v>
      </c>
      <c r="S2695" s="54">
        <v>2656</v>
      </c>
      <c r="T2695" s="54">
        <v>313</v>
      </c>
      <c r="U2695" s="54">
        <v>70000</v>
      </c>
    </row>
    <row r="2696" spans="5:21">
      <c r="E2696" s="55">
        <v>323</v>
      </c>
      <c r="F2696" s="55">
        <v>46</v>
      </c>
      <c r="H2696" s="54" t="s">
        <v>6024</v>
      </c>
      <c r="I2696" s="55">
        <v>2</v>
      </c>
      <c r="J2696" s="54" t="s">
        <v>2934</v>
      </c>
      <c r="K2696" s="54" t="s">
        <v>2935</v>
      </c>
      <c r="L2696" s="54" t="s">
        <v>2936</v>
      </c>
      <c r="M2696" s="54" t="s">
        <v>116</v>
      </c>
      <c r="N2696" s="54">
        <v>3.04</v>
      </c>
      <c r="P2696" s="54">
        <v>0.12</v>
      </c>
      <c r="R2696" s="54">
        <v>3959.77</v>
      </c>
      <c r="S2696" s="54">
        <v>3384</v>
      </c>
      <c r="T2696" s="54">
        <v>576</v>
      </c>
      <c r="U2696" s="54">
        <v>71900</v>
      </c>
    </row>
    <row r="2697" spans="5:21">
      <c r="E2697" s="55">
        <v>323</v>
      </c>
      <c r="F2697" s="55">
        <v>47</v>
      </c>
      <c r="H2697" s="54" t="s">
        <v>6025</v>
      </c>
      <c r="I2697" s="55">
        <v>2</v>
      </c>
      <c r="J2697" s="54" t="s">
        <v>5990</v>
      </c>
      <c r="K2697" s="54" t="s">
        <v>5991</v>
      </c>
      <c r="L2697" s="54" t="s">
        <v>363</v>
      </c>
      <c r="M2697" s="54" t="s">
        <v>116</v>
      </c>
      <c r="N2697" s="54">
        <v>3.04</v>
      </c>
      <c r="P2697" s="54">
        <v>0.31</v>
      </c>
      <c r="R2697" s="54">
        <v>8139.32</v>
      </c>
      <c r="S2697" s="54">
        <v>2397</v>
      </c>
      <c r="T2697" s="54">
        <v>227</v>
      </c>
      <c r="U2697" s="54">
        <v>130000</v>
      </c>
    </row>
    <row r="2698" spans="5:21">
      <c r="E2698" s="55">
        <v>323</v>
      </c>
      <c r="F2698" s="55">
        <v>49</v>
      </c>
      <c r="H2698" s="54" t="s">
        <v>6026</v>
      </c>
      <c r="I2698" s="55">
        <v>2</v>
      </c>
      <c r="J2698" s="54" t="s">
        <v>6027</v>
      </c>
      <c r="K2698" s="54" t="s">
        <v>1218</v>
      </c>
      <c r="L2698" s="54" t="s">
        <v>6028</v>
      </c>
      <c r="M2698" s="54" t="s">
        <v>116</v>
      </c>
      <c r="N2698" s="54">
        <v>3.04</v>
      </c>
      <c r="P2698" s="54">
        <v>0.13</v>
      </c>
      <c r="R2698" s="54">
        <v>4254</v>
      </c>
      <c r="S2698" s="54">
        <v>3289</v>
      </c>
      <c r="T2698" s="54">
        <v>32</v>
      </c>
      <c r="U2698" s="54">
        <v>65000</v>
      </c>
    </row>
    <row r="2699" spans="5:21">
      <c r="E2699" s="55">
        <v>323</v>
      </c>
      <c r="F2699" s="55">
        <v>50</v>
      </c>
      <c r="H2699" s="54" t="s">
        <v>6029</v>
      </c>
      <c r="I2699" s="55">
        <v>2</v>
      </c>
      <c r="J2699" s="54" t="s">
        <v>6030</v>
      </c>
      <c r="K2699" s="54" t="s">
        <v>6031</v>
      </c>
      <c r="L2699" s="54" t="s">
        <v>363</v>
      </c>
      <c r="M2699" s="54" t="s">
        <v>116</v>
      </c>
      <c r="N2699" s="54">
        <v>3.04</v>
      </c>
      <c r="P2699" s="54">
        <v>0.17</v>
      </c>
      <c r="R2699" s="54">
        <v>4604.96</v>
      </c>
      <c r="S2699" s="54">
        <v>2784</v>
      </c>
      <c r="T2699" s="54">
        <v>304</v>
      </c>
      <c r="U2699" s="54">
        <v>170000</v>
      </c>
    </row>
    <row r="2700" spans="5:21">
      <c r="E2700" s="55">
        <v>323</v>
      </c>
      <c r="F2700" s="55">
        <v>51.01</v>
      </c>
      <c r="H2700" s="54" t="s">
        <v>6032</v>
      </c>
      <c r="I2700" s="55">
        <v>2</v>
      </c>
      <c r="J2700" s="54" t="s">
        <v>6033</v>
      </c>
      <c r="K2700" s="54" t="s">
        <v>6032</v>
      </c>
      <c r="L2700" s="54" t="s">
        <v>363</v>
      </c>
      <c r="M2700" s="54" t="s">
        <v>116</v>
      </c>
      <c r="N2700" s="54">
        <v>3.04</v>
      </c>
      <c r="P2700" s="54">
        <v>0.13</v>
      </c>
      <c r="R2700" s="54">
        <v>4475.49</v>
      </c>
      <c r="U2700" s="54">
        <v>0</v>
      </c>
    </row>
    <row r="2701" spans="5:21">
      <c r="E2701" s="55">
        <v>323</v>
      </c>
      <c r="F2701" s="55">
        <v>52</v>
      </c>
      <c r="H2701" s="54" t="s">
        <v>6034</v>
      </c>
      <c r="I2701" s="55">
        <v>2</v>
      </c>
      <c r="J2701" s="54" t="s">
        <v>6035</v>
      </c>
      <c r="K2701" s="54" t="s">
        <v>6036</v>
      </c>
      <c r="L2701" s="54" t="s">
        <v>363</v>
      </c>
      <c r="M2701" s="54" t="s">
        <v>116</v>
      </c>
      <c r="N2701" s="54">
        <v>3.04</v>
      </c>
      <c r="P2701" s="54">
        <v>0.68</v>
      </c>
      <c r="R2701" s="54">
        <v>6455.45</v>
      </c>
      <c r="S2701" s="54">
        <v>3395</v>
      </c>
      <c r="T2701" s="54">
        <v>69</v>
      </c>
      <c r="U2701" s="54">
        <v>233000</v>
      </c>
    </row>
    <row r="2702" spans="5:21">
      <c r="E2702" s="55">
        <v>323</v>
      </c>
      <c r="F2702" s="55">
        <v>56.02</v>
      </c>
      <c r="H2702" s="54" t="s">
        <v>6037</v>
      </c>
      <c r="I2702" s="55">
        <v>2</v>
      </c>
      <c r="J2702" s="54" t="s">
        <v>6038</v>
      </c>
      <c r="K2702" s="54" t="s">
        <v>6037</v>
      </c>
      <c r="L2702" s="54" t="s">
        <v>363</v>
      </c>
      <c r="M2702" s="54" t="s">
        <v>116</v>
      </c>
      <c r="N2702" s="54">
        <v>3.04</v>
      </c>
      <c r="P2702" s="54">
        <v>0.18</v>
      </c>
      <c r="R2702" s="54">
        <v>6980.11</v>
      </c>
      <c r="S2702" s="54">
        <v>1961</v>
      </c>
      <c r="T2702" s="54">
        <v>151</v>
      </c>
      <c r="U2702" s="54">
        <v>160000</v>
      </c>
    </row>
    <row r="2703" spans="5:21">
      <c r="E2703" s="55">
        <v>323</v>
      </c>
      <c r="F2703" s="55">
        <v>58</v>
      </c>
      <c r="H2703" s="54" t="s">
        <v>6039</v>
      </c>
      <c r="I2703" s="55">
        <v>2</v>
      </c>
      <c r="J2703" s="54" t="s">
        <v>6040</v>
      </c>
      <c r="K2703" s="54" t="s">
        <v>6041</v>
      </c>
      <c r="L2703" s="54" t="s">
        <v>2159</v>
      </c>
      <c r="M2703" s="54" t="s">
        <v>116</v>
      </c>
      <c r="N2703" s="54">
        <v>3.04</v>
      </c>
      <c r="P2703" s="54">
        <v>0.19</v>
      </c>
      <c r="R2703" s="54">
        <v>6625.61</v>
      </c>
      <c r="S2703" s="54">
        <v>3419</v>
      </c>
      <c r="T2703" s="54">
        <v>381</v>
      </c>
      <c r="U2703" s="54">
        <v>245000</v>
      </c>
    </row>
    <row r="2704" spans="5:21">
      <c r="E2704" s="55">
        <v>324</v>
      </c>
      <c r="F2704" s="55">
        <v>36</v>
      </c>
      <c r="H2704" s="54" t="s">
        <v>6037</v>
      </c>
      <c r="I2704" s="55">
        <v>2</v>
      </c>
      <c r="J2704" s="54" t="s">
        <v>6038</v>
      </c>
      <c r="K2704" s="54" t="s">
        <v>6042</v>
      </c>
      <c r="L2704" s="54" t="s">
        <v>363</v>
      </c>
      <c r="M2704" s="54" t="s">
        <v>116</v>
      </c>
      <c r="N2704" s="54">
        <v>3.04</v>
      </c>
      <c r="P2704" s="54">
        <v>0.09</v>
      </c>
      <c r="R2704" s="54">
        <v>421.86</v>
      </c>
      <c r="U2704" s="54">
        <v>0</v>
      </c>
    </row>
    <row r="2705" spans="5:21">
      <c r="E2705" s="55">
        <v>324</v>
      </c>
      <c r="F2705" s="55">
        <v>37</v>
      </c>
      <c r="H2705" s="54" t="s">
        <v>6043</v>
      </c>
      <c r="I2705" s="55">
        <v>2</v>
      </c>
      <c r="J2705" s="54" t="s">
        <v>6044</v>
      </c>
      <c r="K2705" s="54" t="s">
        <v>6043</v>
      </c>
      <c r="L2705" s="54" t="s">
        <v>363</v>
      </c>
      <c r="M2705" s="54" t="s">
        <v>116</v>
      </c>
      <c r="N2705" s="54">
        <v>3.04</v>
      </c>
      <c r="P2705" s="54">
        <v>0.12</v>
      </c>
      <c r="R2705" s="54">
        <v>9521.8700000000008</v>
      </c>
      <c r="U2705" s="54">
        <v>0</v>
      </c>
    </row>
    <row r="2706" spans="5:21">
      <c r="E2706" s="55">
        <v>324</v>
      </c>
      <c r="F2706" s="55">
        <v>38</v>
      </c>
      <c r="H2706" s="54" t="s">
        <v>6045</v>
      </c>
      <c r="I2706" s="55">
        <v>2</v>
      </c>
      <c r="J2706" s="54" t="s">
        <v>6046</v>
      </c>
      <c r="K2706" s="54" t="s">
        <v>6047</v>
      </c>
      <c r="L2706" s="54" t="s">
        <v>3043</v>
      </c>
      <c r="M2706" s="54" t="s">
        <v>116</v>
      </c>
      <c r="N2706" s="54">
        <v>3.04</v>
      </c>
      <c r="P2706" s="54">
        <v>0.19</v>
      </c>
      <c r="R2706" s="54">
        <v>8561.18</v>
      </c>
      <c r="S2706" s="54">
        <v>3277</v>
      </c>
      <c r="T2706" s="54">
        <v>740</v>
      </c>
      <c r="U2706" s="54">
        <v>1</v>
      </c>
    </row>
    <row r="2707" spans="5:21">
      <c r="E2707" s="55">
        <v>324</v>
      </c>
      <c r="F2707" s="55">
        <v>40</v>
      </c>
      <c r="H2707" s="54" t="s">
        <v>6048</v>
      </c>
      <c r="I2707" s="55">
        <v>2</v>
      </c>
      <c r="J2707" s="54" t="s">
        <v>6049</v>
      </c>
      <c r="K2707" s="54" t="s">
        <v>6050</v>
      </c>
      <c r="L2707" s="54" t="s">
        <v>363</v>
      </c>
      <c r="M2707" s="54" t="s">
        <v>116</v>
      </c>
      <c r="N2707" s="54">
        <v>3.04</v>
      </c>
      <c r="P2707" s="54">
        <v>0.13</v>
      </c>
      <c r="R2707" s="54">
        <v>8149.96</v>
      </c>
      <c r="S2707" s="54">
        <v>3409</v>
      </c>
      <c r="T2707" s="54">
        <v>259</v>
      </c>
      <c r="U2707" s="54">
        <v>300000</v>
      </c>
    </row>
    <row r="2708" spans="5:21">
      <c r="E2708" s="55">
        <v>325</v>
      </c>
      <c r="F2708" s="55">
        <v>32</v>
      </c>
      <c r="H2708" s="54" t="s">
        <v>6051</v>
      </c>
      <c r="I2708" s="55">
        <v>2</v>
      </c>
      <c r="J2708" s="54" t="s">
        <v>6052</v>
      </c>
      <c r="K2708" s="54" t="s">
        <v>6053</v>
      </c>
      <c r="L2708" s="54" t="s">
        <v>6054</v>
      </c>
      <c r="M2708" s="54" t="s">
        <v>116</v>
      </c>
      <c r="N2708" s="54">
        <v>3.04</v>
      </c>
      <c r="P2708" s="54">
        <v>0.19</v>
      </c>
      <c r="R2708" s="54">
        <v>8823.51</v>
      </c>
      <c r="S2708" s="54">
        <v>1781</v>
      </c>
      <c r="T2708" s="54">
        <v>172</v>
      </c>
      <c r="U2708" s="54">
        <v>145000</v>
      </c>
    </row>
    <row r="2709" spans="5:21">
      <c r="E2709" s="55">
        <v>325</v>
      </c>
      <c r="F2709" s="55">
        <v>34</v>
      </c>
      <c r="H2709" s="54" t="s">
        <v>6055</v>
      </c>
      <c r="I2709" s="55">
        <v>2</v>
      </c>
      <c r="J2709" s="54" t="s">
        <v>6056</v>
      </c>
      <c r="K2709" s="54" t="s">
        <v>6057</v>
      </c>
      <c r="L2709" s="54" t="s">
        <v>6058</v>
      </c>
      <c r="M2709" s="54" t="s">
        <v>116</v>
      </c>
      <c r="N2709" s="54">
        <v>3.04</v>
      </c>
      <c r="P2709" s="54">
        <v>0.11</v>
      </c>
      <c r="R2709" s="54">
        <v>8341.39</v>
      </c>
      <c r="S2709" s="54">
        <v>3213</v>
      </c>
      <c r="T2709" s="54">
        <v>815</v>
      </c>
      <c r="U2709" s="54">
        <v>1</v>
      </c>
    </row>
    <row r="2710" spans="5:21">
      <c r="E2710" s="55">
        <v>325</v>
      </c>
      <c r="F2710" s="55">
        <v>35</v>
      </c>
      <c r="H2710" s="54" t="s">
        <v>6059</v>
      </c>
      <c r="I2710" s="55">
        <v>2</v>
      </c>
      <c r="J2710" s="54" t="s">
        <v>6060</v>
      </c>
      <c r="K2710" s="54" t="s">
        <v>6059</v>
      </c>
      <c r="L2710" s="54" t="s">
        <v>363</v>
      </c>
      <c r="M2710" s="54" t="s">
        <v>116</v>
      </c>
      <c r="N2710" s="54">
        <v>3.04</v>
      </c>
      <c r="P2710" s="54">
        <v>7.0000000000000007E-2</v>
      </c>
      <c r="R2710" s="54">
        <v>10798.07</v>
      </c>
      <c r="U2710" s="54">
        <v>0</v>
      </c>
    </row>
    <row r="2711" spans="5:21">
      <c r="E2711" s="55">
        <v>326</v>
      </c>
      <c r="F2711" s="55">
        <v>30</v>
      </c>
      <c r="H2711" s="54" t="s">
        <v>6061</v>
      </c>
      <c r="I2711" s="55">
        <v>2</v>
      </c>
      <c r="J2711" s="54" t="s">
        <v>6062</v>
      </c>
      <c r="K2711" s="54" t="s">
        <v>6063</v>
      </c>
      <c r="L2711" s="54" t="s">
        <v>363</v>
      </c>
      <c r="M2711" s="54" t="s">
        <v>116</v>
      </c>
      <c r="N2711" s="54">
        <v>3.04</v>
      </c>
      <c r="P2711" s="54">
        <v>0.17</v>
      </c>
      <c r="R2711" s="54">
        <v>9383.6200000000008</v>
      </c>
      <c r="S2711" s="54">
        <v>2871</v>
      </c>
      <c r="T2711" s="54">
        <v>78</v>
      </c>
      <c r="U2711" s="54">
        <v>300000</v>
      </c>
    </row>
    <row r="2712" spans="5:21">
      <c r="E2712" s="55">
        <v>326</v>
      </c>
      <c r="F2712" s="55">
        <v>60</v>
      </c>
      <c r="H2712" s="54" t="s">
        <v>6064</v>
      </c>
      <c r="I2712" s="55">
        <v>2</v>
      </c>
      <c r="J2712" s="54" t="s">
        <v>6065</v>
      </c>
      <c r="K2712" s="54" t="s">
        <v>6064</v>
      </c>
      <c r="L2712" s="54" t="s">
        <v>363</v>
      </c>
      <c r="M2712" s="54" t="s">
        <v>116</v>
      </c>
      <c r="N2712" s="54">
        <v>3.04</v>
      </c>
      <c r="P2712" s="54">
        <v>0.17</v>
      </c>
      <c r="R2712" s="54">
        <v>5725.18</v>
      </c>
      <c r="S2712" s="54">
        <v>3351</v>
      </c>
      <c r="T2712" s="54">
        <v>615</v>
      </c>
      <c r="U2712" s="54">
        <v>180000</v>
      </c>
    </row>
    <row r="2713" spans="5:21">
      <c r="E2713" s="55">
        <v>326</v>
      </c>
      <c r="F2713" s="55">
        <v>61</v>
      </c>
      <c r="H2713" s="54" t="s">
        <v>6066</v>
      </c>
      <c r="I2713" s="55">
        <v>2</v>
      </c>
      <c r="J2713" s="54" t="s">
        <v>6067</v>
      </c>
      <c r="K2713" s="54" t="s">
        <v>6066</v>
      </c>
      <c r="L2713" s="54" t="s">
        <v>363</v>
      </c>
      <c r="M2713" s="54" t="s">
        <v>116</v>
      </c>
      <c r="N2713" s="54">
        <v>3.04</v>
      </c>
      <c r="P2713" s="54">
        <v>0.26</v>
      </c>
      <c r="R2713" s="54">
        <v>8164.14</v>
      </c>
      <c r="S2713" s="54">
        <v>2114</v>
      </c>
      <c r="T2713" s="54">
        <v>7</v>
      </c>
      <c r="U2713" s="54">
        <v>162000</v>
      </c>
    </row>
    <row r="2714" spans="5:21">
      <c r="E2714" s="55">
        <v>326</v>
      </c>
      <c r="F2714" s="55">
        <v>63</v>
      </c>
      <c r="H2714" s="54" t="s">
        <v>5989</v>
      </c>
      <c r="I2714" s="55" t="s">
        <v>321</v>
      </c>
      <c r="J2714" s="54" t="s">
        <v>6068</v>
      </c>
      <c r="K2714" s="54" t="s">
        <v>6069</v>
      </c>
      <c r="L2714" s="54" t="s">
        <v>363</v>
      </c>
      <c r="M2714" s="54" t="s">
        <v>116</v>
      </c>
      <c r="N2714" s="54">
        <v>3.04</v>
      </c>
      <c r="P2714" s="54">
        <v>0.21</v>
      </c>
      <c r="R2714" s="54">
        <v>815.35</v>
      </c>
      <c r="U2714" s="54">
        <v>0</v>
      </c>
    </row>
    <row r="2715" spans="5:21">
      <c r="E2715" s="55">
        <v>327</v>
      </c>
      <c r="F2715" s="55">
        <v>25.01</v>
      </c>
      <c r="H2715" s="54" t="s">
        <v>2287</v>
      </c>
      <c r="I2715" s="55">
        <v>1</v>
      </c>
      <c r="J2715" s="54" t="s">
        <v>5977</v>
      </c>
      <c r="K2715" s="54" t="s">
        <v>5978</v>
      </c>
      <c r="L2715" s="54" t="s">
        <v>5979</v>
      </c>
      <c r="M2715" s="54" t="s">
        <v>116</v>
      </c>
      <c r="N2715" s="54">
        <v>3.04</v>
      </c>
      <c r="P2715" s="54">
        <v>0.05</v>
      </c>
      <c r="R2715" s="54">
        <v>177.25</v>
      </c>
      <c r="U2715" s="54">
        <v>0</v>
      </c>
    </row>
    <row r="2716" spans="5:21">
      <c r="E2716" s="55">
        <v>327</v>
      </c>
      <c r="F2716" s="55">
        <v>26.01</v>
      </c>
      <c r="H2716" s="54" t="s">
        <v>5989</v>
      </c>
      <c r="I2716" s="55">
        <v>2</v>
      </c>
      <c r="J2716" s="54" t="s">
        <v>6070</v>
      </c>
      <c r="K2716" s="54" t="s">
        <v>5974</v>
      </c>
      <c r="L2716" s="54" t="s">
        <v>363</v>
      </c>
      <c r="M2716" s="54" t="s">
        <v>116</v>
      </c>
      <c r="N2716" s="54">
        <v>3.04</v>
      </c>
      <c r="P2716" s="54">
        <v>0.12</v>
      </c>
      <c r="R2716" s="54">
        <v>471.49</v>
      </c>
      <c r="U2716" s="54">
        <v>0</v>
      </c>
    </row>
    <row r="2717" spans="5:21">
      <c r="E2717" s="55">
        <v>327</v>
      </c>
      <c r="F2717" s="55">
        <v>29</v>
      </c>
      <c r="H2717" s="54" t="s">
        <v>5989</v>
      </c>
      <c r="I2717" s="55">
        <v>2</v>
      </c>
      <c r="J2717" s="54" t="s">
        <v>6071</v>
      </c>
      <c r="K2717" s="54" t="s">
        <v>6066</v>
      </c>
      <c r="L2717" s="54" t="s">
        <v>363</v>
      </c>
      <c r="M2717" s="54" t="s">
        <v>116</v>
      </c>
      <c r="N2717" s="54">
        <v>3.04</v>
      </c>
      <c r="P2717" s="54">
        <v>0.1</v>
      </c>
      <c r="R2717" s="54">
        <v>400.59</v>
      </c>
      <c r="U2717" s="54">
        <v>0</v>
      </c>
    </row>
    <row r="2718" spans="5:21">
      <c r="E2718" s="55">
        <v>328</v>
      </c>
      <c r="F2718" s="55">
        <v>1</v>
      </c>
      <c r="H2718" s="54" t="s">
        <v>6072</v>
      </c>
      <c r="I2718" s="55">
        <v>2</v>
      </c>
      <c r="J2718" s="54" t="s">
        <v>6073</v>
      </c>
      <c r="K2718" s="54" t="s">
        <v>6072</v>
      </c>
      <c r="L2718" s="54" t="s">
        <v>363</v>
      </c>
      <c r="M2718" s="54" t="s">
        <v>116</v>
      </c>
      <c r="N2718" s="54">
        <v>3.03</v>
      </c>
      <c r="P2718" s="54">
        <v>1.45</v>
      </c>
      <c r="R2718" s="54">
        <v>22574.560000000001</v>
      </c>
      <c r="S2718" s="54">
        <v>3052</v>
      </c>
      <c r="T2718" s="54">
        <v>62</v>
      </c>
      <c r="U2718" s="54">
        <v>1</v>
      </c>
    </row>
    <row r="2719" spans="5:21">
      <c r="E2719" s="55">
        <v>328</v>
      </c>
      <c r="F2719" s="55">
        <v>1.01</v>
      </c>
      <c r="H2719" s="54" t="s">
        <v>2287</v>
      </c>
      <c r="I2719" s="55">
        <v>1</v>
      </c>
      <c r="J2719" s="54" t="s">
        <v>6074</v>
      </c>
      <c r="K2719" s="54" t="s">
        <v>6075</v>
      </c>
      <c r="L2719" s="54" t="s">
        <v>363</v>
      </c>
      <c r="M2719" s="54" t="s">
        <v>116</v>
      </c>
      <c r="N2719" s="54">
        <v>3.03</v>
      </c>
      <c r="P2719" s="54">
        <v>0.2</v>
      </c>
      <c r="R2719" s="54">
        <v>106.35</v>
      </c>
      <c r="S2719" s="54">
        <v>2553</v>
      </c>
      <c r="T2719" s="54">
        <v>248</v>
      </c>
      <c r="U2719" s="54">
        <v>1</v>
      </c>
    </row>
    <row r="2720" spans="5:21">
      <c r="E2720" s="55">
        <v>328</v>
      </c>
      <c r="F2720" s="55">
        <v>1.02</v>
      </c>
      <c r="H2720" s="54" t="s">
        <v>2287</v>
      </c>
      <c r="I2720" s="55">
        <v>1</v>
      </c>
      <c r="J2720" s="54" t="s">
        <v>5977</v>
      </c>
      <c r="K2720" s="54" t="s">
        <v>5978</v>
      </c>
      <c r="L2720" s="54" t="s">
        <v>5979</v>
      </c>
      <c r="M2720" s="54" t="s">
        <v>116</v>
      </c>
      <c r="N2720" s="54">
        <v>3.03</v>
      </c>
      <c r="P2720" s="54">
        <v>0.04</v>
      </c>
      <c r="R2720" s="54">
        <v>141.80000000000001</v>
      </c>
      <c r="U2720" s="54">
        <v>0</v>
      </c>
    </row>
    <row r="2721" spans="5:21">
      <c r="E2721" s="55">
        <v>328</v>
      </c>
      <c r="F2721" s="55">
        <v>2</v>
      </c>
      <c r="H2721" s="54" t="s">
        <v>3352</v>
      </c>
      <c r="I2721" s="55">
        <v>2</v>
      </c>
      <c r="J2721" s="54" t="s">
        <v>6076</v>
      </c>
      <c r="K2721" s="54" t="s">
        <v>6077</v>
      </c>
      <c r="L2721" s="54" t="s">
        <v>363</v>
      </c>
      <c r="M2721" s="54" t="s">
        <v>116</v>
      </c>
      <c r="N2721" s="54">
        <v>3.03</v>
      </c>
      <c r="P2721" s="54">
        <v>0.76</v>
      </c>
      <c r="R2721" s="54">
        <v>13233.49</v>
      </c>
      <c r="S2721" s="54">
        <v>3304</v>
      </c>
      <c r="T2721" s="54">
        <v>941</v>
      </c>
      <c r="U2721" s="54">
        <v>420000</v>
      </c>
    </row>
    <row r="2722" spans="5:21">
      <c r="E2722" s="55">
        <v>329</v>
      </c>
      <c r="F2722" s="55">
        <v>1</v>
      </c>
      <c r="H2722" s="54" t="s">
        <v>6078</v>
      </c>
      <c r="I2722" s="55">
        <v>2</v>
      </c>
      <c r="J2722" s="54" t="s">
        <v>6079</v>
      </c>
      <c r="K2722" s="54" t="s">
        <v>6078</v>
      </c>
      <c r="L2722" s="54" t="s">
        <v>363</v>
      </c>
      <c r="M2722" s="54" t="s">
        <v>116</v>
      </c>
      <c r="N2722" s="54">
        <v>3.03</v>
      </c>
      <c r="P2722" s="54">
        <v>1.0900000000000001</v>
      </c>
      <c r="R2722" s="54">
        <v>18061.78</v>
      </c>
      <c r="S2722" s="54">
        <v>1974</v>
      </c>
      <c r="T2722" s="54">
        <v>13</v>
      </c>
      <c r="U2722" s="54">
        <v>1</v>
      </c>
    </row>
    <row r="2723" spans="5:21">
      <c r="E2723" s="55">
        <v>329</v>
      </c>
      <c r="F2723" s="55">
        <v>1.02</v>
      </c>
      <c r="H2723" s="54" t="s">
        <v>6080</v>
      </c>
      <c r="I2723" s="55">
        <v>2</v>
      </c>
      <c r="J2723" s="54" t="s">
        <v>6081</v>
      </c>
      <c r="K2723" s="54" t="s">
        <v>6080</v>
      </c>
      <c r="L2723" s="54" t="s">
        <v>363</v>
      </c>
      <c r="M2723" s="54" t="s">
        <v>116</v>
      </c>
      <c r="N2723" s="54">
        <v>3.03</v>
      </c>
      <c r="P2723" s="54">
        <v>1.2</v>
      </c>
      <c r="R2723" s="54">
        <v>17678.919999999998</v>
      </c>
      <c r="U2723" s="54">
        <v>0</v>
      </c>
    </row>
    <row r="2724" spans="5:21">
      <c r="E2724" s="55">
        <v>329</v>
      </c>
      <c r="F2724" s="55">
        <v>1.03</v>
      </c>
      <c r="H2724" s="54" t="s">
        <v>6082</v>
      </c>
      <c r="I2724" s="55">
        <v>2</v>
      </c>
      <c r="J2724" s="54" t="s">
        <v>6074</v>
      </c>
      <c r="K2724" s="54" t="s">
        <v>6075</v>
      </c>
      <c r="L2724" s="54" t="s">
        <v>363</v>
      </c>
      <c r="M2724" s="54" t="s">
        <v>116</v>
      </c>
      <c r="N2724" s="54">
        <v>3.03</v>
      </c>
      <c r="P2724" s="54">
        <v>0.69799999999999995</v>
      </c>
      <c r="R2724" s="54">
        <v>10390.4</v>
      </c>
      <c r="S2724" s="54">
        <v>2553</v>
      </c>
      <c r="T2724" s="54">
        <v>256</v>
      </c>
      <c r="U2724" s="54">
        <v>1</v>
      </c>
    </row>
    <row r="2725" spans="5:21">
      <c r="E2725" s="55">
        <v>329</v>
      </c>
      <c r="F2725" s="55">
        <v>2</v>
      </c>
      <c r="H2725" s="54" t="s">
        <v>6083</v>
      </c>
      <c r="I2725" s="55">
        <v>2</v>
      </c>
      <c r="J2725" s="54" t="s">
        <v>6084</v>
      </c>
      <c r="K2725" s="54" t="s">
        <v>6083</v>
      </c>
      <c r="L2725" s="54" t="s">
        <v>363</v>
      </c>
      <c r="M2725" s="54" t="s">
        <v>116</v>
      </c>
      <c r="N2725" s="54">
        <v>3.03</v>
      </c>
      <c r="P2725" s="54">
        <v>1.17</v>
      </c>
      <c r="R2725" s="54">
        <v>13690.79</v>
      </c>
      <c r="U2725" s="54">
        <v>0</v>
      </c>
    </row>
    <row r="2726" spans="5:21">
      <c r="E2726" s="55">
        <v>329</v>
      </c>
      <c r="F2726" s="55">
        <v>3</v>
      </c>
      <c r="H2726" s="54" t="s">
        <v>5989</v>
      </c>
      <c r="I2726" s="55">
        <v>1</v>
      </c>
      <c r="J2726" s="54" t="s">
        <v>6085</v>
      </c>
      <c r="K2726" s="54" t="s">
        <v>6083</v>
      </c>
      <c r="L2726" s="54" t="s">
        <v>363</v>
      </c>
      <c r="M2726" s="54" t="s">
        <v>116</v>
      </c>
      <c r="N2726" s="54">
        <v>3.03</v>
      </c>
      <c r="P2726" s="54">
        <v>0.4</v>
      </c>
      <c r="R2726" s="54">
        <v>1418</v>
      </c>
      <c r="U2726" s="54">
        <v>0</v>
      </c>
    </row>
    <row r="2727" spans="5:21">
      <c r="E2727" s="55">
        <v>330</v>
      </c>
      <c r="F2727" s="55">
        <v>1</v>
      </c>
      <c r="H2727" s="54" t="s">
        <v>6086</v>
      </c>
      <c r="I2727" s="55" t="s">
        <v>321</v>
      </c>
      <c r="J2727" s="54" t="s">
        <v>6085</v>
      </c>
      <c r="K2727" s="54" t="s">
        <v>6083</v>
      </c>
      <c r="L2727" s="54" t="s">
        <v>363</v>
      </c>
      <c r="M2727" s="54" t="s">
        <v>116</v>
      </c>
      <c r="N2727" s="54">
        <v>3.02</v>
      </c>
      <c r="P2727" s="54">
        <v>3.45</v>
      </c>
      <c r="R2727" s="54">
        <v>12230.25</v>
      </c>
      <c r="U2727" s="54">
        <v>0</v>
      </c>
    </row>
    <row r="2728" spans="5:21">
      <c r="E2728" s="55">
        <v>330</v>
      </c>
      <c r="F2728" s="55">
        <v>1.01</v>
      </c>
      <c r="H2728" s="54" t="s">
        <v>6087</v>
      </c>
      <c r="I2728" s="55">
        <v>2</v>
      </c>
      <c r="J2728" s="54" t="s">
        <v>6088</v>
      </c>
      <c r="K2728" s="54" t="s">
        <v>6087</v>
      </c>
      <c r="L2728" s="54" t="s">
        <v>363</v>
      </c>
      <c r="M2728" s="54" t="s">
        <v>116</v>
      </c>
      <c r="N2728" s="54">
        <v>3.02</v>
      </c>
      <c r="P2728" s="54">
        <v>0</v>
      </c>
      <c r="R2728" s="54">
        <v>7019.1</v>
      </c>
      <c r="U2728" s="54">
        <v>0</v>
      </c>
    </row>
    <row r="2729" spans="5:21">
      <c r="E2729" s="55">
        <v>330</v>
      </c>
      <c r="F2729" s="55">
        <v>1.04</v>
      </c>
      <c r="H2729" s="54" t="s">
        <v>3089</v>
      </c>
      <c r="I2729" s="55">
        <v>2</v>
      </c>
      <c r="J2729" s="54" t="s">
        <v>6089</v>
      </c>
      <c r="K2729" s="54" t="s">
        <v>3089</v>
      </c>
      <c r="L2729" s="54" t="s">
        <v>363</v>
      </c>
      <c r="M2729" s="54" t="s">
        <v>116</v>
      </c>
      <c r="N2729" s="54">
        <v>3.02</v>
      </c>
      <c r="P2729" s="54">
        <v>0</v>
      </c>
      <c r="R2729" s="54">
        <v>8469.01</v>
      </c>
      <c r="U2729" s="54">
        <v>0</v>
      </c>
    </row>
    <row r="2730" spans="5:21">
      <c r="E2730" s="55">
        <v>330</v>
      </c>
      <c r="F2730" s="55">
        <v>1.05</v>
      </c>
      <c r="H2730" s="54" t="s">
        <v>6090</v>
      </c>
      <c r="I2730" s="55">
        <v>2</v>
      </c>
      <c r="J2730" s="54" t="s">
        <v>6091</v>
      </c>
      <c r="K2730" s="54" t="s">
        <v>6092</v>
      </c>
      <c r="L2730" s="54" t="s">
        <v>2973</v>
      </c>
      <c r="M2730" s="54" t="s">
        <v>116</v>
      </c>
      <c r="N2730" s="54">
        <v>3.02</v>
      </c>
      <c r="P2730" s="54">
        <v>0</v>
      </c>
      <c r="R2730" s="54">
        <v>2201.4499999999998</v>
      </c>
      <c r="U2730" s="54">
        <v>0</v>
      </c>
    </row>
    <row r="2731" spans="5:21">
      <c r="E2731" s="55">
        <v>330</v>
      </c>
      <c r="F2731" s="55">
        <v>1.07</v>
      </c>
      <c r="H2731" s="54" t="s">
        <v>6093</v>
      </c>
      <c r="I2731" s="55">
        <v>2</v>
      </c>
      <c r="J2731" s="54" t="s">
        <v>6094</v>
      </c>
      <c r="K2731" s="54" t="s">
        <v>6093</v>
      </c>
      <c r="L2731" s="54" t="s">
        <v>363</v>
      </c>
      <c r="M2731" s="54" t="s">
        <v>116</v>
      </c>
      <c r="N2731" s="54">
        <v>3.02</v>
      </c>
      <c r="P2731" s="54">
        <v>0</v>
      </c>
      <c r="R2731" s="54">
        <v>7175.08</v>
      </c>
      <c r="S2731" s="54">
        <v>2911</v>
      </c>
      <c r="T2731" s="54">
        <v>171</v>
      </c>
      <c r="U2731" s="54">
        <v>1</v>
      </c>
    </row>
    <row r="2732" spans="5:21">
      <c r="E2732" s="55">
        <v>330</v>
      </c>
      <c r="F2732" s="55">
        <v>1.08</v>
      </c>
      <c r="H2732" s="54" t="s">
        <v>6095</v>
      </c>
      <c r="I2732" s="55">
        <v>2</v>
      </c>
      <c r="J2732" s="54" t="s">
        <v>6096</v>
      </c>
      <c r="K2732" s="54" t="s">
        <v>6095</v>
      </c>
      <c r="L2732" s="54" t="s">
        <v>363</v>
      </c>
      <c r="M2732" s="54" t="s">
        <v>116</v>
      </c>
      <c r="N2732" s="54">
        <v>3.02</v>
      </c>
      <c r="P2732" s="54">
        <v>0</v>
      </c>
      <c r="R2732" s="54">
        <v>3825.06</v>
      </c>
      <c r="U2732" s="54">
        <v>275000</v>
      </c>
    </row>
    <row r="2733" spans="5:21">
      <c r="E2733" s="55">
        <v>330</v>
      </c>
      <c r="F2733" s="55">
        <v>1.0900000000000001</v>
      </c>
      <c r="H2733" s="54" t="s">
        <v>6097</v>
      </c>
      <c r="I2733" s="55">
        <v>2</v>
      </c>
      <c r="J2733" s="54" t="s">
        <v>6098</v>
      </c>
      <c r="K2733" s="54" t="s">
        <v>6097</v>
      </c>
      <c r="L2733" s="54" t="s">
        <v>363</v>
      </c>
      <c r="M2733" s="54" t="s">
        <v>116</v>
      </c>
      <c r="N2733" s="54">
        <v>3.02</v>
      </c>
      <c r="P2733" s="54">
        <v>0</v>
      </c>
      <c r="R2733" s="54">
        <v>2412.3000000000002</v>
      </c>
      <c r="S2733" s="54">
        <v>3279</v>
      </c>
      <c r="T2733" s="54">
        <v>485</v>
      </c>
      <c r="U2733" s="54">
        <v>1</v>
      </c>
    </row>
    <row r="2734" spans="5:21">
      <c r="E2734" s="55">
        <v>330</v>
      </c>
      <c r="F2734" s="55">
        <v>1.1000000000000001</v>
      </c>
      <c r="H2734" s="54" t="s">
        <v>6099</v>
      </c>
      <c r="I2734" s="55">
        <v>2</v>
      </c>
      <c r="J2734" s="54" t="s">
        <v>6100</v>
      </c>
      <c r="K2734" s="54" t="s">
        <v>6101</v>
      </c>
      <c r="L2734" s="54" t="s">
        <v>6102</v>
      </c>
      <c r="M2734" s="54" t="s">
        <v>116</v>
      </c>
      <c r="N2734" s="54">
        <v>3.02</v>
      </c>
      <c r="P2734" s="54">
        <v>0</v>
      </c>
      <c r="R2734" s="54">
        <v>2782.83</v>
      </c>
      <c r="S2734" s="54">
        <v>3314</v>
      </c>
      <c r="T2734" s="54">
        <v>688</v>
      </c>
      <c r="U2734" s="54">
        <v>245000</v>
      </c>
    </row>
    <row r="2735" spans="5:21">
      <c r="E2735" s="55">
        <v>330</v>
      </c>
      <c r="F2735" s="55">
        <v>1.1100000000000001</v>
      </c>
      <c r="H2735" s="54" t="s">
        <v>6103</v>
      </c>
      <c r="I2735" s="55">
        <v>2</v>
      </c>
      <c r="J2735" s="54" t="s">
        <v>6104</v>
      </c>
      <c r="K2735" s="54" t="s">
        <v>6103</v>
      </c>
      <c r="L2735" s="54" t="s">
        <v>363</v>
      </c>
      <c r="M2735" s="54" t="s">
        <v>116</v>
      </c>
      <c r="N2735" s="54">
        <v>3.02</v>
      </c>
      <c r="P2735" s="54">
        <v>0</v>
      </c>
      <c r="R2735" s="54">
        <v>5165.07</v>
      </c>
      <c r="U2735" s="54">
        <v>0</v>
      </c>
    </row>
    <row r="2736" spans="5:21">
      <c r="E2736" s="55">
        <v>330</v>
      </c>
      <c r="F2736" s="55">
        <v>1.1200000000000001</v>
      </c>
      <c r="H2736" s="54" t="s">
        <v>6105</v>
      </c>
      <c r="I2736" s="55">
        <v>2</v>
      </c>
      <c r="J2736" s="54" t="s">
        <v>6106</v>
      </c>
      <c r="K2736" s="54" t="s">
        <v>6105</v>
      </c>
      <c r="L2736" s="54" t="s">
        <v>363</v>
      </c>
      <c r="M2736" s="54" t="s">
        <v>116</v>
      </c>
      <c r="N2736" s="54">
        <v>3.02</v>
      </c>
      <c r="P2736" s="54">
        <v>0</v>
      </c>
      <c r="R2736" s="54">
        <v>3615.9</v>
      </c>
      <c r="U2736" s="54">
        <v>0</v>
      </c>
    </row>
    <row r="2737" spans="5:21">
      <c r="E2737" s="55">
        <v>331</v>
      </c>
      <c r="F2737" s="55">
        <v>2</v>
      </c>
      <c r="H2737" s="54" t="s">
        <v>3438</v>
      </c>
      <c r="I2737" s="55">
        <v>2</v>
      </c>
      <c r="J2737" s="54" t="s">
        <v>6107</v>
      </c>
      <c r="K2737" s="54" t="s">
        <v>3435</v>
      </c>
      <c r="L2737" s="54" t="s">
        <v>363</v>
      </c>
      <c r="M2737" s="54" t="s">
        <v>88</v>
      </c>
      <c r="N2737" s="54">
        <v>3.08</v>
      </c>
      <c r="P2737" s="54">
        <v>0</v>
      </c>
      <c r="R2737" s="54">
        <v>3545</v>
      </c>
      <c r="U2737" s="54">
        <v>0</v>
      </c>
    </row>
    <row r="2738" spans="5:21">
      <c r="E2738" s="55">
        <v>331</v>
      </c>
      <c r="F2738" s="55">
        <v>2</v>
      </c>
      <c r="G2738" s="54" t="s">
        <v>6108</v>
      </c>
      <c r="H2738" s="54" t="s">
        <v>156</v>
      </c>
      <c r="I2738" s="55" t="s">
        <v>77</v>
      </c>
      <c r="J2738" s="54" t="s">
        <v>1070</v>
      </c>
      <c r="K2738" s="54" t="s">
        <v>1098</v>
      </c>
      <c r="L2738" s="54" t="s">
        <v>658</v>
      </c>
      <c r="M2738" s="54" t="s">
        <v>88</v>
      </c>
      <c r="N2738" s="54">
        <v>3</v>
      </c>
      <c r="P2738" s="54">
        <v>146</v>
      </c>
      <c r="Q2738" s="54" t="s">
        <v>6109</v>
      </c>
      <c r="R2738" s="54">
        <v>0</v>
      </c>
      <c r="U2738" s="54">
        <v>0</v>
      </c>
    </row>
    <row r="2739" spans="5:21">
      <c r="E2739" s="55">
        <v>331</v>
      </c>
      <c r="F2739" s="55">
        <v>2.0099999999999998</v>
      </c>
      <c r="H2739" s="54" t="s">
        <v>156</v>
      </c>
      <c r="I2739" s="55" t="s">
        <v>77</v>
      </c>
      <c r="J2739" s="54" t="s">
        <v>85</v>
      </c>
      <c r="K2739" s="54" t="s">
        <v>322</v>
      </c>
      <c r="L2739" s="54" t="s">
        <v>309</v>
      </c>
      <c r="M2739" s="54" t="s">
        <v>116</v>
      </c>
      <c r="N2739" s="54">
        <v>3.04</v>
      </c>
      <c r="P2739" s="54">
        <v>0</v>
      </c>
      <c r="Q2739" s="54" t="s">
        <v>118</v>
      </c>
      <c r="R2739" s="54">
        <v>0</v>
      </c>
      <c r="U2739" s="54">
        <v>0</v>
      </c>
    </row>
    <row r="2740" spans="5:21">
      <c r="E2740" s="55">
        <v>331</v>
      </c>
      <c r="F2740" s="55">
        <v>5</v>
      </c>
      <c r="H2740" s="54" t="s">
        <v>156</v>
      </c>
      <c r="I2740" s="55">
        <v>1</v>
      </c>
      <c r="J2740" s="54" t="s">
        <v>6110</v>
      </c>
      <c r="K2740" s="54" t="s">
        <v>6083</v>
      </c>
      <c r="L2740" s="54" t="s">
        <v>363</v>
      </c>
      <c r="M2740" s="54" t="s">
        <v>3766</v>
      </c>
      <c r="N2740" s="54">
        <v>3.03</v>
      </c>
      <c r="P2740" s="54">
        <v>3.71</v>
      </c>
      <c r="R2740" s="54">
        <v>159.53</v>
      </c>
      <c r="U2740" s="54">
        <v>0</v>
      </c>
    </row>
    <row r="2741" spans="5:21">
      <c r="E2741" s="55">
        <v>331</v>
      </c>
      <c r="F2741" s="55">
        <v>6</v>
      </c>
      <c r="H2741" s="54" t="s">
        <v>156</v>
      </c>
      <c r="I2741" s="55" t="s">
        <v>77</v>
      </c>
      <c r="J2741" s="54" t="s">
        <v>85</v>
      </c>
      <c r="K2741" s="54" t="s">
        <v>322</v>
      </c>
      <c r="L2741" s="54" t="s">
        <v>309</v>
      </c>
      <c r="M2741" s="54" t="s">
        <v>88</v>
      </c>
      <c r="N2741" s="54">
        <v>3.03</v>
      </c>
      <c r="P2741" s="54">
        <v>4.7</v>
      </c>
      <c r="Q2741" s="54" t="s">
        <v>118</v>
      </c>
      <c r="R2741" s="54">
        <v>0</v>
      </c>
      <c r="U2741" s="54">
        <v>0</v>
      </c>
    </row>
    <row r="2742" spans="5:21">
      <c r="E2742" s="55">
        <v>331</v>
      </c>
      <c r="F2742" s="55">
        <v>7</v>
      </c>
      <c r="H2742" s="54" t="s">
        <v>156</v>
      </c>
      <c r="I2742" s="55">
        <v>1</v>
      </c>
      <c r="J2742" s="54" t="s">
        <v>6111</v>
      </c>
      <c r="K2742" s="54" t="s">
        <v>6083</v>
      </c>
      <c r="L2742" s="54" t="s">
        <v>363</v>
      </c>
      <c r="M2742" s="54" t="s">
        <v>3766</v>
      </c>
      <c r="N2742" s="54">
        <v>3.03</v>
      </c>
      <c r="P2742" s="54">
        <v>38</v>
      </c>
      <c r="R2742" s="54">
        <v>1616.52</v>
      </c>
      <c r="U2742" s="54">
        <v>0</v>
      </c>
    </row>
    <row r="2743" spans="5:21">
      <c r="E2743" s="55">
        <v>331</v>
      </c>
      <c r="F2743" s="55">
        <v>8</v>
      </c>
      <c r="H2743" s="54" t="s">
        <v>203</v>
      </c>
      <c r="I2743" s="55">
        <v>1</v>
      </c>
      <c r="J2743" s="54" t="s">
        <v>2603</v>
      </c>
      <c r="K2743" s="54" t="s">
        <v>2604</v>
      </c>
      <c r="L2743" s="54" t="s">
        <v>363</v>
      </c>
      <c r="M2743" s="54" t="s">
        <v>116</v>
      </c>
      <c r="N2743" s="54">
        <v>3.02</v>
      </c>
      <c r="P2743" s="54">
        <v>0.1</v>
      </c>
      <c r="Q2743" s="54" t="s">
        <v>118</v>
      </c>
      <c r="R2743" s="54">
        <v>7.09</v>
      </c>
      <c r="U2743" s="54">
        <v>0</v>
      </c>
    </row>
    <row r="2744" spans="5:21">
      <c r="E2744" s="55">
        <v>331</v>
      </c>
      <c r="F2744" s="55">
        <v>9</v>
      </c>
      <c r="H2744" s="54" t="s">
        <v>156</v>
      </c>
      <c r="I2744" s="55" t="s">
        <v>77</v>
      </c>
      <c r="J2744" s="54" t="s">
        <v>1070</v>
      </c>
      <c r="K2744" s="54" t="s">
        <v>3347</v>
      </c>
      <c r="L2744" s="54" t="s">
        <v>658</v>
      </c>
      <c r="M2744" s="54" t="s">
        <v>88</v>
      </c>
      <c r="N2744" s="54">
        <v>3</v>
      </c>
      <c r="P2744" s="54">
        <v>0.46</v>
      </c>
      <c r="Q2744" s="54" t="s">
        <v>113</v>
      </c>
      <c r="R2744" s="54">
        <v>0</v>
      </c>
      <c r="S2744" s="54">
        <v>2199</v>
      </c>
      <c r="T2744" s="54">
        <v>34</v>
      </c>
      <c r="U2744" s="54">
        <v>1</v>
      </c>
    </row>
    <row r="2745" spans="5:21">
      <c r="E2745" s="55">
        <v>331</v>
      </c>
      <c r="F2745" s="55">
        <v>10</v>
      </c>
      <c r="H2745" s="54" t="s">
        <v>156</v>
      </c>
      <c r="I2745" s="55" t="s">
        <v>77</v>
      </c>
      <c r="J2745" s="54" t="s">
        <v>1070</v>
      </c>
      <c r="K2745" s="54" t="s">
        <v>3347</v>
      </c>
      <c r="L2745" s="54" t="s">
        <v>658</v>
      </c>
      <c r="M2745" s="54" t="s">
        <v>88</v>
      </c>
      <c r="N2745" s="54">
        <v>3</v>
      </c>
      <c r="P2745" s="54">
        <v>0.6</v>
      </c>
      <c r="Q2745" s="54" t="s">
        <v>113</v>
      </c>
      <c r="R2745" s="54">
        <v>0</v>
      </c>
      <c r="U2745" s="54">
        <v>0</v>
      </c>
    </row>
    <row r="2746" spans="5:21">
      <c r="E2746" s="55">
        <v>331</v>
      </c>
      <c r="F2746" s="55">
        <v>11</v>
      </c>
      <c r="H2746" s="54" t="s">
        <v>6112</v>
      </c>
      <c r="I2746" s="55">
        <v>2</v>
      </c>
      <c r="J2746" s="54" t="s">
        <v>6113</v>
      </c>
      <c r="K2746" s="54" t="s">
        <v>6114</v>
      </c>
      <c r="L2746" s="54" t="s">
        <v>6115</v>
      </c>
      <c r="M2746" s="54" t="s">
        <v>3766</v>
      </c>
      <c r="N2746" s="54">
        <v>3</v>
      </c>
      <c r="P2746" s="54">
        <v>0.14000000000000001</v>
      </c>
      <c r="R2746" s="54">
        <v>6831.22</v>
      </c>
      <c r="S2746" s="54">
        <v>2894</v>
      </c>
      <c r="T2746" s="54">
        <v>289</v>
      </c>
      <c r="U2746" s="54">
        <v>1</v>
      </c>
    </row>
    <row r="2747" spans="5:21">
      <c r="E2747" s="55">
        <v>331</v>
      </c>
      <c r="F2747" s="55">
        <v>12</v>
      </c>
      <c r="H2747" s="54" t="s">
        <v>156</v>
      </c>
      <c r="I2747" s="55">
        <v>1</v>
      </c>
      <c r="J2747" s="54" t="s">
        <v>6085</v>
      </c>
      <c r="K2747" s="54" t="s">
        <v>6083</v>
      </c>
      <c r="L2747" s="54" t="s">
        <v>363</v>
      </c>
      <c r="M2747" s="54" t="s">
        <v>3766</v>
      </c>
      <c r="N2747" s="54">
        <v>3</v>
      </c>
      <c r="P2747" s="54">
        <v>0.1</v>
      </c>
      <c r="R2747" s="54">
        <v>177.25</v>
      </c>
      <c r="U2747" s="54">
        <v>0</v>
      </c>
    </row>
    <row r="2748" spans="5:21">
      <c r="E2748" s="55">
        <v>331</v>
      </c>
      <c r="F2748" s="55">
        <v>13</v>
      </c>
      <c r="H2748" s="54" t="s">
        <v>156</v>
      </c>
      <c r="I2748" s="55">
        <v>1</v>
      </c>
      <c r="J2748" s="54" t="s">
        <v>6085</v>
      </c>
      <c r="K2748" s="54" t="s">
        <v>6083</v>
      </c>
      <c r="L2748" s="54" t="s">
        <v>363</v>
      </c>
      <c r="M2748" s="54" t="s">
        <v>3766</v>
      </c>
      <c r="N2748" s="54">
        <v>3</v>
      </c>
      <c r="P2748" s="54">
        <v>0.03</v>
      </c>
      <c r="R2748" s="54">
        <v>53.18</v>
      </c>
      <c r="U2748" s="54">
        <v>0</v>
      </c>
    </row>
    <row r="2749" spans="5:21">
      <c r="E2749" s="55">
        <v>331.01</v>
      </c>
      <c r="F2749" s="55">
        <v>1</v>
      </c>
      <c r="H2749" s="54" t="s">
        <v>156</v>
      </c>
      <c r="I2749" s="55">
        <v>1</v>
      </c>
      <c r="J2749" s="54" t="s">
        <v>2642</v>
      </c>
      <c r="K2749" s="54" t="s">
        <v>2643</v>
      </c>
      <c r="L2749" s="54" t="s">
        <v>2644</v>
      </c>
      <c r="M2749" s="54" t="s">
        <v>88</v>
      </c>
      <c r="N2749" s="54">
        <v>3.08</v>
      </c>
      <c r="P2749" s="54">
        <v>0.09</v>
      </c>
      <c r="R2749" s="54">
        <v>81.540000000000006</v>
      </c>
      <c r="S2749" s="54">
        <v>3051</v>
      </c>
      <c r="T2749" s="54">
        <v>326</v>
      </c>
      <c r="U2749" s="54">
        <v>10</v>
      </c>
    </row>
    <row r="2750" spans="5:21">
      <c r="E2750" s="55">
        <v>331.02</v>
      </c>
      <c r="F2750" s="55">
        <v>1</v>
      </c>
      <c r="H2750" s="54" t="s">
        <v>3425</v>
      </c>
      <c r="I2750" s="55" t="s">
        <v>321</v>
      </c>
      <c r="J2750" s="54" t="s">
        <v>2603</v>
      </c>
      <c r="K2750" s="54" t="s">
        <v>2604</v>
      </c>
      <c r="L2750" s="54" t="s">
        <v>363</v>
      </c>
      <c r="M2750" s="54" t="s">
        <v>3393</v>
      </c>
      <c r="N2750" s="54">
        <v>3.08</v>
      </c>
      <c r="P2750" s="54">
        <v>0.15</v>
      </c>
      <c r="R2750" s="54">
        <v>10496.75</v>
      </c>
      <c r="U2750" s="54">
        <v>0</v>
      </c>
    </row>
    <row r="2751" spans="5:21">
      <c r="E2751" s="55">
        <v>332</v>
      </c>
      <c r="F2751" s="55">
        <v>1</v>
      </c>
      <c r="H2751" s="54" t="s">
        <v>203</v>
      </c>
      <c r="I2751" s="55">
        <v>1</v>
      </c>
      <c r="J2751" s="54" t="s">
        <v>2603</v>
      </c>
      <c r="K2751" s="54" t="s">
        <v>2604</v>
      </c>
      <c r="L2751" s="54" t="s">
        <v>363</v>
      </c>
      <c r="M2751" s="54" t="s">
        <v>116</v>
      </c>
      <c r="N2751" s="54">
        <v>3.05</v>
      </c>
      <c r="P2751" s="54">
        <v>0.06</v>
      </c>
      <c r="R2751" s="54">
        <v>191.43</v>
      </c>
      <c r="U2751" s="54">
        <v>0</v>
      </c>
    </row>
    <row r="2752" spans="5:21">
      <c r="E2752" s="55">
        <v>332</v>
      </c>
      <c r="F2752" s="55">
        <v>2</v>
      </c>
      <c r="H2752" s="54" t="s">
        <v>203</v>
      </c>
      <c r="I2752" s="55">
        <v>1</v>
      </c>
      <c r="J2752" s="54" t="s">
        <v>6116</v>
      </c>
      <c r="K2752" s="54" t="s">
        <v>6117</v>
      </c>
      <c r="L2752" s="54" t="s">
        <v>502</v>
      </c>
      <c r="M2752" s="54" t="s">
        <v>116</v>
      </c>
      <c r="N2752" s="54">
        <v>3.05</v>
      </c>
      <c r="P2752" s="54">
        <v>0.4</v>
      </c>
      <c r="R2752" s="54">
        <v>783.45</v>
      </c>
      <c r="S2752" s="54">
        <v>1847</v>
      </c>
      <c r="T2752" s="54">
        <v>193</v>
      </c>
      <c r="U2752" s="54">
        <v>3750</v>
      </c>
    </row>
    <row r="2753" spans="5:21">
      <c r="E2753" s="55">
        <v>332</v>
      </c>
      <c r="F2753" s="55">
        <v>3</v>
      </c>
      <c r="H2753" s="54" t="s">
        <v>156</v>
      </c>
      <c r="I2753" s="55" t="s">
        <v>321</v>
      </c>
      <c r="J2753" s="54" t="s">
        <v>6118</v>
      </c>
      <c r="K2753" s="54" t="s">
        <v>6083</v>
      </c>
      <c r="L2753" s="54" t="s">
        <v>363</v>
      </c>
      <c r="M2753" s="54" t="s">
        <v>116</v>
      </c>
      <c r="N2753" s="54">
        <v>3.05</v>
      </c>
      <c r="P2753" s="54">
        <v>10</v>
      </c>
      <c r="R2753" s="54">
        <v>5317.5</v>
      </c>
      <c r="U2753" s="54">
        <v>0</v>
      </c>
    </row>
    <row r="2754" spans="5:21">
      <c r="E2754" s="55">
        <v>332</v>
      </c>
      <c r="F2754" s="55">
        <v>3.01</v>
      </c>
      <c r="H2754" s="54" t="s">
        <v>203</v>
      </c>
      <c r="I2754" s="55">
        <v>2</v>
      </c>
      <c r="J2754" s="54" t="s">
        <v>6119</v>
      </c>
      <c r="K2754" s="54" t="s">
        <v>6120</v>
      </c>
      <c r="L2754" s="54" t="s">
        <v>363</v>
      </c>
      <c r="M2754" s="54" t="s">
        <v>116</v>
      </c>
      <c r="N2754" s="54">
        <v>3.05</v>
      </c>
      <c r="P2754" s="54">
        <v>0</v>
      </c>
      <c r="R2754" s="54">
        <v>2190.81</v>
      </c>
      <c r="U2754" s="54">
        <v>0</v>
      </c>
    </row>
    <row r="2755" spans="5:21">
      <c r="E2755" s="55">
        <v>332</v>
      </c>
      <c r="F2755" s="55">
        <v>3.02</v>
      </c>
      <c r="H2755" s="54" t="s">
        <v>6120</v>
      </c>
      <c r="I2755" s="55">
        <v>2</v>
      </c>
      <c r="J2755" s="54" t="s">
        <v>6119</v>
      </c>
      <c r="K2755" s="54" t="s">
        <v>6120</v>
      </c>
      <c r="L2755" s="54" t="s">
        <v>363</v>
      </c>
      <c r="M2755" s="54" t="s">
        <v>116</v>
      </c>
      <c r="N2755" s="54">
        <v>3.05</v>
      </c>
      <c r="P2755" s="54">
        <v>0</v>
      </c>
      <c r="R2755" s="54">
        <v>2002.93</v>
      </c>
      <c r="U2755" s="54">
        <v>0</v>
      </c>
    </row>
    <row r="2756" spans="5:21">
      <c r="E2756" s="55">
        <v>332</v>
      </c>
      <c r="F2756" s="55">
        <v>3.03</v>
      </c>
      <c r="H2756" s="54" t="s">
        <v>6121</v>
      </c>
      <c r="I2756" s="55">
        <v>2</v>
      </c>
      <c r="J2756" s="54" t="s">
        <v>3045</v>
      </c>
      <c r="K2756" s="54" t="s">
        <v>3046</v>
      </c>
      <c r="L2756" s="54" t="s">
        <v>2973</v>
      </c>
      <c r="M2756" s="54" t="s">
        <v>116</v>
      </c>
      <c r="N2756" s="54">
        <v>3.05</v>
      </c>
      <c r="P2756" s="54">
        <v>0</v>
      </c>
      <c r="R2756" s="54">
        <v>1666.15</v>
      </c>
      <c r="S2756" s="54">
        <v>3298</v>
      </c>
      <c r="T2756" s="54">
        <v>848</v>
      </c>
      <c r="U2756" s="54">
        <v>69000</v>
      </c>
    </row>
    <row r="2757" spans="5:21">
      <c r="E2757" s="55">
        <v>332</v>
      </c>
      <c r="F2757" s="55">
        <v>3.04</v>
      </c>
      <c r="H2757" s="54" t="s">
        <v>6122</v>
      </c>
      <c r="I2757" s="55">
        <v>2</v>
      </c>
      <c r="J2757" s="54" t="s">
        <v>6123</v>
      </c>
      <c r="K2757" s="54" t="s">
        <v>6124</v>
      </c>
      <c r="L2757" s="54" t="s">
        <v>2973</v>
      </c>
      <c r="M2757" s="54" t="s">
        <v>116</v>
      </c>
      <c r="N2757" s="54">
        <v>3.05</v>
      </c>
      <c r="P2757" s="54">
        <v>0</v>
      </c>
      <c r="R2757" s="54">
        <v>3006.16</v>
      </c>
      <c r="S2757" s="54">
        <v>3406</v>
      </c>
      <c r="T2757" s="54">
        <v>460</v>
      </c>
      <c r="U2757" s="54">
        <v>80000</v>
      </c>
    </row>
    <row r="2758" spans="5:21">
      <c r="E2758" s="55">
        <v>332</v>
      </c>
      <c r="F2758" s="55">
        <v>3.05</v>
      </c>
      <c r="H2758" s="54" t="s">
        <v>6125</v>
      </c>
      <c r="I2758" s="55">
        <v>2</v>
      </c>
      <c r="J2758" s="54" t="s">
        <v>6126</v>
      </c>
      <c r="K2758" s="54" t="s">
        <v>6125</v>
      </c>
      <c r="L2758" s="54" t="s">
        <v>363</v>
      </c>
      <c r="M2758" s="54" t="s">
        <v>116</v>
      </c>
      <c r="N2758" s="54">
        <v>3.05</v>
      </c>
      <c r="P2758" s="54">
        <v>0</v>
      </c>
      <c r="R2758" s="54">
        <v>3240.13</v>
      </c>
      <c r="U2758" s="54">
        <v>0</v>
      </c>
    </row>
    <row r="2759" spans="5:21">
      <c r="E2759" s="55">
        <v>332</v>
      </c>
      <c r="F2759" s="55">
        <v>3.06</v>
      </c>
      <c r="H2759" s="54" t="s">
        <v>6127</v>
      </c>
      <c r="I2759" s="55">
        <v>2</v>
      </c>
      <c r="J2759" s="54" t="s">
        <v>6128</v>
      </c>
      <c r="K2759" s="54" t="s">
        <v>6083</v>
      </c>
      <c r="L2759" s="54" t="s">
        <v>363</v>
      </c>
      <c r="M2759" s="54" t="s">
        <v>116</v>
      </c>
      <c r="N2759" s="54">
        <v>3.05</v>
      </c>
      <c r="P2759" s="54">
        <v>0.11</v>
      </c>
      <c r="R2759" s="54">
        <v>4771.57</v>
      </c>
      <c r="S2759" s="54">
        <v>2176</v>
      </c>
      <c r="T2759" s="54">
        <v>223</v>
      </c>
      <c r="U2759" s="54">
        <v>1</v>
      </c>
    </row>
    <row r="2760" spans="5:21">
      <c r="E2760" s="55">
        <v>332</v>
      </c>
      <c r="F2760" s="55">
        <v>3.07</v>
      </c>
      <c r="H2760" s="54" t="s">
        <v>6129</v>
      </c>
      <c r="I2760" s="55">
        <v>2</v>
      </c>
      <c r="J2760" s="54" t="s">
        <v>6130</v>
      </c>
      <c r="K2760" s="54" t="s">
        <v>6129</v>
      </c>
      <c r="L2760" s="54" t="s">
        <v>363</v>
      </c>
      <c r="M2760" s="54" t="s">
        <v>116</v>
      </c>
      <c r="N2760" s="54">
        <v>3.05</v>
      </c>
      <c r="P2760" s="54">
        <v>0.54</v>
      </c>
      <c r="R2760" s="54">
        <v>11035.59</v>
      </c>
      <c r="S2760" s="54">
        <v>3177</v>
      </c>
      <c r="T2760" s="54">
        <v>346</v>
      </c>
      <c r="U2760" s="54">
        <v>10</v>
      </c>
    </row>
    <row r="2761" spans="5:21">
      <c r="E2761" s="55">
        <v>332</v>
      </c>
      <c r="F2761" s="55">
        <v>3.08</v>
      </c>
      <c r="H2761" s="54" t="s">
        <v>6131</v>
      </c>
      <c r="I2761" s="55">
        <v>2</v>
      </c>
      <c r="J2761" s="54" t="s">
        <v>6132</v>
      </c>
      <c r="K2761" s="54" t="s">
        <v>6133</v>
      </c>
      <c r="L2761" s="54" t="s">
        <v>6134</v>
      </c>
      <c r="M2761" s="54" t="s">
        <v>116</v>
      </c>
      <c r="N2761" s="54">
        <v>3.05</v>
      </c>
      <c r="P2761" s="54">
        <v>0.39</v>
      </c>
      <c r="R2761" s="54">
        <v>7143.18</v>
      </c>
      <c r="U2761" s="54">
        <v>0</v>
      </c>
    </row>
    <row r="2762" spans="5:21">
      <c r="E2762" s="55">
        <v>332</v>
      </c>
      <c r="F2762" s="55">
        <v>3.1</v>
      </c>
      <c r="H2762" s="54" t="s">
        <v>6135</v>
      </c>
      <c r="I2762" s="55">
        <v>2</v>
      </c>
      <c r="J2762" s="54" t="s">
        <v>6136</v>
      </c>
      <c r="K2762" s="54" t="s">
        <v>6135</v>
      </c>
      <c r="L2762" s="54" t="s">
        <v>363</v>
      </c>
      <c r="M2762" s="54" t="s">
        <v>116</v>
      </c>
      <c r="N2762" s="54">
        <v>3.05</v>
      </c>
      <c r="P2762" s="54">
        <v>1.1000000000000001</v>
      </c>
      <c r="R2762" s="54">
        <v>12632.53</v>
      </c>
      <c r="U2762" s="54">
        <v>0</v>
      </c>
    </row>
    <row r="2763" spans="5:21">
      <c r="E2763" s="55">
        <v>332</v>
      </c>
      <c r="F2763" s="55">
        <v>3.11</v>
      </c>
      <c r="H2763" s="54" t="s">
        <v>6137</v>
      </c>
      <c r="I2763" s="55">
        <v>2</v>
      </c>
      <c r="J2763" s="54" t="s">
        <v>6138</v>
      </c>
      <c r="K2763" s="54" t="s">
        <v>6135</v>
      </c>
      <c r="L2763" s="54" t="s">
        <v>2159</v>
      </c>
      <c r="M2763" s="54" t="s">
        <v>116</v>
      </c>
      <c r="N2763" s="54">
        <v>3.05</v>
      </c>
      <c r="P2763" s="54">
        <v>1.93</v>
      </c>
      <c r="R2763" s="54">
        <v>8114.51</v>
      </c>
      <c r="S2763" s="54">
        <v>3423</v>
      </c>
      <c r="T2763" s="54">
        <v>233</v>
      </c>
      <c r="U2763" s="54">
        <v>1</v>
      </c>
    </row>
    <row r="2764" spans="5:21">
      <c r="E2764" s="55">
        <v>332</v>
      </c>
      <c r="F2764" s="55">
        <v>3.12</v>
      </c>
      <c r="H2764" s="54" t="s">
        <v>6139</v>
      </c>
      <c r="I2764" s="55">
        <v>2</v>
      </c>
      <c r="J2764" s="54" t="s">
        <v>6140</v>
      </c>
      <c r="K2764" s="54" t="s">
        <v>6141</v>
      </c>
      <c r="L2764" s="54" t="s">
        <v>1401</v>
      </c>
      <c r="M2764" s="54" t="s">
        <v>116</v>
      </c>
      <c r="N2764" s="54">
        <v>3.05</v>
      </c>
      <c r="P2764" s="54">
        <v>0.64</v>
      </c>
      <c r="R2764" s="54">
        <v>6235.66</v>
      </c>
      <c r="S2764" s="54">
        <v>2474</v>
      </c>
      <c r="T2764" s="54">
        <v>266</v>
      </c>
      <c r="U2764" s="54">
        <v>39500</v>
      </c>
    </row>
    <row r="2765" spans="5:21">
      <c r="E2765" s="55">
        <v>332</v>
      </c>
      <c r="F2765" s="55">
        <v>3.13</v>
      </c>
      <c r="H2765" s="54" t="s">
        <v>6142</v>
      </c>
      <c r="I2765" s="55">
        <v>2</v>
      </c>
      <c r="J2765" s="54" t="s">
        <v>6143</v>
      </c>
      <c r="K2765" s="54" t="s">
        <v>6142</v>
      </c>
      <c r="L2765" s="54" t="s">
        <v>363</v>
      </c>
      <c r="M2765" s="54" t="s">
        <v>116</v>
      </c>
      <c r="N2765" s="54">
        <v>3.05</v>
      </c>
      <c r="P2765" s="54">
        <v>0.3</v>
      </c>
      <c r="R2765" s="54">
        <v>9326.9</v>
      </c>
      <c r="U2765" s="54">
        <v>0</v>
      </c>
    </row>
    <row r="2766" spans="5:21">
      <c r="E2766" s="55">
        <v>332</v>
      </c>
      <c r="F2766" s="55">
        <v>3.14</v>
      </c>
      <c r="H2766" s="54" t="s">
        <v>6144</v>
      </c>
      <c r="I2766" s="55">
        <v>2</v>
      </c>
      <c r="J2766" s="54" t="s">
        <v>6145</v>
      </c>
      <c r="K2766" s="54" t="s">
        <v>6144</v>
      </c>
      <c r="L2766" s="54" t="s">
        <v>363</v>
      </c>
      <c r="M2766" s="54" t="s">
        <v>116</v>
      </c>
      <c r="N2766" s="54">
        <v>3.05</v>
      </c>
      <c r="P2766" s="54">
        <v>0.44</v>
      </c>
      <c r="R2766" s="54">
        <v>6427.09</v>
      </c>
      <c r="S2766" s="54">
        <v>3413</v>
      </c>
      <c r="T2766" s="54">
        <v>568</v>
      </c>
      <c r="U2766" s="54">
        <v>210000</v>
      </c>
    </row>
    <row r="2767" spans="5:21">
      <c r="E2767" s="55">
        <v>332</v>
      </c>
      <c r="F2767" s="55">
        <v>3.15</v>
      </c>
      <c r="H2767" s="54" t="s">
        <v>6146</v>
      </c>
      <c r="I2767" s="55">
        <v>2</v>
      </c>
      <c r="J2767" s="54" t="s">
        <v>6147</v>
      </c>
      <c r="K2767" s="54" t="s">
        <v>6146</v>
      </c>
      <c r="L2767" s="54" t="s">
        <v>363</v>
      </c>
      <c r="M2767" s="54" t="s">
        <v>116</v>
      </c>
      <c r="N2767" s="54">
        <v>3.05</v>
      </c>
      <c r="P2767" s="54">
        <v>0.5</v>
      </c>
      <c r="R2767" s="54">
        <v>3635.32</v>
      </c>
      <c r="S2767" s="54">
        <v>1953</v>
      </c>
      <c r="T2767" s="54">
        <v>64</v>
      </c>
      <c r="U2767" s="54">
        <v>40000</v>
      </c>
    </row>
    <row r="2768" spans="5:21">
      <c r="E2768" s="55">
        <v>332</v>
      </c>
      <c r="F2768" s="55">
        <v>3.16</v>
      </c>
      <c r="H2768" s="54" t="s">
        <v>6148</v>
      </c>
      <c r="I2768" s="55">
        <v>2</v>
      </c>
      <c r="J2768" s="54" t="s">
        <v>6149</v>
      </c>
      <c r="K2768" s="54" t="s">
        <v>6148</v>
      </c>
      <c r="L2768" s="54" t="s">
        <v>363</v>
      </c>
      <c r="M2768" s="54" t="s">
        <v>116</v>
      </c>
      <c r="N2768" s="54">
        <v>3.05</v>
      </c>
      <c r="P2768" s="54">
        <v>0.68</v>
      </c>
      <c r="R2768" s="54">
        <v>10103.25</v>
      </c>
      <c r="S2768" s="54">
        <v>2472</v>
      </c>
      <c r="T2768" s="54">
        <v>50</v>
      </c>
      <c r="U2768" s="54">
        <v>160000</v>
      </c>
    </row>
    <row r="2769" spans="5:21">
      <c r="E2769" s="55">
        <v>332</v>
      </c>
      <c r="F2769" s="55">
        <v>3.17</v>
      </c>
      <c r="H2769" s="54" t="s">
        <v>6150</v>
      </c>
      <c r="I2769" s="55">
        <v>2</v>
      </c>
      <c r="J2769" s="54" t="s">
        <v>6151</v>
      </c>
      <c r="K2769" s="54" t="s">
        <v>6152</v>
      </c>
      <c r="L2769" s="54" t="s">
        <v>6153</v>
      </c>
      <c r="M2769" s="54" t="s">
        <v>116</v>
      </c>
      <c r="N2769" s="54">
        <v>3.05</v>
      </c>
      <c r="P2769" s="54">
        <v>0</v>
      </c>
      <c r="R2769" s="54">
        <v>996.15</v>
      </c>
      <c r="U2769" s="54">
        <v>0</v>
      </c>
    </row>
    <row r="2770" spans="5:21">
      <c r="E2770" s="55">
        <v>332</v>
      </c>
      <c r="F2770" s="55">
        <v>3.18</v>
      </c>
      <c r="H2770" s="54" t="s">
        <v>6154</v>
      </c>
      <c r="I2770" s="55">
        <v>2</v>
      </c>
      <c r="J2770" s="54" t="s">
        <v>6155</v>
      </c>
      <c r="K2770" s="54" t="s">
        <v>6156</v>
      </c>
      <c r="L2770" s="54" t="s">
        <v>6157</v>
      </c>
      <c r="M2770" s="54" t="s">
        <v>116</v>
      </c>
      <c r="N2770" s="54">
        <v>3.05</v>
      </c>
      <c r="P2770" s="54">
        <v>0</v>
      </c>
      <c r="R2770" s="54">
        <v>1609.43</v>
      </c>
      <c r="U2770" s="54">
        <v>0</v>
      </c>
    </row>
    <row r="2771" spans="5:21">
      <c r="E2771" s="55">
        <v>332</v>
      </c>
      <c r="F2771" s="55">
        <v>3.19</v>
      </c>
      <c r="H2771" s="54" t="s">
        <v>6158</v>
      </c>
      <c r="I2771" s="55">
        <v>2</v>
      </c>
      <c r="J2771" s="54" t="s">
        <v>6159</v>
      </c>
      <c r="K2771" s="54" t="s">
        <v>6158</v>
      </c>
      <c r="L2771" s="54" t="s">
        <v>2843</v>
      </c>
      <c r="M2771" s="54" t="s">
        <v>116</v>
      </c>
      <c r="N2771" s="54">
        <v>3.05</v>
      </c>
      <c r="P2771" s="54">
        <v>0</v>
      </c>
      <c r="R2771" s="54">
        <v>3878.23</v>
      </c>
      <c r="U2771" s="54">
        <v>0</v>
      </c>
    </row>
    <row r="2772" spans="5:21">
      <c r="E2772" s="55">
        <v>332</v>
      </c>
      <c r="F2772" s="55">
        <v>3.2</v>
      </c>
      <c r="H2772" s="54" t="s">
        <v>6160</v>
      </c>
      <c r="I2772" s="55">
        <v>2</v>
      </c>
      <c r="J2772" s="54" t="s">
        <v>6161</v>
      </c>
      <c r="K2772" s="54" t="s">
        <v>6162</v>
      </c>
      <c r="L2772" s="54" t="s">
        <v>6163</v>
      </c>
      <c r="M2772" s="54" t="s">
        <v>116</v>
      </c>
      <c r="N2772" s="54">
        <v>3.05</v>
      </c>
      <c r="P2772" s="54">
        <v>0</v>
      </c>
      <c r="R2772" s="54">
        <v>2942.35</v>
      </c>
      <c r="S2772" s="54">
        <v>2411</v>
      </c>
      <c r="T2772" s="54">
        <v>247</v>
      </c>
      <c r="U2772" s="54">
        <v>167500</v>
      </c>
    </row>
    <row r="2773" spans="5:21">
      <c r="E2773" s="55">
        <v>332</v>
      </c>
      <c r="F2773" s="55">
        <v>3.21</v>
      </c>
      <c r="H2773" s="54" t="s">
        <v>6164</v>
      </c>
      <c r="I2773" s="55">
        <v>2</v>
      </c>
      <c r="J2773" s="54" t="s">
        <v>6165</v>
      </c>
      <c r="K2773" s="54" t="s">
        <v>2884</v>
      </c>
      <c r="L2773" s="54" t="s">
        <v>363</v>
      </c>
      <c r="M2773" s="54" t="s">
        <v>116</v>
      </c>
      <c r="N2773" s="54">
        <v>3.05</v>
      </c>
      <c r="P2773" s="54">
        <v>0</v>
      </c>
      <c r="R2773" s="54">
        <v>5891.79</v>
      </c>
      <c r="S2773" s="54">
        <v>3276</v>
      </c>
      <c r="T2773" s="54">
        <v>16</v>
      </c>
      <c r="U2773" s="54">
        <v>68000</v>
      </c>
    </row>
    <row r="2774" spans="5:21">
      <c r="E2774" s="55">
        <v>332</v>
      </c>
      <c r="F2774" s="55">
        <v>3.22</v>
      </c>
      <c r="H2774" s="54" t="s">
        <v>6166</v>
      </c>
      <c r="I2774" s="55">
        <v>2</v>
      </c>
      <c r="J2774" s="54" t="s">
        <v>6167</v>
      </c>
      <c r="K2774" s="54" t="s">
        <v>6168</v>
      </c>
      <c r="L2774" s="54" t="s">
        <v>363</v>
      </c>
      <c r="M2774" s="54" t="s">
        <v>116</v>
      </c>
      <c r="N2774" s="54">
        <v>3.05</v>
      </c>
      <c r="P2774" s="54">
        <v>0</v>
      </c>
      <c r="R2774" s="54">
        <v>801.17</v>
      </c>
      <c r="U2774" s="54">
        <v>0</v>
      </c>
    </row>
    <row r="2775" spans="5:21">
      <c r="E2775" s="55">
        <v>332</v>
      </c>
      <c r="F2775" s="55">
        <v>3.23</v>
      </c>
      <c r="H2775" s="54" t="s">
        <v>6169</v>
      </c>
      <c r="I2775" s="55">
        <v>2</v>
      </c>
      <c r="J2775" s="54" t="s">
        <v>6170</v>
      </c>
      <c r="K2775" s="54" t="s">
        <v>6171</v>
      </c>
      <c r="L2775" s="54" t="s">
        <v>6172</v>
      </c>
      <c r="M2775" s="54" t="s">
        <v>116</v>
      </c>
      <c r="N2775" s="54">
        <v>3.05</v>
      </c>
      <c r="P2775" s="54">
        <v>0</v>
      </c>
      <c r="R2775" s="54">
        <v>1464.09</v>
      </c>
      <c r="S2775" s="54">
        <v>2226</v>
      </c>
      <c r="T2775" s="54">
        <v>55</v>
      </c>
      <c r="U2775" s="54">
        <v>1</v>
      </c>
    </row>
    <row r="2776" spans="5:21">
      <c r="E2776" s="55">
        <v>332</v>
      </c>
      <c r="F2776" s="55">
        <v>3.24</v>
      </c>
      <c r="H2776" s="54" t="s">
        <v>156</v>
      </c>
      <c r="I2776" s="55">
        <v>1</v>
      </c>
      <c r="J2776" s="54" t="s">
        <v>6173</v>
      </c>
      <c r="K2776" s="54" t="s">
        <v>2863</v>
      </c>
      <c r="L2776" s="54" t="s">
        <v>363</v>
      </c>
      <c r="M2776" s="54" t="s">
        <v>116</v>
      </c>
      <c r="N2776" s="54">
        <v>3.05</v>
      </c>
      <c r="P2776" s="54">
        <v>1.79</v>
      </c>
      <c r="R2776" s="54">
        <v>2623.3</v>
      </c>
      <c r="U2776" s="54">
        <v>0</v>
      </c>
    </row>
    <row r="2777" spans="5:21">
      <c r="E2777" s="55">
        <v>332</v>
      </c>
      <c r="F2777" s="55">
        <v>3.25</v>
      </c>
      <c r="H2777" s="54" t="s">
        <v>156</v>
      </c>
      <c r="I2777" s="55" t="s">
        <v>321</v>
      </c>
      <c r="J2777" s="54" t="s">
        <v>6118</v>
      </c>
      <c r="K2777" s="54" t="s">
        <v>6083</v>
      </c>
      <c r="L2777" s="54" t="s">
        <v>363</v>
      </c>
      <c r="M2777" s="54" t="s">
        <v>116</v>
      </c>
      <c r="N2777" s="54">
        <v>3.05</v>
      </c>
      <c r="P2777" s="54">
        <v>9.6999999999999993</v>
      </c>
      <c r="R2777" s="54">
        <v>5157.9799999999996</v>
      </c>
      <c r="U2777" s="54">
        <v>0</v>
      </c>
    </row>
    <row r="2778" spans="5:21">
      <c r="E2778" s="55">
        <v>333</v>
      </c>
      <c r="F2778" s="55">
        <v>1</v>
      </c>
      <c r="H2778" s="54" t="s">
        <v>156</v>
      </c>
      <c r="I2778" s="55">
        <v>1</v>
      </c>
      <c r="J2778" s="54" t="s">
        <v>6085</v>
      </c>
      <c r="K2778" s="54" t="s">
        <v>6083</v>
      </c>
      <c r="L2778" s="54" t="s">
        <v>363</v>
      </c>
      <c r="M2778" s="54" t="s">
        <v>116</v>
      </c>
      <c r="N2778" s="54">
        <v>3.05</v>
      </c>
      <c r="P2778" s="54">
        <v>13</v>
      </c>
      <c r="R2778" s="54">
        <v>8093.24</v>
      </c>
      <c r="U2778" s="54">
        <v>0</v>
      </c>
    </row>
    <row r="2779" spans="5:21">
      <c r="E2779" s="55">
        <v>333</v>
      </c>
      <c r="F2779" s="55">
        <v>1.01</v>
      </c>
      <c r="H2779" s="54" t="s">
        <v>6174</v>
      </c>
      <c r="I2779" s="55">
        <v>2</v>
      </c>
      <c r="J2779" s="54" t="s">
        <v>6175</v>
      </c>
      <c r="K2779" s="54" t="s">
        <v>6083</v>
      </c>
      <c r="L2779" s="54" t="s">
        <v>363</v>
      </c>
      <c r="M2779" s="54" t="s">
        <v>116</v>
      </c>
      <c r="N2779" s="54">
        <v>3.05</v>
      </c>
      <c r="P2779" s="54">
        <v>1.1200000000000001</v>
      </c>
      <c r="R2779" s="54">
        <v>6668.15</v>
      </c>
      <c r="S2779" s="54">
        <v>2001</v>
      </c>
      <c r="T2779" s="54">
        <v>202</v>
      </c>
      <c r="U2779" s="54">
        <v>1</v>
      </c>
    </row>
    <row r="2780" spans="5:21">
      <c r="E2780" s="55">
        <v>334</v>
      </c>
      <c r="F2780" s="55">
        <v>1</v>
      </c>
      <c r="H2780" s="54" t="s">
        <v>6176</v>
      </c>
      <c r="I2780" s="55" t="s">
        <v>321</v>
      </c>
      <c r="J2780" s="54" t="s">
        <v>4730</v>
      </c>
      <c r="K2780" s="54" t="s">
        <v>6177</v>
      </c>
      <c r="L2780" s="54" t="s">
        <v>363</v>
      </c>
      <c r="M2780" s="54" t="s">
        <v>3766</v>
      </c>
      <c r="N2780" s="54">
        <v>7.01</v>
      </c>
      <c r="P2780" s="54">
        <v>2</v>
      </c>
      <c r="R2780" s="54">
        <v>6487.35</v>
      </c>
      <c r="U2780" s="54">
        <v>0</v>
      </c>
    </row>
    <row r="2781" spans="5:21">
      <c r="E2781" s="55">
        <v>334</v>
      </c>
      <c r="F2781" s="55">
        <v>1</v>
      </c>
      <c r="G2781" s="54" t="s">
        <v>1530</v>
      </c>
      <c r="H2781" s="54" t="s">
        <v>6176</v>
      </c>
      <c r="I2781" s="55" t="s">
        <v>1531</v>
      </c>
      <c r="J2781" s="54" t="s">
        <v>4730</v>
      </c>
      <c r="K2781" s="54" t="s">
        <v>6177</v>
      </c>
      <c r="L2781" s="54" t="s">
        <v>363</v>
      </c>
      <c r="M2781" s="54" t="s">
        <v>3766</v>
      </c>
      <c r="N2781" s="54">
        <v>7.01</v>
      </c>
      <c r="P2781" s="54">
        <v>26.89</v>
      </c>
      <c r="R2781" s="54">
        <v>109.9</v>
      </c>
      <c r="U2781" s="54">
        <v>0</v>
      </c>
    </row>
    <row r="2782" spans="5:21">
      <c r="E2782" s="55">
        <v>334</v>
      </c>
      <c r="F2782" s="55">
        <v>15</v>
      </c>
      <c r="G2782" s="54" t="s">
        <v>1530</v>
      </c>
      <c r="H2782" s="54" t="s">
        <v>6178</v>
      </c>
      <c r="I2782" s="55" t="s">
        <v>1531</v>
      </c>
      <c r="J2782" s="54" t="s">
        <v>4730</v>
      </c>
      <c r="K2782" s="54" t="s">
        <v>4731</v>
      </c>
      <c r="L2782" s="54" t="s">
        <v>363</v>
      </c>
      <c r="M2782" s="54" t="s">
        <v>3766</v>
      </c>
      <c r="N2782" s="54">
        <v>7.01</v>
      </c>
      <c r="P2782" s="54">
        <v>2.2999999999999998</v>
      </c>
      <c r="Q2782" s="54" t="s">
        <v>86</v>
      </c>
      <c r="R2782" s="54">
        <v>10.64</v>
      </c>
      <c r="S2782" s="54">
        <v>2608</v>
      </c>
      <c r="T2782" s="54">
        <v>77</v>
      </c>
      <c r="U2782" s="54">
        <v>40000</v>
      </c>
    </row>
    <row r="2783" spans="5:21">
      <c r="E2783" s="55">
        <v>334</v>
      </c>
      <c r="F2783" s="55">
        <v>16</v>
      </c>
      <c r="G2783" s="54" t="s">
        <v>1530</v>
      </c>
      <c r="H2783" s="54" t="s">
        <v>6179</v>
      </c>
      <c r="I2783" s="55" t="s">
        <v>1531</v>
      </c>
      <c r="J2783" s="54" t="s">
        <v>4730</v>
      </c>
      <c r="K2783" s="54" t="s">
        <v>4731</v>
      </c>
      <c r="L2783" s="54" t="s">
        <v>363</v>
      </c>
      <c r="M2783" s="54" t="s">
        <v>3766</v>
      </c>
      <c r="N2783" s="54">
        <v>7.01</v>
      </c>
      <c r="P2783" s="54">
        <v>7.97</v>
      </c>
      <c r="R2783" s="54">
        <v>31.91</v>
      </c>
      <c r="S2783" s="54">
        <v>2246</v>
      </c>
      <c r="T2783" s="54">
        <v>332</v>
      </c>
      <c r="U2783" s="54">
        <v>15000</v>
      </c>
    </row>
    <row r="2784" spans="5:21">
      <c r="E2784" s="55">
        <v>334</v>
      </c>
      <c r="F2784" s="55">
        <v>865</v>
      </c>
      <c r="H2784" s="54" t="s">
        <v>6180</v>
      </c>
      <c r="I2784" s="55">
        <v>2</v>
      </c>
      <c r="J2784" s="54" t="s">
        <v>6181</v>
      </c>
      <c r="K2784" s="54" t="s">
        <v>6182</v>
      </c>
      <c r="L2784" s="54" t="s">
        <v>363</v>
      </c>
      <c r="M2784" s="54" t="s">
        <v>116</v>
      </c>
      <c r="N2784" s="54">
        <v>7.04</v>
      </c>
      <c r="P2784" s="54">
        <v>0.99</v>
      </c>
      <c r="R2784" s="54">
        <v>11432.63</v>
      </c>
      <c r="S2784" s="54">
        <v>1937</v>
      </c>
      <c r="T2784" s="54">
        <v>124</v>
      </c>
      <c r="U2784" s="54">
        <v>144920</v>
      </c>
    </row>
    <row r="2785" spans="3:21">
      <c r="E2785" s="55">
        <v>334</v>
      </c>
      <c r="F2785" s="55">
        <v>869</v>
      </c>
      <c r="H2785" s="54" t="s">
        <v>6183</v>
      </c>
      <c r="I2785" s="55">
        <v>2</v>
      </c>
      <c r="J2785" s="54" t="s">
        <v>6184</v>
      </c>
      <c r="K2785" s="54" t="s">
        <v>6185</v>
      </c>
      <c r="L2785" s="54" t="s">
        <v>6186</v>
      </c>
      <c r="M2785" s="54" t="s">
        <v>116</v>
      </c>
      <c r="N2785" s="54">
        <v>7.04</v>
      </c>
      <c r="P2785" s="54">
        <v>0.56000000000000005</v>
      </c>
      <c r="R2785" s="54">
        <v>7437.41</v>
      </c>
      <c r="S2785" s="54">
        <v>3488</v>
      </c>
      <c r="T2785" s="54">
        <v>598</v>
      </c>
      <c r="U2785" s="54">
        <v>80000</v>
      </c>
    </row>
    <row r="2786" spans="3:21">
      <c r="E2786" s="55">
        <v>334</v>
      </c>
      <c r="F2786" s="55">
        <v>870</v>
      </c>
      <c r="H2786" s="54" t="s">
        <v>6187</v>
      </c>
      <c r="I2786" s="55">
        <v>2</v>
      </c>
      <c r="J2786" s="54" t="s">
        <v>6188</v>
      </c>
      <c r="K2786" s="54" t="s">
        <v>6189</v>
      </c>
      <c r="L2786" s="54" t="s">
        <v>363</v>
      </c>
      <c r="M2786" s="54" t="s">
        <v>116</v>
      </c>
      <c r="N2786" s="54">
        <v>7.04</v>
      </c>
      <c r="P2786" s="54">
        <v>0.38</v>
      </c>
      <c r="R2786" s="54">
        <v>9794.84</v>
      </c>
      <c r="S2786" s="54">
        <v>3400</v>
      </c>
      <c r="T2786" s="54">
        <v>193</v>
      </c>
      <c r="U2786" s="54">
        <v>325000</v>
      </c>
    </row>
    <row r="2787" spans="3:21">
      <c r="E2787" s="55">
        <v>334</v>
      </c>
      <c r="F2787" s="55">
        <v>872</v>
      </c>
      <c r="H2787" s="54" t="s">
        <v>6190</v>
      </c>
      <c r="I2787" s="55">
        <v>2</v>
      </c>
      <c r="J2787" s="54" t="s">
        <v>6191</v>
      </c>
      <c r="K2787" s="54" t="s">
        <v>6192</v>
      </c>
      <c r="L2787" s="54" t="s">
        <v>363</v>
      </c>
      <c r="M2787" s="54" t="s">
        <v>116</v>
      </c>
      <c r="N2787" s="54">
        <v>7.04</v>
      </c>
      <c r="P2787" s="54">
        <v>0.32</v>
      </c>
      <c r="R2787" s="54">
        <v>7210.53</v>
      </c>
      <c r="S2787" s="54">
        <v>2962</v>
      </c>
      <c r="T2787" s="54">
        <v>45</v>
      </c>
      <c r="U2787" s="54">
        <v>285500</v>
      </c>
    </row>
    <row r="2788" spans="3:21">
      <c r="E2788" s="55">
        <v>335</v>
      </c>
      <c r="F2788" s="55">
        <v>1</v>
      </c>
      <c r="H2788" s="54" t="s">
        <v>6193</v>
      </c>
      <c r="I2788" s="55">
        <v>2</v>
      </c>
      <c r="J2788" s="54" t="s">
        <v>6194</v>
      </c>
      <c r="K2788" s="54" t="s">
        <v>6193</v>
      </c>
      <c r="L2788" s="54" t="s">
        <v>363</v>
      </c>
      <c r="M2788" s="54" t="s">
        <v>104</v>
      </c>
      <c r="N2788" s="54">
        <v>9.02</v>
      </c>
      <c r="P2788" s="54">
        <v>5.58</v>
      </c>
      <c r="R2788" s="54">
        <v>12857.72</v>
      </c>
      <c r="S2788" s="54">
        <v>2367</v>
      </c>
      <c r="T2788" s="54">
        <v>25</v>
      </c>
      <c r="U2788" s="54">
        <v>47000</v>
      </c>
    </row>
    <row r="2789" spans="3:21">
      <c r="E2789" s="55">
        <v>335</v>
      </c>
      <c r="F2789" s="55">
        <v>1.01</v>
      </c>
      <c r="H2789" s="54" t="s">
        <v>6195</v>
      </c>
      <c r="I2789" s="55">
        <v>2</v>
      </c>
      <c r="J2789" s="54" t="s">
        <v>6196</v>
      </c>
      <c r="K2789" s="54" t="s">
        <v>6195</v>
      </c>
      <c r="L2789" s="54" t="s">
        <v>363</v>
      </c>
      <c r="M2789" s="54" t="s">
        <v>104</v>
      </c>
      <c r="N2789" s="54">
        <v>9.02</v>
      </c>
      <c r="P2789" s="54">
        <v>2</v>
      </c>
      <c r="R2789" s="54">
        <v>11616.97</v>
      </c>
      <c r="S2789" s="54">
        <v>2880</v>
      </c>
      <c r="T2789" s="54">
        <v>115</v>
      </c>
      <c r="U2789" s="54">
        <v>310000</v>
      </c>
    </row>
    <row r="2790" spans="3:21">
      <c r="E2790" s="55">
        <v>335</v>
      </c>
      <c r="F2790" s="55">
        <v>1.02</v>
      </c>
      <c r="H2790" s="54" t="s">
        <v>151</v>
      </c>
      <c r="I2790" s="55">
        <v>2</v>
      </c>
      <c r="J2790" s="54" t="s">
        <v>6197</v>
      </c>
      <c r="K2790" s="54" t="s">
        <v>6198</v>
      </c>
      <c r="L2790" s="54" t="s">
        <v>363</v>
      </c>
      <c r="M2790" s="54" t="s">
        <v>104</v>
      </c>
      <c r="N2790" s="54">
        <v>9.02</v>
      </c>
      <c r="P2790" s="54">
        <v>1.84</v>
      </c>
      <c r="R2790" s="54">
        <v>12283.43</v>
      </c>
      <c r="S2790" s="54">
        <v>2870</v>
      </c>
      <c r="T2790" s="54">
        <v>332</v>
      </c>
      <c r="U2790" s="54">
        <v>240000</v>
      </c>
    </row>
    <row r="2791" spans="3:21">
      <c r="E2791" s="55">
        <v>335</v>
      </c>
      <c r="F2791" s="55">
        <v>1.03</v>
      </c>
      <c r="H2791" s="54" t="s">
        <v>6199</v>
      </c>
      <c r="I2791" s="55">
        <v>2</v>
      </c>
      <c r="J2791" s="54" t="s">
        <v>6200</v>
      </c>
      <c r="K2791" s="54" t="s">
        <v>6201</v>
      </c>
      <c r="L2791" s="54" t="s">
        <v>363</v>
      </c>
      <c r="M2791" s="54" t="s">
        <v>104</v>
      </c>
      <c r="N2791" s="54">
        <v>9.02</v>
      </c>
      <c r="P2791" s="54">
        <v>1.19</v>
      </c>
      <c r="R2791" s="54">
        <v>10546.38</v>
      </c>
      <c r="S2791" s="54">
        <v>2744</v>
      </c>
      <c r="T2791" s="54">
        <v>126</v>
      </c>
      <c r="U2791" s="54">
        <v>364000</v>
      </c>
    </row>
    <row r="2792" spans="3:21">
      <c r="C2792" s="55" t="s">
        <v>8830</v>
      </c>
      <c r="D2792" s="55" t="s">
        <v>8829</v>
      </c>
      <c r="E2792" s="55">
        <v>335</v>
      </c>
      <c r="F2792" s="55">
        <v>1.04</v>
      </c>
      <c r="H2792" s="54" t="s">
        <v>151</v>
      </c>
      <c r="I2792" s="55" t="s">
        <v>77</v>
      </c>
      <c r="J2792" s="54" t="s">
        <v>85</v>
      </c>
      <c r="K2792" s="54" t="s">
        <v>6202</v>
      </c>
      <c r="L2792" s="54" t="s">
        <v>309</v>
      </c>
      <c r="M2792" s="54" t="s">
        <v>88</v>
      </c>
      <c r="N2792" s="54">
        <v>9</v>
      </c>
      <c r="P2792" s="54">
        <v>4.08</v>
      </c>
      <c r="Q2792" s="54" t="s">
        <v>149</v>
      </c>
      <c r="R2792" s="54">
        <v>0</v>
      </c>
      <c r="U2792" s="54">
        <v>0</v>
      </c>
    </row>
    <row r="2793" spans="3:21">
      <c r="E2793" s="55">
        <v>335</v>
      </c>
      <c r="F2793" s="55">
        <v>1.05</v>
      </c>
      <c r="H2793" s="54" t="s">
        <v>6203</v>
      </c>
      <c r="I2793" s="55">
        <v>2</v>
      </c>
      <c r="J2793" s="54" t="s">
        <v>6204</v>
      </c>
      <c r="K2793" s="54" t="s">
        <v>6203</v>
      </c>
      <c r="L2793" s="54" t="s">
        <v>363</v>
      </c>
      <c r="M2793" s="54" t="s">
        <v>104</v>
      </c>
      <c r="N2793" s="54">
        <v>9.02</v>
      </c>
      <c r="P2793" s="54">
        <v>4.2</v>
      </c>
      <c r="R2793" s="54">
        <v>11184.48</v>
      </c>
      <c r="S2793" s="54">
        <v>3334</v>
      </c>
      <c r="T2793" s="54">
        <v>670</v>
      </c>
      <c r="U2793" s="54">
        <v>315000</v>
      </c>
    </row>
    <row r="2794" spans="3:21">
      <c r="E2794" s="55">
        <v>335</v>
      </c>
      <c r="F2794" s="55">
        <v>1.06</v>
      </c>
      <c r="H2794" s="54" t="s">
        <v>6205</v>
      </c>
      <c r="I2794" s="55">
        <v>2</v>
      </c>
      <c r="J2794" s="54" t="s">
        <v>6206</v>
      </c>
      <c r="K2794" s="54" t="s">
        <v>6207</v>
      </c>
      <c r="L2794" s="54" t="s">
        <v>363</v>
      </c>
      <c r="M2794" s="54" t="s">
        <v>104</v>
      </c>
      <c r="N2794" s="54">
        <v>9.02</v>
      </c>
      <c r="P2794" s="54">
        <v>3.44</v>
      </c>
      <c r="R2794" s="54">
        <v>9975.6299999999992</v>
      </c>
      <c r="S2794" s="54">
        <v>2617</v>
      </c>
      <c r="T2794" s="54">
        <v>347</v>
      </c>
      <c r="U2794" s="54">
        <v>269900</v>
      </c>
    </row>
    <row r="2795" spans="3:21">
      <c r="E2795" s="55">
        <v>335</v>
      </c>
      <c r="F2795" s="55">
        <v>2</v>
      </c>
      <c r="H2795" s="54" t="s">
        <v>151</v>
      </c>
      <c r="I2795" s="55" t="s">
        <v>77</v>
      </c>
      <c r="J2795" s="54" t="s">
        <v>85</v>
      </c>
      <c r="K2795" s="54" t="s">
        <v>322</v>
      </c>
      <c r="L2795" s="54" t="s">
        <v>309</v>
      </c>
      <c r="M2795" s="54" t="s">
        <v>88</v>
      </c>
      <c r="N2795" s="54">
        <v>9</v>
      </c>
      <c r="P2795" s="54">
        <v>44.62</v>
      </c>
      <c r="Q2795" s="54" t="s">
        <v>152</v>
      </c>
      <c r="R2795" s="54">
        <v>0</v>
      </c>
      <c r="S2795" s="54">
        <v>3108</v>
      </c>
      <c r="T2795" s="54">
        <v>25</v>
      </c>
      <c r="U2795" s="54">
        <v>250000</v>
      </c>
    </row>
    <row r="2796" spans="3:21">
      <c r="E2796" s="55">
        <v>335</v>
      </c>
      <c r="F2796" s="55">
        <v>3</v>
      </c>
      <c r="H2796" s="54" t="s">
        <v>6208</v>
      </c>
      <c r="I2796" s="55">
        <v>2</v>
      </c>
      <c r="J2796" s="54" t="s">
        <v>5221</v>
      </c>
      <c r="K2796" s="54" t="s">
        <v>6208</v>
      </c>
      <c r="L2796" s="54" t="s">
        <v>363</v>
      </c>
      <c r="M2796" s="54" t="s">
        <v>91</v>
      </c>
      <c r="N2796" s="54">
        <v>9</v>
      </c>
      <c r="P2796" s="54">
        <v>1.0900000000000001</v>
      </c>
      <c r="R2796" s="54">
        <v>7784.82</v>
      </c>
      <c r="S2796" s="54">
        <v>3411</v>
      </c>
      <c r="T2796" s="54">
        <v>936</v>
      </c>
      <c r="U2796" s="54">
        <v>179900</v>
      </c>
    </row>
    <row r="2797" spans="3:21">
      <c r="E2797" s="55">
        <v>335</v>
      </c>
      <c r="F2797" s="55">
        <v>3.01</v>
      </c>
      <c r="H2797" s="54" t="s">
        <v>6209</v>
      </c>
      <c r="I2797" s="55">
        <v>2</v>
      </c>
      <c r="J2797" s="54" t="s">
        <v>6210</v>
      </c>
      <c r="K2797" s="54" t="s">
        <v>6209</v>
      </c>
      <c r="L2797" s="54" t="s">
        <v>363</v>
      </c>
      <c r="M2797" s="54" t="s">
        <v>91</v>
      </c>
      <c r="N2797" s="54">
        <v>9</v>
      </c>
      <c r="P2797" s="54">
        <v>1.19</v>
      </c>
      <c r="R2797" s="54">
        <v>15027.26</v>
      </c>
      <c r="S2797" s="54">
        <v>3426</v>
      </c>
      <c r="T2797" s="54">
        <v>173</v>
      </c>
      <c r="U2797" s="54">
        <v>510000</v>
      </c>
    </row>
    <row r="2798" spans="3:21">
      <c r="E2798" s="55">
        <v>335</v>
      </c>
      <c r="F2798" s="55">
        <v>4</v>
      </c>
      <c r="H2798" s="54" t="s">
        <v>151</v>
      </c>
      <c r="I2798" s="55">
        <v>1</v>
      </c>
      <c r="J2798" s="54" t="s">
        <v>6211</v>
      </c>
      <c r="K2798" s="54" t="s">
        <v>6212</v>
      </c>
      <c r="L2798" s="54" t="s">
        <v>363</v>
      </c>
      <c r="M2798" s="54" t="s">
        <v>91</v>
      </c>
      <c r="N2798" s="54">
        <v>9</v>
      </c>
      <c r="P2798" s="54">
        <v>1.6</v>
      </c>
      <c r="R2798" s="54">
        <v>588.47</v>
      </c>
      <c r="U2798" s="54">
        <v>0</v>
      </c>
    </row>
    <row r="2799" spans="3:21">
      <c r="E2799" s="55">
        <v>335</v>
      </c>
      <c r="F2799" s="55">
        <v>5</v>
      </c>
      <c r="H2799" s="54" t="s">
        <v>6213</v>
      </c>
      <c r="I2799" s="55">
        <v>1</v>
      </c>
      <c r="J2799" s="54" t="s">
        <v>1188</v>
      </c>
      <c r="K2799" s="54" t="s">
        <v>2279</v>
      </c>
      <c r="L2799" s="54" t="s">
        <v>2280</v>
      </c>
      <c r="M2799" s="54" t="s">
        <v>91</v>
      </c>
      <c r="N2799" s="54">
        <v>9</v>
      </c>
      <c r="P2799" s="54">
        <v>0.35</v>
      </c>
      <c r="R2799" s="54">
        <v>187.89</v>
      </c>
      <c r="S2799" s="54">
        <v>3490</v>
      </c>
      <c r="T2799" s="54">
        <v>950</v>
      </c>
      <c r="U2799" s="54">
        <v>100</v>
      </c>
    </row>
    <row r="2800" spans="3:21">
      <c r="E2800" s="55">
        <v>335</v>
      </c>
      <c r="F2800" s="55">
        <v>5.01</v>
      </c>
      <c r="H2800" s="54" t="s">
        <v>6213</v>
      </c>
      <c r="I2800" s="55">
        <v>1</v>
      </c>
      <c r="J2800" s="54" t="s">
        <v>6214</v>
      </c>
      <c r="K2800" s="54" t="s">
        <v>6215</v>
      </c>
      <c r="L2800" s="54" t="s">
        <v>363</v>
      </c>
      <c r="M2800" s="54" t="s">
        <v>91</v>
      </c>
      <c r="N2800" s="54">
        <v>9</v>
      </c>
      <c r="P2800" s="54">
        <v>0.83</v>
      </c>
      <c r="R2800" s="54">
        <v>443.13</v>
      </c>
      <c r="S2800" s="54">
        <v>2729</v>
      </c>
      <c r="T2800" s="54">
        <v>205</v>
      </c>
      <c r="U2800" s="54">
        <v>393500</v>
      </c>
    </row>
    <row r="2801" spans="3:21">
      <c r="E2801" s="55">
        <v>335</v>
      </c>
      <c r="F2801" s="55">
        <v>5.0199999999999996</v>
      </c>
      <c r="H2801" s="54" t="s">
        <v>6213</v>
      </c>
      <c r="I2801" s="55">
        <v>1</v>
      </c>
      <c r="J2801" s="54" t="s">
        <v>6216</v>
      </c>
      <c r="K2801" s="54" t="s">
        <v>6217</v>
      </c>
      <c r="L2801" s="54" t="s">
        <v>363</v>
      </c>
      <c r="M2801" s="54" t="s">
        <v>91</v>
      </c>
      <c r="N2801" s="54">
        <v>9</v>
      </c>
      <c r="P2801" s="54">
        <v>0.99</v>
      </c>
      <c r="R2801" s="54">
        <v>528.21</v>
      </c>
      <c r="S2801" s="54">
        <v>1914</v>
      </c>
      <c r="T2801" s="54">
        <v>215</v>
      </c>
      <c r="U2801" s="54">
        <v>64000</v>
      </c>
    </row>
    <row r="2802" spans="3:21">
      <c r="E2802" s="55">
        <v>335</v>
      </c>
      <c r="F2802" s="55">
        <v>5.03</v>
      </c>
      <c r="H2802" s="54" t="s">
        <v>6213</v>
      </c>
      <c r="I2802" s="55">
        <v>1</v>
      </c>
      <c r="J2802" s="54" t="s">
        <v>6218</v>
      </c>
      <c r="K2802" s="54" t="s">
        <v>6219</v>
      </c>
      <c r="L2802" s="54" t="s">
        <v>363</v>
      </c>
      <c r="M2802" s="54" t="s">
        <v>91</v>
      </c>
      <c r="N2802" s="54">
        <v>9</v>
      </c>
      <c r="P2802" s="54">
        <v>1.02</v>
      </c>
      <c r="R2802" s="54">
        <v>538.84</v>
      </c>
      <c r="S2802" s="54">
        <v>1762</v>
      </c>
      <c r="T2802" s="54">
        <v>270</v>
      </c>
      <c r="U2802" s="54">
        <v>1</v>
      </c>
    </row>
    <row r="2803" spans="3:21">
      <c r="E2803" s="55">
        <v>335</v>
      </c>
      <c r="F2803" s="55">
        <v>5.04</v>
      </c>
      <c r="H2803" s="54" t="s">
        <v>6213</v>
      </c>
      <c r="I2803" s="55">
        <v>1</v>
      </c>
      <c r="J2803" s="54" t="s">
        <v>6220</v>
      </c>
      <c r="K2803" s="54" t="s">
        <v>6221</v>
      </c>
      <c r="L2803" s="54" t="s">
        <v>363</v>
      </c>
      <c r="M2803" s="54" t="s">
        <v>91</v>
      </c>
      <c r="N2803" s="54">
        <v>9</v>
      </c>
      <c r="P2803" s="54">
        <v>0.67</v>
      </c>
      <c r="R2803" s="54">
        <v>358.05</v>
      </c>
      <c r="S2803" s="54">
        <v>3408</v>
      </c>
      <c r="T2803" s="54">
        <v>973</v>
      </c>
      <c r="U2803" s="54">
        <v>1</v>
      </c>
    </row>
    <row r="2804" spans="3:21">
      <c r="E2804" s="55">
        <v>335</v>
      </c>
      <c r="F2804" s="55">
        <v>5.05</v>
      </c>
      <c r="H2804" s="54" t="s">
        <v>6213</v>
      </c>
      <c r="I2804" s="55">
        <v>1</v>
      </c>
      <c r="J2804" s="54" t="s">
        <v>6222</v>
      </c>
      <c r="K2804" s="54" t="s">
        <v>6223</v>
      </c>
      <c r="L2804" s="54" t="s">
        <v>363</v>
      </c>
      <c r="M2804" s="54" t="s">
        <v>91</v>
      </c>
      <c r="N2804" s="54">
        <v>9</v>
      </c>
      <c r="P2804" s="54">
        <v>0.22</v>
      </c>
      <c r="R2804" s="54">
        <v>116.99</v>
      </c>
      <c r="S2804" s="54">
        <v>2035</v>
      </c>
      <c r="T2804" s="54">
        <v>142</v>
      </c>
      <c r="U2804" s="54">
        <v>63000</v>
      </c>
    </row>
    <row r="2805" spans="3:21">
      <c r="C2805" s="55" t="s">
        <v>8829</v>
      </c>
      <c r="E2805" s="55">
        <v>336</v>
      </c>
      <c r="F2805" s="55">
        <v>1</v>
      </c>
      <c r="H2805" s="54" t="s">
        <v>6224</v>
      </c>
      <c r="I2805" s="55" t="s">
        <v>3974</v>
      </c>
      <c r="J2805" s="54" t="s">
        <v>6225</v>
      </c>
      <c r="K2805" s="54" t="s">
        <v>6226</v>
      </c>
      <c r="L2805" s="54" t="s">
        <v>1591</v>
      </c>
      <c r="M2805" s="54" t="s">
        <v>3766</v>
      </c>
      <c r="N2805" s="54">
        <v>9</v>
      </c>
      <c r="P2805" s="54">
        <v>30</v>
      </c>
      <c r="R2805" s="54">
        <v>24690.93</v>
      </c>
      <c r="U2805" s="54">
        <v>0</v>
      </c>
    </row>
    <row r="2806" spans="3:21">
      <c r="C2806" s="55" t="s">
        <v>8829</v>
      </c>
      <c r="E2806" s="55">
        <v>336</v>
      </c>
      <c r="F2806" s="55">
        <v>1</v>
      </c>
      <c r="G2806" s="54" t="s">
        <v>1530</v>
      </c>
      <c r="H2806" s="54" t="s">
        <v>6224</v>
      </c>
      <c r="I2806" s="55" t="s">
        <v>1531</v>
      </c>
      <c r="J2806" s="54" t="s">
        <v>6225</v>
      </c>
      <c r="K2806" s="54" t="s">
        <v>6226</v>
      </c>
      <c r="L2806" s="54" t="s">
        <v>1591</v>
      </c>
      <c r="M2806" s="54" t="s">
        <v>3766</v>
      </c>
      <c r="N2806" s="54">
        <v>9</v>
      </c>
      <c r="P2806" s="54">
        <v>651</v>
      </c>
      <c r="R2806" s="54">
        <v>2832.46</v>
      </c>
      <c r="U2806" s="54">
        <v>0</v>
      </c>
    </row>
    <row r="2807" spans="3:21">
      <c r="E2807" s="55">
        <v>336</v>
      </c>
      <c r="F2807" s="55">
        <v>1.01</v>
      </c>
      <c r="H2807" s="54" t="s">
        <v>6227</v>
      </c>
      <c r="I2807" s="55">
        <v>2</v>
      </c>
      <c r="J2807" s="54" t="s">
        <v>6228</v>
      </c>
      <c r="K2807" s="54" t="s">
        <v>6229</v>
      </c>
      <c r="L2807" s="54" t="s">
        <v>6230</v>
      </c>
      <c r="M2807" s="54" t="s">
        <v>3766</v>
      </c>
      <c r="N2807" s="54">
        <v>9</v>
      </c>
      <c r="P2807" s="54">
        <v>0</v>
      </c>
      <c r="R2807" s="54">
        <v>4236.28</v>
      </c>
      <c r="U2807" s="54">
        <v>0</v>
      </c>
    </row>
    <row r="2808" spans="3:21">
      <c r="E2808" s="55">
        <v>336</v>
      </c>
      <c r="F2808" s="55">
        <v>1.02</v>
      </c>
      <c r="H2808" s="54" t="s">
        <v>6231</v>
      </c>
      <c r="I2808" s="55">
        <v>2</v>
      </c>
      <c r="J2808" s="54" t="s">
        <v>6232</v>
      </c>
      <c r="K2808" s="54" t="s">
        <v>6233</v>
      </c>
      <c r="L2808" s="54" t="s">
        <v>6234</v>
      </c>
      <c r="M2808" s="54" t="s">
        <v>3766</v>
      </c>
      <c r="N2808" s="54">
        <v>9</v>
      </c>
      <c r="P2808" s="54">
        <v>0</v>
      </c>
      <c r="R2808" s="54">
        <v>3949.13</v>
      </c>
      <c r="U2808" s="54">
        <v>0</v>
      </c>
    </row>
    <row r="2809" spans="3:21">
      <c r="E2809" s="55">
        <v>336</v>
      </c>
      <c r="F2809" s="55">
        <v>1.03</v>
      </c>
      <c r="H2809" s="54" t="s">
        <v>6235</v>
      </c>
      <c r="I2809" s="55">
        <v>2</v>
      </c>
      <c r="J2809" s="54" t="s">
        <v>6236</v>
      </c>
      <c r="K2809" s="54" t="s">
        <v>6237</v>
      </c>
      <c r="L2809" s="54" t="s">
        <v>363</v>
      </c>
      <c r="M2809" s="54" t="s">
        <v>3766</v>
      </c>
      <c r="N2809" s="54">
        <v>9</v>
      </c>
      <c r="P2809" s="54">
        <v>0</v>
      </c>
      <c r="R2809" s="54">
        <v>6033.59</v>
      </c>
      <c r="U2809" s="54">
        <v>0</v>
      </c>
    </row>
    <row r="2810" spans="3:21">
      <c r="E2810" s="55">
        <v>336</v>
      </c>
      <c r="F2810" s="55">
        <v>1.04</v>
      </c>
      <c r="H2810" s="54" t="s">
        <v>6238</v>
      </c>
      <c r="I2810" s="55">
        <v>2</v>
      </c>
      <c r="J2810" s="54" t="s">
        <v>6239</v>
      </c>
      <c r="K2810" s="54" t="s">
        <v>6226</v>
      </c>
      <c r="L2810" s="54" t="s">
        <v>1591</v>
      </c>
      <c r="M2810" s="54" t="s">
        <v>3766</v>
      </c>
      <c r="N2810" s="54">
        <v>9</v>
      </c>
      <c r="P2810" s="54">
        <v>0</v>
      </c>
      <c r="R2810" s="54">
        <v>6349.1</v>
      </c>
      <c r="U2810" s="54">
        <v>0</v>
      </c>
    </row>
    <row r="2811" spans="3:21">
      <c r="E2811" s="55">
        <v>336</v>
      </c>
      <c r="F2811" s="55">
        <v>1.05</v>
      </c>
      <c r="H2811" s="54" t="s">
        <v>6240</v>
      </c>
      <c r="I2811" s="55">
        <v>2</v>
      </c>
      <c r="J2811" s="54" t="s">
        <v>6241</v>
      </c>
      <c r="K2811" s="54" t="s">
        <v>6242</v>
      </c>
      <c r="L2811" s="54" t="s">
        <v>6243</v>
      </c>
      <c r="M2811" s="54" t="s">
        <v>3766</v>
      </c>
      <c r="N2811" s="54">
        <v>9</v>
      </c>
      <c r="P2811" s="54">
        <v>0</v>
      </c>
      <c r="R2811" s="54">
        <v>5097.71</v>
      </c>
      <c r="U2811" s="54">
        <v>0</v>
      </c>
    </row>
    <row r="2812" spans="3:21">
      <c r="E2812" s="55">
        <v>336</v>
      </c>
      <c r="F2812" s="55">
        <v>1.06</v>
      </c>
      <c r="H2812" s="54" t="s">
        <v>6244</v>
      </c>
      <c r="I2812" s="55">
        <v>2</v>
      </c>
      <c r="J2812" s="54" t="s">
        <v>6245</v>
      </c>
      <c r="K2812" s="54" t="s">
        <v>6244</v>
      </c>
      <c r="L2812" s="54" t="s">
        <v>363</v>
      </c>
      <c r="M2812" s="54" t="s">
        <v>3766</v>
      </c>
      <c r="N2812" s="54">
        <v>9</v>
      </c>
      <c r="P2812" s="54">
        <v>0</v>
      </c>
      <c r="R2812" s="54">
        <v>3615.75</v>
      </c>
      <c r="U2812" s="54">
        <v>0</v>
      </c>
    </row>
    <row r="2813" spans="3:21">
      <c r="E2813" s="55">
        <v>336</v>
      </c>
      <c r="F2813" s="55">
        <v>1.07</v>
      </c>
      <c r="H2813" s="54" t="s">
        <v>6224</v>
      </c>
      <c r="I2813" s="55">
        <v>2</v>
      </c>
      <c r="J2813" s="54" t="s">
        <v>6246</v>
      </c>
      <c r="K2813" s="54" t="s">
        <v>6247</v>
      </c>
      <c r="L2813" s="54" t="s">
        <v>363</v>
      </c>
      <c r="M2813" s="54" t="s">
        <v>3766</v>
      </c>
      <c r="N2813" s="54">
        <v>9</v>
      </c>
      <c r="P2813" s="54">
        <v>0</v>
      </c>
      <c r="R2813" s="54">
        <v>3817.97</v>
      </c>
      <c r="U2813" s="54">
        <v>0</v>
      </c>
    </row>
    <row r="2814" spans="3:21">
      <c r="E2814" s="55">
        <v>336</v>
      </c>
      <c r="F2814" s="55">
        <v>1.08</v>
      </c>
      <c r="H2814" s="54" t="s">
        <v>6224</v>
      </c>
      <c r="I2814" s="55">
        <v>2</v>
      </c>
      <c r="J2814" s="54" t="s">
        <v>6248</v>
      </c>
      <c r="K2814" s="54" t="s">
        <v>6249</v>
      </c>
      <c r="L2814" s="54" t="s">
        <v>6250</v>
      </c>
      <c r="M2814" s="54" t="s">
        <v>3766</v>
      </c>
      <c r="N2814" s="54">
        <v>9</v>
      </c>
      <c r="P2814" s="54">
        <v>0</v>
      </c>
      <c r="R2814" s="54">
        <v>4909.83</v>
      </c>
      <c r="U2814" s="54">
        <v>0</v>
      </c>
    </row>
    <row r="2815" spans="3:21">
      <c r="E2815" s="55">
        <v>336</v>
      </c>
      <c r="F2815" s="55">
        <v>1.0900000000000001</v>
      </c>
      <c r="H2815" s="54" t="s">
        <v>6251</v>
      </c>
      <c r="I2815" s="55">
        <v>2</v>
      </c>
      <c r="J2815" s="54" t="s">
        <v>6252</v>
      </c>
      <c r="K2815" s="54" t="s">
        <v>6251</v>
      </c>
      <c r="L2815" s="54" t="s">
        <v>363</v>
      </c>
      <c r="M2815" s="54" t="s">
        <v>3766</v>
      </c>
      <c r="N2815" s="54">
        <v>9</v>
      </c>
      <c r="P2815" s="54">
        <v>0</v>
      </c>
      <c r="R2815" s="54">
        <v>8963.4599999999991</v>
      </c>
      <c r="U2815" s="54">
        <v>0</v>
      </c>
    </row>
    <row r="2816" spans="3:21">
      <c r="E2816" s="55">
        <v>336</v>
      </c>
      <c r="F2816" s="55">
        <v>1.1000000000000001</v>
      </c>
      <c r="H2816" s="54" t="s">
        <v>6224</v>
      </c>
      <c r="I2816" s="55">
        <v>2</v>
      </c>
      <c r="J2816" s="54" t="s">
        <v>6253</v>
      </c>
      <c r="K2816" s="54" t="s">
        <v>6229</v>
      </c>
      <c r="L2816" s="54" t="s">
        <v>6230</v>
      </c>
      <c r="M2816" s="54" t="s">
        <v>3766</v>
      </c>
      <c r="N2816" s="54">
        <v>9</v>
      </c>
      <c r="P2816" s="54">
        <v>0</v>
      </c>
      <c r="R2816" s="54">
        <v>655.83</v>
      </c>
      <c r="U2816" s="54">
        <v>0</v>
      </c>
    </row>
    <row r="2817" spans="5:21">
      <c r="E2817" s="55">
        <v>336</v>
      </c>
      <c r="F2817" s="55">
        <v>2</v>
      </c>
      <c r="H2817" s="54" t="s">
        <v>140</v>
      </c>
      <c r="I2817" s="55" t="s">
        <v>321</v>
      </c>
      <c r="J2817" s="54" t="s">
        <v>6254</v>
      </c>
      <c r="K2817" s="54" t="s">
        <v>6255</v>
      </c>
      <c r="L2817" s="54" t="s">
        <v>6256</v>
      </c>
      <c r="M2817" s="54" t="s">
        <v>3766</v>
      </c>
      <c r="N2817" s="54">
        <v>9</v>
      </c>
      <c r="P2817" s="54">
        <v>0.86</v>
      </c>
      <c r="R2817" s="54">
        <v>4207.92</v>
      </c>
      <c r="U2817" s="54">
        <v>0</v>
      </c>
    </row>
    <row r="2818" spans="5:21">
      <c r="E2818" s="55">
        <v>336</v>
      </c>
      <c r="F2818" s="55">
        <v>3.02</v>
      </c>
      <c r="H2818" s="54" t="s">
        <v>6257</v>
      </c>
      <c r="I2818" s="55">
        <v>2</v>
      </c>
      <c r="J2818" s="54" t="s">
        <v>6258</v>
      </c>
      <c r="K2818" s="54" t="s">
        <v>6257</v>
      </c>
      <c r="L2818" s="54" t="s">
        <v>363</v>
      </c>
      <c r="M2818" s="54" t="s">
        <v>91</v>
      </c>
      <c r="N2818" s="54">
        <v>9.01</v>
      </c>
      <c r="P2818" s="54">
        <v>12</v>
      </c>
      <c r="R2818" s="54">
        <v>18278.02</v>
      </c>
      <c r="S2818" s="54">
        <v>3478</v>
      </c>
      <c r="T2818" s="54">
        <v>899</v>
      </c>
      <c r="U2818" s="54">
        <v>375900</v>
      </c>
    </row>
    <row r="2819" spans="5:21">
      <c r="E2819" s="55">
        <v>336</v>
      </c>
      <c r="F2819" s="55">
        <v>3.03</v>
      </c>
      <c r="H2819" s="54" t="s">
        <v>6259</v>
      </c>
      <c r="I2819" s="55">
        <v>2</v>
      </c>
      <c r="J2819" s="54" t="s">
        <v>6260</v>
      </c>
      <c r="K2819" s="54" t="s">
        <v>6259</v>
      </c>
      <c r="L2819" s="54" t="s">
        <v>363</v>
      </c>
      <c r="M2819" s="54" t="s">
        <v>104</v>
      </c>
      <c r="N2819" s="54">
        <v>9.01</v>
      </c>
      <c r="P2819" s="54">
        <v>0.88</v>
      </c>
      <c r="R2819" s="54">
        <v>10390.4</v>
      </c>
      <c r="S2819" s="54">
        <v>2772</v>
      </c>
      <c r="T2819" s="54">
        <v>4</v>
      </c>
      <c r="U2819" s="54">
        <v>373000</v>
      </c>
    </row>
    <row r="2820" spans="5:21">
      <c r="E2820" s="55">
        <v>336</v>
      </c>
      <c r="F2820" s="55">
        <v>3.04</v>
      </c>
      <c r="H2820" s="54" t="s">
        <v>6261</v>
      </c>
      <c r="I2820" s="55">
        <v>2</v>
      </c>
      <c r="J2820" s="54" t="s">
        <v>6262</v>
      </c>
      <c r="K2820" s="54" t="s">
        <v>6261</v>
      </c>
      <c r="L2820" s="54" t="s">
        <v>363</v>
      </c>
      <c r="M2820" s="54" t="s">
        <v>104</v>
      </c>
      <c r="N2820" s="54">
        <v>9.01</v>
      </c>
      <c r="P2820" s="54">
        <v>0.88</v>
      </c>
      <c r="R2820" s="54">
        <v>9624.68</v>
      </c>
      <c r="S2820" s="54">
        <v>3289</v>
      </c>
      <c r="T2820" s="54">
        <v>890</v>
      </c>
      <c r="U2820" s="54">
        <v>240000</v>
      </c>
    </row>
    <row r="2821" spans="5:21">
      <c r="E2821" s="55">
        <v>336</v>
      </c>
      <c r="F2821" s="55">
        <v>3.05</v>
      </c>
      <c r="H2821" s="54" t="s">
        <v>6263</v>
      </c>
      <c r="I2821" s="55">
        <v>2</v>
      </c>
      <c r="J2821" s="54" t="s">
        <v>6264</v>
      </c>
      <c r="K2821" s="54" t="s">
        <v>6265</v>
      </c>
      <c r="L2821" s="54" t="s">
        <v>6266</v>
      </c>
      <c r="M2821" s="54" t="s">
        <v>104</v>
      </c>
      <c r="N2821" s="54">
        <v>9.01</v>
      </c>
      <c r="P2821" s="54">
        <v>1.1200000000000001</v>
      </c>
      <c r="R2821" s="54">
        <v>12967.61</v>
      </c>
      <c r="S2821" s="54">
        <v>3490</v>
      </c>
      <c r="T2821" s="54">
        <v>292</v>
      </c>
      <c r="U2821" s="54">
        <v>100</v>
      </c>
    </row>
    <row r="2822" spans="5:21">
      <c r="E2822" s="55">
        <v>336</v>
      </c>
      <c r="F2822" s="55">
        <v>3.06</v>
      </c>
      <c r="H2822" s="54" t="s">
        <v>6267</v>
      </c>
      <c r="I2822" s="55">
        <v>2</v>
      </c>
      <c r="J2822" s="54" t="s">
        <v>6268</v>
      </c>
      <c r="K2822" s="54" t="s">
        <v>6269</v>
      </c>
      <c r="L2822" s="54" t="s">
        <v>6270</v>
      </c>
      <c r="M2822" s="54" t="s">
        <v>104</v>
      </c>
      <c r="N2822" s="54">
        <v>9.01</v>
      </c>
      <c r="P2822" s="54">
        <v>1.01</v>
      </c>
      <c r="R2822" s="54">
        <v>14215.45</v>
      </c>
      <c r="S2822" s="54">
        <v>3509</v>
      </c>
      <c r="T2822" s="54">
        <v>175</v>
      </c>
      <c r="U2822" s="54">
        <v>10</v>
      </c>
    </row>
    <row r="2823" spans="5:21">
      <c r="E2823" s="55">
        <v>336</v>
      </c>
      <c r="F2823" s="55">
        <v>3.07</v>
      </c>
      <c r="H2823" s="54" t="s">
        <v>6271</v>
      </c>
      <c r="I2823" s="55" t="s">
        <v>3974</v>
      </c>
      <c r="J2823" s="54" t="s">
        <v>6272</v>
      </c>
      <c r="K2823" s="54" t="s">
        <v>6271</v>
      </c>
      <c r="L2823" s="54" t="s">
        <v>363</v>
      </c>
      <c r="M2823" s="54" t="s">
        <v>91</v>
      </c>
      <c r="N2823" s="54">
        <v>9.01</v>
      </c>
      <c r="P2823" s="54">
        <v>1.43</v>
      </c>
      <c r="R2823" s="54">
        <v>19320.25</v>
      </c>
      <c r="S2823" s="54">
        <v>3491</v>
      </c>
      <c r="T2823" s="54">
        <v>301</v>
      </c>
      <c r="U2823" s="54">
        <v>660000</v>
      </c>
    </row>
    <row r="2824" spans="5:21">
      <c r="E2824" s="55">
        <v>336</v>
      </c>
      <c r="F2824" s="55">
        <v>3.07</v>
      </c>
      <c r="G2824" s="54" t="s">
        <v>1530</v>
      </c>
      <c r="H2824" s="54" t="s">
        <v>6271</v>
      </c>
      <c r="I2824" s="55" t="s">
        <v>1531</v>
      </c>
      <c r="J2824" s="54" t="s">
        <v>6272</v>
      </c>
      <c r="K2824" s="54" t="s">
        <v>6271</v>
      </c>
      <c r="L2824" s="54" t="s">
        <v>363</v>
      </c>
      <c r="M2824" s="54" t="s">
        <v>91</v>
      </c>
      <c r="N2824" s="54">
        <v>9.01</v>
      </c>
      <c r="P2824" s="54">
        <v>10.516999999999999</v>
      </c>
      <c r="R2824" s="54">
        <v>31.91</v>
      </c>
      <c r="S2824" s="54">
        <v>2690</v>
      </c>
      <c r="T2824" s="54">
        <v>126</v>
      </c>
      <c r="U2824" s="54">
        <v>1</v>
      </c>
    </row>
    <row r="2825" spans="5:21">
      <c r="E2825" s="55">
        <v>336</v>
      </c>
      <c r="F2825" s="55">
        <v>3.08</v>
      </c>
      <c r="G2825" s="54" t="s">
        <v>1530</v>
      </c>
      <c r="H2825" s="54" t="s">
        <v>6273</v>
      </c>
      <c r="I2825" s="55" t="s">
        <v>1531</v>
      </c>
      <c r="J2825" s="54" t="s">
        <v>6272</v>
      </c>
      <c r="K2825" s="54" t="s">
        <v>6271</v>
      </c>
      <c r="L2825" s="54" t="s">
        <v>363</v>
      </c>
      <c r="M2825" s="54" t="s">
        <v>91</v>
      </c>
      <c r="N2825" s="54">
        <v>9.01</v>
      </c>
      <c r="P2825" s="54">
        <v>5.6580000000000004</v>
      </c>
      <c r="R2825" s="54">
        <v>24.82</v>
      </c>
      <c r="S2825" s="54">
        <v>2794</v>
      </c>
      <c r="T2825" s="54">
        <v>63</v>
      </c>
      <c r="U2825" s="54">
        <v>1</v>
      </c>
    </row>
    <row r="2826" spans="5:21">
      <c r="E2826" s="55">
        <v>336</v>
      </c>
      <c r="F2826" s="55">
        <v>3.09</v>
      </c>
      <c r="H2826" s="54" t="s">
        <v>6274</v>
      </c>
      <c r="I2826" s="55">
        <v>2</v>
      </c>
      <c r="J2826" s="54" t="s">
        <v>6275</v>
      </c>
      <c r="K2826" s="54" t="s">
        <v>6274</v>
      </c>
      <c r="L2826" s="54" t="s">
        <v>363</v>
      </c>
      <c r="M2826" s="54" t="s">
        <v>91</v>
      </c>
      <c r="N2826" s="54">
        <v>9.01</v>
      </c>
      <c r="P2826" s="54">
        <v>2.9750000000000001</v>
      </c>
      <c r="R2826" s="54">
        <v>15137.15</v>
      </c>
      <c r="S2826" s="54">
        <v>2524</v>
      </c>
      <c r="T2826" s="54">
        <v>324</v>
      </c>
      <c r="U2826" s="54">
        <v>80000</v>
      </c>
    </row>
    <row r="2827" spans="5:21">
      <c r="E2827" s="55">
        <v>336</v>
      </c>
      <c r="F2827" s="55">
        <v>3.1</v>
      </c>
      <c r="G2827" s="54" t="s">
        <v>1530</v>
      </c>
      <c r="H2827" s="54" t="s">
        <v>6276</v>
      </c>
      <c r="I2827" s="55" t="s">
        <v>1531</v>
      </c>
      <c r="J2827" s="54" t="s">
        <v>6277</v>
      </c>
      <c r="K2827" s="54" t="s">
        <v>6278</v>
      </c>
      <c r="L2827" s="54" t="s">
        <v>309</v>
      </c>
      <c r="M2827" s="54" t="s">
        <v>91</v>
      </c>
      <c r="N2827" s="54">
        <v>9.01</v>
      </c>
      <c r="P2827" s="54">
        <v>7.2869999999999999</v>
      </c>
      <c r="R2827" s="54">
        <v>28.36</v>
      </c>
      <c r="S2827" s="54">
        <v>3492</v>
      </c>
      <c r="T2827" s="54">
        <v>280</v>
      </c>
      <c r="U2827" s="54">
        <v>118500</v>
      </c>
    </row>
    <row r="2828" spans="5:21">
      <c r="E2828" s="55">
        <v>336</v>
      </c>
      <c r="F2828" s="55">
        <v>3.11</v>
      </c>
      <c r="H2828" s="54" t="s">
        <v>6279</v>
      </c>
      <c r="I2828" s="55">
        <v>2</v>
      </c>
      <c r="J2828" s="54" t="s">
        <v>6280</v>
      </c>
      <c r="K2828" s="54" t="s">
        <v>6279</v>
      </c>
      <c r="L2828" s="54" t="s">
        <v>2159</v>
      </c>
      <c r="M2828" s="54" t="s">
        <v>91</v>
      </c>
      <c r="N2828" s="54">
        <v>9.01</v>
      </c>
      <c r="P2828" s="54">
        <v>5.6790000000000003</v>
      </c>
      <c r="R2828" s="54">
        <v>21057.3</v>
      </c>
      <c r="S2828" s="54">
        <v>3473</v>
      </c>
      <c r="T2828" s="54">
        <v>729</v>
      </c>
      <c r="U2828" s="54">
        <v>386000</v>
      </c>
    </row>
    <row r="2829" spans="5:21">
      <c r="E2829" s="55">
        <v>336</v>
      </c>
      <c r="F2829" s="55">
        <v>3.12</v>
      </c>
      <c r="H2829" s="54" t="s">
        <v>6281</v>
      </c>
      <c r="I2829" s="55">
        <v>2</v>
      </c>
      <c r="J2829" s="54" t="s">
        <v>6282</v>
      </c>
      <c r="K2829" s="54" t="s">
        <v>6281</v>
      </c>
      <c r="L2829" s="54" t="s">
        <v>363</v>
      </c>
      <c r="M2829" s="54" t="s">
        <v>91</v>
      </c>
      <c r="N2829" s="54">
        <v>9.01</v>
      </c>
      <c r="P2829" s="54">
        <v>5.7590000000000003</v>
      </c>
      <c r="R2829" s="54">
        <v>21355.08</v>
      </c>
      <c r="S2829" s="54">
        <v>2431</v>
      </c>
      <c r="T2829" s="54">
        <v>246</v>
      </c>
      <c r="U2829" s="54">
        <v>112500</v>
      </c>
    </row>
    <row r="2830" spans="5:21">
      <c r="E2830" s="55">
        <v>336</v>
      </c>
      <c r="F2830" s="55">
        <v>3.13</v>
      </c>
      <c r="H2830" s="54" t="s">
        <v>6283</v>
      </c>
      <c r="I2830" s="55">
        <v>2</v>
      </c>
      <c r="J2830" s="54" t="s">
        <v>6284</v>
      </c>
      <c r="K2830" s="54" t="s">
        <v>6283</v>
      </c>
      <c r="L2830" s="54" t="s">
        <v>363</v>
      </c>
      <c r="M2830" s="54" t="s">
        <v>91</v>
      </c>
      <c r="N2830" s="54">
        <v>9.01</v>
      </c>
      <c r="P2830" s="54">
        <v>4.1369999999999996</v>
      </c>
      <c r="R2830" s="54">
        <v>28742.86</v>
      </c>
      <c r="S2830" s="54">
        <v>2660</v>
      </c>
      <c r="T2830" s="54">
        <v>182</v>
      </c>
      <c r="U2830" s="54">
        <v>150000</v>
      </c>
    </row>
    <row r="2831" spans="5:21">
      <c r="E2831" s="55">
        <v>336</v>
      </c>
      <c r="F2831" s="55">
        <v>3.14</v>
      </c>
      <c r="H2831" s="54" t="s">
        <v>6285</v>
      </c>
      <c r="I2831" s="55">
        <v>2</v>
      </c>
      <c r="J2831" s="54" t="s">
        <v>6286</v>
      </c>
      <c r="K2831" s="54" t="s">
        <v>6285</v>
      </c>
      <c r="L2831" s="54" t="s">
        <v>363</v>
      </c>
      <c r="M2831" s="54" t="s">
        <v>91</v>
      </c>
      <c r="N2831" s="54">
        <v>9.01</v>
      </c>
      <c r="P2831" s="54">
        <v>4.9610000000000003</v>
      </c>
      <c r="R2831" s="54">
        <v>17976.7</v>
      </c>
      <c r="S2831" s="54">
        <v>2343</v>
      </c>
      <c r="T2831" s="54">
        <v>166</v>
      </c>
      <c r="U2831" s="54">
        <v>105000</v>
      </c>
    </row>
    <row r="2832" spans="5:21">
      <c r="E2832" s="55">
        <v>336</v>
      </c>
      <c r="F2832" s="55">
        <v>3.15</v>
      </c>
      <c r="H2832" s="54" t="s">
        <v>6287</v>
      </c>
      <c r="I2832" s="55">
        <v>2</v>
      </c>
      <c r="J2832" s="54" t="s">
        <v>6288</v>
      </c>
      <c r="K2832" s="54" t="s">
        <v>6287</v>
      </c>
      <c r="L2832" s="54" t="s">
        <v>363</v>
      </c>
      <c r="M2832" s="54" t="s">
        <v>91</v>
      </c>
      <c r="N2832" s="54">
        <v>9.01</v>
      </c>
      <c r="P2832" s="54">
        <v>5.0519999999999996</v>
      </c>
      <c r="R2832" s="54">
        <v>23574.25</v>
      </c>
      <c r="S2832" s="54">
        <v>2782</v>
      </c>
      <c r="T2832" s="54">
        <v>65</v>
      </c>
      <c r="U2832" s="54">
        <v>150000</v>
      </c>
    </row>
    <row r="2833" spans="3:21">
      <c r="E2833" s="55">
        <v>336</v>
      </c>
      <c r="F2833" s="55">
        <v>3.16</v>
      </c>
      <c r="H2833" s="54" t="s">
        <v>6289</v>
      </c>
      <c r="I2833" s="55">
        <v>2</v>
      </c>
      <c r="J2833" s="54" t="s">
        <v>6290</v>
      </c>
      <c r="K2833" s="54" t="s">
        <v>6291</v>
      </c>
      <c r="L2833" s="54" t="s">
        <v>363</v>
      </c>
      <c r="M2833" s="54" t="s">
        <v>91</v>
      </c>
      <c r="N2833" s="54">
        <v>9.01</v>
      </c>
      <c r="P2833" s="54">
        <v>6.0019999999999998</v>
      </c>
      <c r="R2833" s="54">
        <v>18955.12</v>
      </c>
      <c r="S2833" s="54">
        <v>2422</v>
      </c>
      <c r="T2833" s="54">
        <v>93</v>
      </c>
      <c r="U2833" s="54">
        <v>115000</v>
      </c>
    </row>
    <row r="2834" spans="3:21">
      <c r="E2834" s="55">
        <v>336</v>
      </c>
      <c r="F2834" s="55">
        <v>4</v>
      </c>
      <c r="H2834" s="54" t="s">
        <v>6292</v>
      </c>
      <c r="I2834" s="55">
        <v>2</v>
      </c>
      <c r="J2834" s="54" t="s">
        <v>6293</v>
      </c>
      <c r="K2834" s="54" t="s">
        <v>6294</v>
      </c>
      <c r="L2834" s="54" t="s">
        <v>1020</v>
      </c>
      <c r="M2834" s="54" t="s">
        <v>104</v>
      </c>
      <c r="N2834" s="54">
        <v>9.01</v>
      </c>
      <c r="P2834" s="54">
        <v>1.01</v>
      </c>
      <c r="R2834" s="54">
        <v>5718.09</v>
      </c>
      <c r="S2834" s="54">
        <v>3437</v>
      </c>
      <c r="T2834" s="54">
        <v>616</v>
      </c>
      <c r="U2834" s="54">
        <v>65500</v>
      </c>
    </row>
    <row r="2835" spans="3:21">
      <c r="E2835" s="55">
        <v>336</v>
      </c>
      <c r="F2835" s="55">
        <v>5</v>
      </c>
      <c r="H2835" s="54" t="s">
        <v>6295</v>
      </c>
      <c r="I2835" s="55">
        <v>2</v>
      </c>
      <c r="J2835" s="54" t="s">
        <v>6296</v>
      </c>
      <c r="K2835" s="54" t="s">
        <v>6295</v>
      </c>
      <c r="L2835" s="54" t="s">
        <v>363</v>
      </c>
      <c r="M2835" s="54" t="s">
        <v>104</v>
      </c>
      <c r="N2835" s="54">
        <v>9.01</v>
      </c>
      <c r="P2835" s="54">
        <v>1.04</v>
      </c>
      <c r="R2835" s="54">
        <v>9365.89</v>
      </c>
      <c r="U2835" s="54">
        <v>0</v>
      </c>
    </row>
    <row r="2836" spans="3:21">
      <c r="E2836" s="55">
        <v>336</v>
      </c>
      <c r="F2836" s="55">
        <v>6</v>
      </c>
      <c r="H2836" s="54" t="s">
        <v>6297</v>
      </c>
      <c r="I2836" s="55">
        <v>2</v>
      </c>
      <c r="J2836" s="54" t="s">
        <v>6298</v>
      </c>
      <c r="K2836" s="54" t="s">
        <v>6297</v>
      </c>
      <c r="L2836" s="54" t="s">
        <v>363</v>
      </c>
      <c r="M2836" s="54" t="s">
        <v>104</v>
      </c>
      <c r="N2836" s="54">
        <v>9.01</v>
      </c>
      <c r="P2836" s="54">
        <v>0.91600000000000004</v>
      </c>
      <c r="R2836" s="54">
        <v>10369.129999999999</v>
      </c>
      <c r="S2836" s="54">
        <v>2340</v>
      </c>
      <c r="T2836" s="54">
        <v>282</v>
      </c>
      <c r="U2836" s="54">
        <v>234000</v>
      </c>
    </row>
    <row r="2837" spans="3:21">
      <c r="E2837" s="55">
        <v>336</v>
      </c>
      <c r="F2837" s="55">
        <v>7</v>
      </c>
      <c r="H2837" s="54" t="s">
        <v>6299</v>
      </c>
      <c r="I2837" s="55">
        <v>2</v>
      </c>
      <c r="J2837" s="54" t="s">
        <v>6300</v>
      </c>
      <c r="K2837" s="54" t="s">
        <v>6299</v>
      </c>
      <c r="L2837" s="54" t="s">
        <v>363</v>
      </c>
      <c r="M2837" s="54" t="s">
        <v>91</v>
      </c>
      <c r="N2837" s="54">
        <v>9.01</v>
      </c>
      <c r="P2837" s="54">
        <v>1.53</v>
      </c>
      <c r="R2837" s="54">
        <v>10050.08</v>
      </c>
      <c r="U2837" s="54">
        <v>0</v>
      </c>
    </row>
    <row r="2838" spans="3:21">
      <c r="E2838" s="55">
        <v>336</v>
      </c>
      <c r="F2838" s="55">
        <v>8</v>
      </c>
      <c r="H2838" s="54" t="s">
        <v>6301</v>
      </c>
      <c r="I2838" s="55">
        <v>2</v>
      </c>
      <c r="J2838" s="54" t="s">
        <v>6302</v>
      </c>
      <c r="K2838" s="54" t="s">
        <v>6301</v>
      </c>
      <c r="L2838" s="54" t="s">
        <v>363</v>
      </c>
      <c r="M2838" s="54" t="s">
        <v>91</v>
      </c>
      <c r="N2838" s="54">
        <v>9.01</v>
      </c>
      <c r="P2838" s="54">
        <v>3.46</v>
      </c>
      <c r="R2838" s="54">
        <v>10549.92</v>
      </c>
      <c r="S2838" s="54">
        <v>2477</v>
      </c>
      <c r="T2838" s="54">
        <v>227</v>
      </c>
      <c r="U2838" s="54">
        <v>220000</v>
      </c>
    </row>
    <row r="2839" spans="3:21">
      <c r="E2839" s="55">
        <v>336</v>
      </c>
      <c r="F2839" s="55">
        <v>10</v>
      </c>
      <c r="H2839" s="54" t="s">
        <v>6303</v>
      </c>
      <c r="I2839" s="55">
        <v>2</v>
      </c>
      <c r="J2839" s="54" t="s">
        <v>6304</v>
      </c>
      <c r="K2839" s="54" t="s">
        <v>6303</v>
      </c>
      <c r="L2839" s="54" t="s">
        <v>363</v>
      </c>
      <c r="M2839" s="54" t="s">
        <v>91</v>
      </c>
      <c r="N2839" s="54">
        <v>9.01</v>
      </c>
      <c r="P2839" s="54">
        <v>2.84</v>
      </c>
      <c r="R2839" s="54">
        <v>9358.7999999999993</v>
      </c>
      <c r="S2839" s="54">
        <v>3195</v>
      </c>
      <c r="T2839" s="54">
        <v>829</v>
      </c>
      <c r="U2839" s="54">
        <v>345000</v>
      </c>
    </row>
    <row r="2840" spans="3:21">
      <c r="E2840" s="55">
        <v>336</v>
      </c>
      <c r="F2840" s="55">
        <v>10.01</v>
      </c>
      <c r="H2840" s="54" t="s">
        <v>6305</v>
      </c>
      <c r="I2840" s="55">
        <v>2</v>
      </c>
      <c r="J2840" s="54" t="s">
        <v>6306</v>
      </c>
      <c r="K2840" s="54" t="s">
        <v>6305</v>
      </c>
      <c r="L2840" s="54" t="s">
        <v>363</v>
      </c>
      <c r="M2840" s="54" t="s">
        <v>104</v>
      </c>
      <c r="N2840" s="54">
        <v>9.01</v>
      </c>
      <c r="P2840" s="54">
        <v>0.92</v>
      </c>
      <c r="R2840" s="54">
        <v>8809.33</v>
      </c>
      <c r="S2840" s="54">
        <v>3450</v>
      </c>
      <c r="T2840" s="54">
        <v>250</v>
      </c>
      <c r="U2840" s="54">
        <v>314000</v>
      </c>
    </row>
    <row r="2841" spans="3:21">
      <c r="E2841" s="55">
        <v>336</v>
      </c>
      <c r="F2841" s="55">
        <v>12</v>
      </c>
      <c r="H2841" s="54" t="s">
        <v>6307</v>
      </c>
      <c r="I2841" s="55" t="s">
        <v>3974</v>
      </c>
      <c r="J2841" s="54" t="s">
        <v>6308</v>
      </c>
      <c r="K2841" s="54" t="s">
        <v>6307</v>
      </c>
      <c r="L2841" s="54" t="s">
        <v>363</v>
      </c>
      <c r="M2841" s="54" t="s">
        <v>91</v>
      </c>
      <c r="N2841" s="54">
        <v>10.1</v>
      </c>
      <c r="P2841" s="54">
        <v>1</v>
      </c>
      <c r="R2841" s="54">
        <v>12159.35</v>
      </c>
      <c r="U2841" s="54">
        <v>0</v>
      </c>
    </row>
    <row r="2842" spans="3:21">
      <c r="E2842" s="55">
        <v>336</v>
      </c>
      <c r="F2842" s="55">
        <v>12</v>
      </c>
      <c r="G2842" s="54" t="s">
        <v>1530</v>
      </c>
      <c r="H2842" s="54" t="s">
        <v>6307</v>
      </c>
      <c r="I2842" s="55" t="s">
        <v>1531</v>
      </c>
      <c r="J2842" s="54" t="s">
        <v>6308</v>
      </c>
      <c r="K2842" s="54" t="s">
        <v>6307</v>
      </c>
      <c r="L2842" s="54" t="s">
        <v>363</v>
      </c>
      <c r="M2842" s="54" t="s">
        <v>91</v>
      </c>
      <c r="N2842" s="54">
        <v>10.1</v>
      </c>
      <c r="P2842" s="54">
        <v>11.59</v>
      </c>
      <c r="R2842" s="54">
        <v>106.35</v>
      </c>
      <c r="U2842" s="54">
        <v>0</v>
      </c>
    </row>
    <row r="2843" spans="3:21">
      <c r="E2843" s="55">
        <v>336</v>
      </c>
      <c r="F2843" s="55">
        <v>13</v>
      </c>
      <c r="H2843" s="54" t="s">
        <v>6309</v>
      </c>
      <c r="I2843" s="55">
        <v>2</v>
      </c>
      <c r="J2843" s="54" t="s">
        <v>6310</v>
      </c>
      <c r="K2843" s="54" t="s">
        <v>6309</v>
      </c>
      <c r="L2843" s="54" t="s">
        <v>363</v>
      </c>
      <c r="M2843" s="54" t="s">
        <v>104</v>
      </c>
      <c r="N2843" s="54">
        <v>10.1</v>
      </c>
      <c r="P2843" s="54">
        <v>1</v>
      </c>
      <c r="R2843" s="54">
        <v>7813.18</v>
      </c>
      <c r="S2843" s="54">
        <v>3282</v>
      </c>
      <c r="T2843" s="54">
        <v>319</v>
      </c>
      <c r="U2843" s="54">
        <v>240000</v>
      </c>
    </row>
    <row r="2844" spans="3:21">
      <c r="E2844" s="55">
        <v>336</v>
      </c>
      <c r="F2844" s="55">
        <v>13.01</v>
      </c>
      <c r="H2844" s="54" t="s">
        <v>6311</v>
      </c>
      <c r="I2844" s="55">
        <v>2</v>
      </c>
      <c r="J2844" s="54" t="s">
        <v>6312</v>
      </c>
      <c r="K2844" s="54" t="s">
        <v>6311</v>
      </c>
      <c r="L2844" s="54" t="s">
        <v>363</v>
      </c>
      <c r="M2844" s="54" t="s">
        <v>104</v>
      </c>
      <c r="N2844" s="54">
        <v>10.1</v>
      </c>
      <c r="P2844" s="54">
        <v>0.97</v>
      </c>
      <c r="R2844" s="54">
        <v>12038.82</v>
      </c>
      <c r="S2844" s="54">
        <v>2007</v>
      </c>
      <c r="T2844" s="54">
        <v>1</v>
      </c>
      <c r="U2844" s="54">
        <v>1050</v>
      </c>
    </row>
    <row r="2845" spans="3:21">
      <c r="E2845" s="55">
        <v>336</v>
      </c>
      <c r="F2845" s="55">
        <v>13.02</v>
      </c>
      <c r="H2845" s="54" t="s">
        <v>6313</v>
      </c>
      <c r="I2845" s="55">
        <v>2</v>
      </c>
      <c r="J2845" s="54" t="s">
        <v>6314</v>
      </c>
      <c r="K2845" s="54" t="s">
        <v>6313</v>
      </c>
      <c r="L2845" s="54" t="s">
        <v>363</v>
      </c>
      <c r="M2845" s="54" t="s">
        <v>104</v>
      </c>
      <c r="N2845" s="54">
        <v>10.1</v>
      </c>
      <c r="P2845" s="54">
        <v>0.97</v>
      </c>
      <c r="R2845" s="54">
        <v>11694.96</v>
      </c>
      <c r="U2845" s="54">
        <v>0</v>
      </c>
    </row>
    <row r="2846" spans="3:21">
      <c r="E2846" s="55">
        <v>336</v>
      </c>
      <c r="F2846" s="55">
        <v>14</v>
      </c>
      <c r="H2846" s="54" t="s">
        <v>6315</v>
      </c>
      <c r="I2846" s="55">
        <v>2</v>
      </c>
      <c r="J2846" s="54" t="s">
        <v>6316</v>
      </c>
      <c r="K2846" s="54" t="s">
        <v>6315</v>
      </c>
      <c r="L2846" s="54" t="s">
        <v>363</v>
      </c>
      <c r="M2846" s="54" t="s">
        <v>104</v>
      </c>
      <c r="N2846" s="54">
        <v>10.1</v>
      </c>
      <c r="P2846" s="54">
        <v>1.0900000000000001</v>
      </c>
      <c r="R2846" s="54">
        <v>16363.72</v>
      </c>
      <c r="S2846" s="54">
        <v>2663</v>
      </c>
      <c r="T2846" s="54">
        <v>6</v>
      </c>
      <c r="U2846" s="54">
        <v>174000</v>
      </c>
    </row>
    <row r="2847" spans="3:21">
      <c r="C2847" s="70"/>
      <c r="E2847" s="55">
        <v>336</v>
      </c>
      <c r="F2847" s="55">
        <v>15.01</v>
      </c>
      <c r="H2847" s="54" t="s">
        <v>6317</v>
      </c>
      <c r="I2847" s="55">
        <v>2</v>
      </c>
      <c r="J2847" s="54" t="s">
        <v>6318</v>
      </c>
      <c r="K2847" s="54" t="s">
        <v>6317</v>
      </c>
      <c r="L2847" s="54" t="s">
        <v>363</v>
      </c>
      <c r="M2847" s="54" t="s">
        <v>91</v>
      </c>
      <c r="N2847" s="54">
        <v>10.1</v>
      </c>
      <c r="P2847" s="54">
        <v>5.75</v>
      </c>
      <c r="R2847" s="54">
        <v>11046.22</v>
      </c>
      <c r="S2847" s="54">
        <v>3478</v>
      </c>
      <c r="T2847" s="54">
        <v>63</v>
      </c>
      <c r="U2847" s="54">
        <v>320000</v>
      </c>
    </row>
    <row r="2848" spans="3:21">
      <c r="E2848" s="55">
        <v>336</v>
      </c>
      <c r="F2848" s="55">
        <v>15.02</v>
      </c>
      <c r="H2848" s="54" t="s">
        <v>6319</v>
      </c>
      <c r="I2848" s="55">
        <v>2</v>
      </c>
      <c r="J2848" s="54" t="s">
        <v>6320</v>
      </c>
      <c r="K2848" s="54" t="s">
        <v>6321</v>
      </c>
      <c r="L2848" s="54" t="s">
        <v>6322</v>
      </c>
      <c r="M2848" s="54" t="s">
        <v>104</v>
      </c>
      <c r="N2848" s="54">
        <v>10.1</v>
      </c>
      <c r="P2848" s="54">
        <v>5</v>
      </c>
      <c r="R2848" s="54">
        <v>10376.219999999999</v>
      </c>
      <c r="S2848" s="54">
        <v>2869</v>
      </c>
      <c r="T2848" s="54">
        <v>57</v>
      </c>
      <c r="U2848" s="54">
        <v>1</v>
      </c>
    </row>
    <row r="2849" spans="3:21">
      <c r="E2849" s="55">
        <v>336</v>
      </c>
      <c r="F2849" s="55">
        <v>15.03</v>
      </c>
      <c r="H2849" s="54" t="s">
        <v>6323</v>
      </c>
      <c r="I2849" s="55">
        <v>2</v>
      </c>
      <c r="J2849" s="54" t="s">
        <v>6324</v>
      </c>
      <c r="K2849" s="54" t="s">
        <v>6323</v>
      </c>
      <c r="L2849" s="54" t="s">
        <v>363</v>
      </c>
      <c r="M2849" s="54" t="s">
        <v>104</v>
      </c>
      <c r="N2849" s="54">
        <v>10.1</v>
      </c>
      <c r="P2849" s="54">
        <v>2.0099999999999998</v>
      </c>
      <c r="R2849" s="54">
        <v>10514.47</v>
      </c>
      <c r="S2849" s="54">
        <v>2469</v>
      </c>
      <c r="T2849" s="54">
        <v>182</v>
      </c>
      <c r="U2849" s="54">
        <v>268000</v>
      </c>
    </row>
    <row r="2850" spans="3:21">
      <c r="E2850" s="55">
        <v>336</v>
      </c>
      <c r="F2850" s="55">
        <v>15.04</v>
      </c>
      <c r="H2850" s="54" t="s">
        <v>6325</v>
      </c>
      <c r="I2850" s="55" t="s">
        <v>3974</v>
      </c>
      <c r="J2850" s="54" t="s">
        <v>6326</v>
      </c>
      <c r="K2850" s="54" t="s">
        <v>6325</v>
      </c>
      <c r="L2850" s="54" t="s">
        <v>363</v>
      </c>
      <c r="M2850" s="54" t="s">
        <v>215</v>
      </c>
      <c r="N2850" s="54">
        <v>10.1</v>
      </c>
      <c r="P2850" s="54">
        <v>1</v>
      </c>
      <c r="R2850" s="54">
        <v>12762</v>
      </c>
      <c r="S2850" s="54">
        <v>3216</v>
      </c>
      <c r="T2850" s="54">
        <v>666</v>
      </c>
      <c r="U2850" s="54">
        <v>421000</v>
      </c>
    </row>
    <row r="2851" spans="3:21">
      <c r="E2851" s="55">
        <v>336</v>
      </c>
      <c r="F2851" s="55">
        <v>15.04</v>
      </c>
      <c r="G2851" s="54" t="s">
        <v>1530</v>
      </c>
      <c r="H2851" s="54" t="s">
        <v>6325</v>
      </c>
      <c r="I2851" s="55" t="s">
        <v>1531</v>
      </c>
      <c r="J2851" s="54" t="s">
        <v>6326</v>
      </c>
      <c r="K2851" s="54" t="s">
        <v>6325</v>
      </c>
      <c r="L2851" s="54" t="s">
        <v>363</v>
      </c>
      <c r="P2851" s="54">
        <v>0</v>
      </c>
      <c r="R2851" s="54">
        <v>3.55</v>
      </c>
      <c r="U2851" s="54">
        <v>0</v>
      </c>
    </row>
    <row r="2852" spans="3:21">
      <c r="C2852" s="70" t="s">
        <v>8830</v>
      </c>
      <c r="E2852" s="55">
        <v>336</v>
      </c>
      <c r="F2852" s="55">
        <v>15.05</v>
      </c>
      <c r="G2852" s="54" t="s">
        <v>1530</v>
      </c>
      <c r="H2852" s="54" t="s">
        <v>140</v>
      </c>
      <c r="I2852" s="55" t="s">
        <v>1531</v>
      </c>
      <c r="J2852" s="54" t="s">
        <v>6326</v>
      </c>
      <c r="K2852" s="54" t="s">
        <v>6325</v>
      </c>
      <c r="L2852" s="54" t="s">
        <v>363</v>
      </c>
      <c r="M2852" s="54" t="s">
        <v>91</v>
      </c>
      <c r="N2852" s="54">
        <v>10.1</v>
      </c>
      <c r="P2852" s="54">
        <v>23.82</v>
      </c>
      <c r="R2852" s="54">
        <v>95.72</v>
      </c>
      <c r="S2852" s="54">
        <v>3244</v>
      </c>
      <c r="T2852" s="54">
        <v>180</v>
      </c>
      <c r="U2852" s="54">
        <v>200000</v>
      </c>
    </row>
    <row r="2853" spans="3:21">
      <c r="E2853" s="55">
        <v>336</v>
      </c>
      <c r="F2853" s="55">
        <v>15.06</v>
      </c>
      <c r="H2853" s="54" t="s">
        <v>6327</v>
      </c>
      <c r="I2853" s="55" t="s">
        <v>3974</v>
      </c>
      <c r="J2853" s="54" t="s">
        <v>6328</v>
      </c>
      <c r="K2853" s="54" t="s">
        <v>6325</v>
      </c>
      <c r="L2853" s="54" t="s">
        <v>363</v>
      </c>
      <c r="M2853" s="54" t="s">
        <v>91</v>
      </c>
      <c r="N2853" s="54">
        <v>10.1</v>
      </c>
      <c r="P2853" s="54">
        <v>1</v>
      </c>
      <c r="R2853" s="54">
        <v>8203.1299999999992</v>
      </c>
      <c r="S2853" s="54">
        <v>2520</v>
      </c>
      <c r="T2853" s="54">
        <v>238</v>
      </c>
      <c r="U2853" s="54">
        <v>263500</v>
      </c>
    </row>
    <row r="2854" spans="3:21">
      <c r="E2854" s="55">
        <v>336</v>
      </c>
      <c r="F2854" s="55">
        <v>15.06</v>
      </c>
      <c r="G2854" s="54" t="s">
        <v>1530</v>
      </c>
      <c r="H2854" s="54" t="s">
        <v>6327</v>
      </c>
      <c r="I2854" s="55" t="s">
        <v>1531</v>
      </c>
      <c r="J2854" s="54" t="s">
        <v>6328</v>
      </c>
      <c r="K2854" s="54" t="s">
        <v>6325</v>
      </c>
      <c r="L2854" s="54" t="s">
        <v>363</v>
      </c>
      <c r="P2854" s="54">
        <v>0</v>
      </c>
      <c r="R2854" s="54">
        <v>77.989999999999995</v>
      </c>
      <c r="S2854" s="54">
        <v>2520</v>
      </c>
      <c r="T2854" s="54">
        <v>238</v>
      </c>
      <c r="U2854" s="54">
        <v>263500</v>
      </c>
    </row>
    <row r="2855" spans="3:21">
      <c r="E2855" s="55">
        <v>336</v>
      </c>
      <c r="F2855" s="55">
        <v>15.07</v>
      </c>
      <c r="H2855" s="54" t="s">
        <v>6329</v>
      </c>
      <c r="I2855" s="55">
        <v>2</v>
      </c>
      <c r="J2855" s="54" t="s">
        <v>6330</v>
      </c>
      <c r="K2855" s="54" t="s">
        <v>6329</v>
      </c>
      <c r="L2855" s="54" t="s">
        <v>363</v>
      </c>
      <c r="M2855" s="54" t="s">
        <v>91</v>
      </c>
      <c r="N2855" s="54">
        <v>10.1</v>
      </c>
      <c r="P2855" s="54">
        <v>5.93</v>
      </c>
      <c r="R2855" s="54">
        <v>15195.57</v>
      </c>
      <c r="S2855" s="54">
        <v>2821</v>
      </c>
      <c r="T2855" s="54">
        <v>41</v>
      </c>
      <c r="U2855" s="54">
        <v>440000</v>
      </c>
    </row>
    <row r="2856" spans="3:21">
      <c r="E2856" s="55">
        <v>336</v>
      </c>
      <c r="F2856" s="55">
        <v>15.08</v>
      </c>
      <c r="H2856" s="54" t="s">
        <v>6331</v>
      </c>
      <c r="I2856" s="55">
        <v>2</v>
      </c>
      <c r="J2856" s="54" t="s">
        <v>6332</v>
      </c>
      <c r="K2856" s="54" t="s">
        <v>6331</v>
      </c>
      <c r="L2856" s="54" t="s">
        <v>363</v>
      </c>
      <c r="M2856" s="54" t="s">
        <v>91</v>
      </c>
      <c r="N2856" s="54">
        <v>10.1</v>
      </c>
      <c r="P2856" s="54">
        <v>4.4400000000000004</v>
      </c>
      <c r="R2856" s="54">
        <v>15612.18</v>
      </c>
      <c r="S2856" s="54">
        <v>1792</v>
      </c>
      <c r="T2856" s="54">
        <v>229</v>
      </c>
      <c r="U2856" s="54">
        <v>75000</v>
      </c>
    </row>
    <row r="2857" spans="3:21">
      <c r="C2857" s="70" t="s">
        <v>8830</v>
      </c>
      <c r="E2857" s="55">
        <v>336</v>
      </c>
      <c r="F2857" s="55">
        <v>15.09</v>
      </c>
      <c r="H2857" s="54" t="s">
        <v>6333</v>
      </c>
      <c r="I2857" s="55" t="s">
        <v>3974</v>
      </c>
      <c r="J2857" s="54" t="s">
        <v>6334</v>
      </c>
      <c r="K2857" s="54" t="s">
        <v>6325</v>
      </c>
      <c r="L2857" s="54" t="s">
        <v>363</v>
      </c>
      <c r="M2857" s="54" t="s">
        <v>91</v>
      </c>
      <c r="N2857" s="54">
        <v>9.01</v>
      </c>
      <c r="P2857" s="54">
        <v>1</v>
      </c>
      <c r="R2857" s="54">
        <v>18143.330000000002</v>
      </c>
      <c r="S2857" s="54">
        <v>3312</v>
      </c>
      <c r="T2857" s="54">
        <v>36</v>
      </c>
      <c r="U2857" s="54">
        <v>175000</v>
      </c>
    </row>
    <row r="2858" spans="3:21">
      <c r="C2858" s="70" t="s">
        <v>8830</v>
      </c>
      <c r="E2858" s="55">
        <v>336</v>
      </c>
      <c r="F2858" s="55">
        <v>15.09</v>
      </c>
      <c r="G2858" s="54" t="s">
        <v>1530</v>
      </c>
      <c r="H2858" s="54" t="s">
        <v>140</v>
      </c>
      <c r="I2858" s="55" t="s">
        <v>1531</v>
      </c>
      <c r="J2858" s="54" t="s">
        <v>6334</v>
      </c>
      <c r="K2858" s="54" t="s">
        <v>6325</v>
      </c>
      <c r="L2858" s="54" t="s">
        <v>363</v>
      </c>
      <c r="M2858" s="54" t="s">
        <v>91</v>
      </c>
      <c r="N2858" s="54">
        <v>9.01</v>
      </c>
      <c r="P2858" s="54">
        <v>34.700000000000003</v>
      </c>
      <c r="R2858" s="54">
        <v>124.08</v>
      </c>
      <c r="S2858" s="54">
        <v>3312</v>
      </c>
      <c r="T2858" s="54">
        <v>36</v>
      </c>
      <c r="U2858" s="54">
        <v>175000</v>
      </c>
    </row>
    <row r="2859" spans="3:21">
      <c r="C2859" s="70" t="s">
        <v>8830</v>
      </c>
      <c r="E2859" s="55">
        <v>336</v>
      </c>
      <c r="F2859" s="55">
        <v>15.1</v>
      </c>
      <c r="G2859" s="54" t="s">
        <v>1530</v>
      </c>
      <c r="H2859" s="54" t="s">
        <v>140</v>
      </c>
      <c r="I2859" s="55" t="s">
        <v>1531</v>
      </c>
      <c r="J2859" s="54" t="s">
        <v>6334</v>
      </c>
      <c r="K2859" s="54" t="s">
        <v>6325</v>
      </c>
      <c r="L2859" s="54" t="s">
        <v>363</v>
      </c>
      <c r="M2859" s="54" t="s">
        <v>91</v>
      </c>
      <c r="N2859" s="54">
        <v>9.01</v>
      </c>
      <c r="P2859" s="54">
        <v>34.4</v>
      </c>
      <c r="R2859" s="54">
        <v>127.62</v>
      </c>
      <c r="S2859" s="54">
        <v>3312</v>
      </c>
      <c r="T2859" s="54">
        <v>36</v>
      </c>
      <c r="U2859" s="54">
        <v>175000</v>
      </c>
    </row>
    <row r="2860" spans="3:21">
      <c r="E2860" s="55">
        <v>336</v>
      </c>
      <c r="F2860" s="55">
        <v>16</v>
      </c>
      <c r="H2860" s="54" t="s">
        <v>6335</v>
      </c>
      <c r="I2860" s="55">
        <v>2</v>
      </c>
      <c r="J2860" s="54" t="s">
        <v>6336</v>
      </c>
      <c r="K2860" s="54" t="s">
        <v>6335</v>
      </c>
      <c r="L2860" s="54" t="s">
        <v>363</v>
      </c>
      <c r="M2860" s="54" t="s">
        <v>104</v>
      </c>
      <c r="N2860" s="54">
        <v>10.1</v>
      </c>
      <c r="P2860" s="54">
        <v>1.63</v>
      </c>
      <c r="R2860" s="54">
        <v>9481.0300000000007</v>
      </c>
      <c r="U2860" s="54">
        <v>0</v>
      </c>
    </row>
    <row r="2861" spans="3:21">
      <c r="E2861" s="55">
        <v>336</v>
      </c>
      <c r="F2861" s="55">
        <v>17</v>
      </c>
      <c r="H2861" s="54" t="s">
        <v>6337</v>
      </c>
      <c r="I2861" s="55">
        <v>2</v>
      </c>
      <c r="J2861" s="54" t="s">
        <v>6338</v>
      </c>
      <c r="K2861" s="54" t="s">
        <v>6337</v>
      </c>
      <c r="L2861" s="54" t="s">
        <v>363</v>
      </c>
      <c r="M2861" s="54" t="s">
        <v>104</v>
      </c>
      <c r="N2861" s="54">
        <v>10.1</v>
      </c>
      <c r="P2861" s="54">
        <v>1.72</v>
      </c>
      <c r="R2861" s="54">
        <v>10606.64</v>
      </c>
      <c r="U2861" s="54">
        <v>0</v>
      </c>
    </row>
    <row r="2862" spans="3:21">
      <c r="E2862" s="55">
        <v>336</v>
      </c>
      <c r="F2862" s="55">
        <v>18</v>
      </c>
      <c r="H2862" s="54" t="s">
        <v>6339</v>
      </c>
      <c r="I2862" s="55">
        <v>2</v>
      </c>
      <c r="J2862" s="54" t="s">
        <v>6340</v>
      </c>
      <c r="K2862" s="54" t="s">
        <v>6339</v>
      </c>
      <c r="L2862" s="54" t="s">
        <v>363</v>
      </c>
      <c r="M2862" s="54" t="s">
        <v>104</v>
      </c>
      <c r="N2862" s="54">
        <v>10.1</v>
      </c>
      <c r="P2862" s="54">
        <v>1</v>
      </c>
      <c r="R2862" s="54">
        <v>9046.84</v>
      </c>
      <c r="S2862" s="54">
        <v>2719</v>
      </c>
      <c r="T2862" s="54">
        <v>90</v>
      </c>
      <c r="U2862" s="54">
        <v>1</v>
      </c>
    </row>
    <row r="2863" spans="3:21">
      <c r="E2863" s="55">
        <v>336</v>
      </c>
      <c r="F2863" s="55">
        <v>19</v>
      </c>
      <c r="H2863" s="54" t="s">
        <v>6341</v>
      </c>
      <c r="I2863" s="55">
        <v>2</v>
      </c>
      <c r="J2863" s="54" t="s">
        <v>6342</v>
      </c>
      <c r="K2863" s="54" t="s">
        <v>6341</v>
      </c>
      <c r="L2863" s="54" t="s">
        <v>363</v>
      </c>
      <c r="M2863" s="54" t="s">
        <v>104</v>
      </c>
      <c r="N2863" s="54">
        <v>10.1</v>
      </c>
      <c r="P2863" s="54">
        <v>1.1200000000000001</v>
      </c>
      <c r="R2863" s="54">
        <v>9986.27</v>
      </c>
      <c r="S2863" s="54">
        <v>2376</v>
      </c>
      <c r="T2863" s="54">
        <v>354</v>
      </c>
      <c r="U2863" s="54">
        <v>1</v>
      </c>
    </row>
    <row r="2864" spans="3:21">
      <c r="E2864" s="55">
        <v>336</v>
      </c>
      <c r="F2864" s="55">
        <v>20</v>
      </c>
      <c r="H2864" s="54" t="s">
        <v>6343</v>
      </c>
      <c r="I2864" s="55">
        <v>2</v>
      </c>
      <c r="J2864" s="54" t="s">
        <v>6344</v>
      </c>
      <c r="K2864" s="54" t="s">
        <v>6343</v>
      </c>
      <c r="L2864" s="54" t="s">
        <v>363</v>
      </c>
      <c r="M2864" s="54" t="s">
        <v>104</v>
      </c>
      <c r="N2864" s="54">
        <v>10.1</v>
      </c>
      <c r="P2864" s="54">
        <v>1.25</v>
      </c>
      <c r="R2864" s="54">
        <v>4998.45</v>
      </c>
      <c r="S2864" s="54">
        <v>2380</v>
      </c>
      <c r="T2864" s="54">
        <v>95</v>
      </c>
      <c r="U2864" s="54">
        <v>116500</v>
      </c>
    </row>
    <row r="2865" spans="5:21">
      <c r="E2865" s="55">
        <v>336</v>
      </c>
      <c r="F2865" s="55">
        <v>21</v>
      </c>
      <c r="H2865" s="54" t="s">
        <v>6345</v>
      </c>
      <c r="I2865" s="55">
        <v>2</v>
      </c>
      <c r="J2865" s="54" t="s">
        <v>6346</v>
      </c>
      <c r="K2865" s="54" t="s">
        <v>6345</v>
      </c>
      <c r="L2865" s="54" t="s">
        <v>363</v>
      </c>
      <c r="M2865" s="54" t="s">
        <v>104</v>
      </c>
      <c r="N2865" s="54">
        <v>10.1</v>
      </c>
      <c r="P2865" s="54">
        <v>2.19</v>
      </c>
      <c r="R2865" s="54">
        <v>8344.93</v>
      </c>
      <c r="S2865" s="54">
        <v>3224</v>
      </c>
      <c r="T2865" s="54">
        <v>813</v>
      </c>
      <c r="U2865" s="54">
        <v>312000</v>
      </c>
    </row>
    <row r="2866" spans="5:21">
      <c r="E2866" s="55">
        <v>336</v>
      </c>
      <c r="F2866" s="55">
        <v>22</v>
      </c>
      <c r="H2866" s="54" t="s">
        <v>6347</v>
      </c>
      <c r="I2866" s="55">
        <v>2</v>
      </c>
      <c r="J2866" s="54" t="s">
        <v>6348</v>
      </c>
      <c r="K2866" s="54" t="s">
        <v>6347</v>
      </c>
      <c r="L2866" s="54" t="s">
        <v>363</v>
      </c>
      <c r="M2866" s="54" t="s">
        <v>104</v>
      </c>
      <c r="N2866" s="54">
        <v>10.1</v>
      </c>
      <c r="P2866" s="54">
        <v>1.55</v>
      </c>
      <c r="R2866" s="54">
        <v>6817.04</v>
      </c>
      <c r="S2866" s="54">
        <v>3460</v>
      </c>
      <c r="T2866" s="54">
        <v>68</v>
      </c>
      <c r="U2866" s="54">
        <v>1</v>
      </c>
    </row>
    <row r="2867" spans="5:21">
      <c r="E2867" s="55">
        <v>336</v>
      </c>
      <c r="F2867" s="55">
        <v>23</v>
      </c>
      <c r="H2867" s="54" t="s">
        <v>6349</v>
      </c>
      <c r="I2867" s="55">
        <v>2</v>
      </c>
      <c r="J2867" s="54" t="s">
        <v>6350</v>
      </c>
      <c r="K2867" s="54" t="s">
        <v>6349</v>
      </c>
      <c r="L2867" s="54" t="s">
        <v>363</v>
      </c>
      <c r="M2867" s="54" t="s">
        <v>104</v>
      </c>
      <c r="N2867" s="54">
        <v>10.1</v>
      </c>
      <c r="P2867" s="54">
        <v>1.4</v>
      </c>
      <c r="R2867" s="54">
        <v>3559.18</v>
      </c>
      <c r="S2867" s="54">
        <v>2291</v>
      </c>
      <c r="T2867" s="54">
        <v>225</v>
      </c>
      <c r="U2867" s="54">
        <v>99000</v>
      </c>
    </row>
    <row r="2868" spans="5:21">
      <c r="E2868" s="55">
        <v>336</v>
      </c>
      <c r="F2868" s="55">
        <v>24</v>
      </c>
      <c r="H2868" s="54" t="s">
        <v>6351</v>
      </c>
      <c r="I2868" s="55">
        <v>2</v>
      </c>
      <c r="J2868" s="54" t="s">
        <v>6352</v>
      </c>
      <c r="K2868" s="54" t="s">
        <v>6351</v>
      </c>
      <c r="L2868" s="54" t="s">
        <v>363</v>
      </c>
      <c r="M2868" s="54" t="s">
        <v>104</v>
      </c>
      <c r="N2868" s="54">
        <v>10.1</v>
      </c>
      <c r="P2868" s="54">
        <v>1.35</v>
      </c>
      <c r="R2868" s="54">
        <v>8756.15</v>
      </c>
      <c r="S2868" s="54">
        <v>3280</v>
      </c>
      <c r="T2868" s="54">
        <v>391</v>
      </c>
      <c r="U2868" s="54">
        <v>271000</v>
      </c>
    </row>
    <row r="2869" spans="5:21">
      <c r="E2869" s="55">
        <v>336</v>
      </c>
      <c r="F2869" s="55">
        <v>25</v>
      </c>
      <c r="H2869" s="54" t="s">
        <v>6353</v>
      </c>
      <c r="I2869" s="55">
        <v>2</v>
      </c>
      <c r="J2869" s="54" t="s">
        <v>6354</v>
      </c>
      <c r="K2869" s="54" t="s">
        <v>6353</v>
      </c>
      <c r="L2869" s="54" t="s">
        <v>363</v>
      </c>
      <c r="M2869" s="54" t="s">
        <v>91</v>
      </c>
      <c r="N2869" s="54">
        <v>10.1</v>
      </c>
      <c r="P2869" s="54">
        <v>2.15</v>
      </c>
      <c r="R2869" s="54">
        <v>9521.8700000000008</v>
      </c>
      <c r="S2869" s="54">
        <v>2539</v>
      </c>
      <c r="T2869" s="54">
        <v>65</v>
      </c>
      <c r="U2869" s="54">
        <v>244000</v>
      </c>
    </row>
    <row r="2870" spans="5:21">
      <c r="E2870" s="55">
        <v>336</v>
      </c>
      <c r="F2870" s="55">
        <v>26</v>
      </c>
      <c r="H2870" s="54" t="s">
        <v>6355</v>
      </c>
      <c r="I2870" s="55">
        <v>2</v>
      </c>
      <c r="J2870" s="54" t="s">
        <v>6356</v>
      </c>
      <c r="K2870" s="54" t="s">
        <v>6355</v>
      </c>
      <c r="L2870" s="54" t="s">
        <v>363</v>
      </c>
      <c r="M2870" s="54" t="s">
        <v>104</v>
      </c>
      <c r="N2870" s="54">
        <v>10.1</v>
      </c>
      <c r="P2870" s="54">
        <v>2</v>
      </c>
      <c r="R2870" s="54">
        <v>7935.41</v>
      </c>
      <c r="S2870" s="54">
        <v>3467</v>
      </c>
      <c r="T2870" s="54">
        <v>692</v>
      </c>
      <c r="U2870" s="54">
        <v>1</v>
      </c>
    </row>
    <row r="2871" spans="5:21">
      <c r="E2871" s="55">
        <v>336</v>
      </c>
      <c r="F2871" s="55">
        <v>28</v>
      </c>
      <c r="H2871" s="54" t="s">
        <v>6357</v>
      </c>
      <c r="I2871" s="55">
        <v>2</v>
      </c>
      <c r="J2871" s="54" t="s">
        <v>6358</v>
      </c>
      <c r="K2871" s="54" t="s">
        <v>6357</v>
      </c>
      <c r="L2871" s="54" t="s">
        <v>363</v>
      </c>
      <c r="M2871" s="54" t="s">
        <v>104</v>
      </c>
      <c r="N2871" s="54">
        <v>10.1</v>
      </c>
      <c r="P2871" s="54">
        <v>1.03</v>
      </c>
      <c r="R2871" s="54">
        <v>9114.2000000000007</v>
      </c>
      <c r="S2871" s="54">
        <v>3086</v>
      </c>
      <c r="T2871" s="54">
        <v>151</v>
      </c>
      <c r="U2871" s="54">
        <v>1</v>
      </c>
    </row>
    <row r="2872" spans="5:21">
      <c r="E2872" s="55">
        <v>336</v>
      </c>
      <c r="F2872" s="55">
        <v>29</v>
      </c>
      <c r="H2872" s="54" t="s">
        <v>6359</v>
      </c>
      <c r="I2872" s="55">
        <v>2</v>
      </c>
      <c r="J2872" s="54" t="s">
        <v>6360</v>
      </c>
      <c r="K2872" s="54" t="s">
        <v>6359</v>
      </c>
      <c r="L2872" s="54" t="s">
        <v>363</v>
      </c>
      <c r="M2872" s="54" t="s">
        <v>104</v>
      </c>
      <c r="N2872" s="54">
        <v>10.1</v>
      </c>
      <c r="P2872" s="54">
        <v>1.03</v>
      </c>
      <c r="R2872" s="54">
        <v>4576.6000000000004</v>
      </c>
      <c r="S2872" s="54">
        <v>2838</v>
      </c>
      <c r="T2872" s="54">
        <v>264</v>
      </c>
      <c r="U2872" s="54">
        <v>1</v>
      </c>
    </row>
    <row r="2873" spans="5:21">
      <c r="E2873" s="55">
        <v>336</v>
      </c>
      <c r="F2873" s="55">
        <v>30</v>
      </c>
      <c r="H2873" s="54" t="s">
        <v>6361</v>
      </c>
      <c r="I2873" s="55">
        <v>2</v>
      </c>
      <c r="J2873" s="54" t="s">
        <v>6362</v>
      </c>
      <c r="K2873" s="54" t="s">
        <v>6361</v>
      </c>
      <c r="L2873" s="54" t="s">
        <v>363</v>
      </c>
      <c r="M2873" s="54" t="s">
        <v>104</v>
      </c>
      <c r="N2873" s="54">
        <v>10.1</v>
      </c>
      <c r="P2873" s="54">
        <v>1</v>
      </c>
      <c r="R2873" s="54">
        <v>7763.55</v>
      </c>
      <c r="S2873" s="54">
        <v>1913</v>
      </c>
      <c r="T2873" s="54">
        <v>1</v>
      </c>
      <c r="U2873" s="54">
        <v>124000</v>
      </c>
    </row>
    <row r="2874" spans="5:21">
      <c r="E2874" s="55">
        <v>336</v>
      </c>
      <c r="F2874" s="55">
        <v>31</v>
      </c>
      <c r="H2874" s="54" t="s">
        <v>6363</v>
      </c>
      <c r="I2874" s="55">
        <v>2</v>
      </c>
      <c r="J2874" s="54" t="s">
        <v>6364</v>
      </c>
      <c r="K2874" s="54" t="s">
        <v>6365</v>
      </c>
      <c r="L2874" s="54" t="s">
        <v>6366</v>
      </c>
      <c r="M2874" s="54" t="s">
        <v>91</v>
      </c>
      <c r="N2874" s="54">
        <v>9</v>
      </c>
      <c r="P2874" s="54">
        <v>26.25</v>
      </c>
      <c r="R2874" s="54">
        <v>24088.28</v>
      </c>
      <c r="U2874" s="54">
        <v>0</v>
      </c>
    </row>
    <row r="2875" spans="5:21">
      <c r="E2875" s="55">
        <v>336</v>
      </c>
      <c r="F2875" s="55">
        <v>31.01</v>
      </c>
      <c r="H2875" s="54" t="s">
        <v>6367</v>
      </c>
      <c r="I2875" s="55">
        <v>2</v>
      </c>
      <c r="J2875" s="54" t="s">
        <v>6368</v>
      </c>
      <c r="K2875" s="54" t="s">
        <v>6367</v>
      </c>
      <c r="L2875" s="54" t="s">
        <v>363</v>
      </c>
      <c r="M2875" s="54" t="s">
        <v>91</v>
      </c>
      <c r="N2875" s="54">
        <v>9</v>
      </c>
      <c r="P2875" s="54">
        <v>7</v>
      </c>
      <c r="R2875" s="54">
        <v>20958.04</v>
      </c>
      <c r="S2875" s="54">
        <v>3420</v>
      </c>
      <c r="T2875" s="54">
        <v>404</v>
      </c>
      <c r="U2875" s="54">
        <v>612852</v>
      </c>
    </row>
    <row r="2876" spans="5:21">
      <c r="E2876" s="55">
        <v>336</v>
      </c>
      <c r="F2876" s="55">
        <v>31.02</v>
      </c>
      <c r="H2876" s="54" t="s">
        <v>6369</v>
      </c>
      <c r="I2876" s="55">
        <v>1</v>
      </c>
      <c r="J2876" s="54" t="s">
        <v>6364</v>
      </c>
      <c r="K2876" s="54" t="s">
        <v>6365</v>
      </c>
      <c r="L2876" s="54" t="s">
        <v>6366</v>
      </c>
      <c r="M2876" s="54" t="s">
        <v>91</v>
      </c>
      <c r="N2876" s="54">
        <v>10.1</v>
      </c>
      <c r="P2876" s="54">
        <v>17.03</v>
      </c>
      <c r="R2876" s="54">
        <v>70.900000000000006</v>
      </c>
      <c r="S2876" s="54">
        <v>2377</v>
      </c>
      <c r="T2876" s="54">
        <v>258</v>
      </c>
      <c r="U2876" s="54">
        <v>170000</v>
      </c>
    </row>
    <row r="2877" spans="5:21">
      <c r="E2877" s="55">
        <v>336</v>
      </c>
      <c r="F2877" s="55">
        <v>32</v>
      </c>
      <c r="H2877" s="54" t="s">
        <v>6370</v>
      </c>
      <c r="I2877" s="55">
        <v>2</v>
      </c>
      <c r="J2877" s="54" t="s">
        <v>6371</v>
      </c>
      <c r="K2877" s="54" t="s">
        <v>6370</v>
      </c>
      <c r="L2877" s="54" t="s">
        <v>363</v>
      </c>
      <c r="M2877" s="54" t="s">
        <v>91</v>
      </c>
      <c r="N2877" s="54">
        <v>9</v>
      </c>
      <c r="P2877" s="54">
        <v>0.8</v>
      </c>
      <c r="R2877" s="54">
        <v>8185.41</v>
      </c>
      <c r="S2877" s="54">
        <v>3263</v>
      </c>
      <c r="T2877" s="54">
        <v>445</v>
      </c>
      <c r="U2877" s="54">
        <v>257920</v>
      </c>
    </row>
    <row r="2878" spans="5:21">
      <c r="E2878" s="55">
        <v>336</v>
      </c>
      <c r="F2878" s="55">
        <v>33</v>
      </c>
      <c r="H2878" s="54" t="s">
        <v>6372</v>
      </c>
      <c r="I2878" s="55">
        <v>2</v>
      </c>
      <c r="J2878" s="54" t="s">
        <v>6373</v>
      </c>
      <c r="K2878" s="54" t="s">
        <v>6374</v>
      </c>
      <c r="L2878" s="54" t="s">
        <v>4752</v>
      </c>
      <c r="M2878" s="54" t="s">
        <v>91</v>
      </c>
      <c r="N2878" s="54">
        <v>9</v>
      </c>
      <c r="P2878" s="54">
        <v>14.12</v>
      </c>
      <c r="R2878" s="54">
        <v>8731.34</v>
      </c>
      <c r="S2878" s="54">
        <v>3460</v>
      </c>
      <c r="T2878" s="54">
        <v>721</v>
      </c>
      <c r="U2878" s="54">
        <v>223500</v>
      </c>
    </row>
    <row r="2879" spans="5:21">
      <c r="E2879" s="55">
        <v>336</v>
      </c>
      <c r="F2879" s="55">
        <v>37</v>
      </c>
      <c r="H2879" s="54" t="s">
        <v>6375</v>
      </c>
      <c r="I2879" s="55" t="s">
        <v>3974</v>
      </c>
      <c r="J2879" s="54" t="s">
        <v>6376</v>
      </c>
      <c r="K2879" s="54" t="s">
        <v>6375</v>
      </c>
      <c r="L2879" s="54" t="s">
        <v>363</v>
      </c>
      <c r="M2879" s="54" t="s">
        <v>91</v>
      </c>
      <c r="N2879" s="54">
        <v>9</v>
      </c>
      <c r="P2879" s="54">
        <v>1</v>
      </c>
      <c r="R2879" s="54">
        <v>10847.7</v>
      </c>
      <c r="S2879" s="54">
        <v>2007</v>
      </c>
      <c r="T2879" s="54">
        <v>337</v>
      </c>
      <c r="U2879" s="54">
        <v>137500</v>
      </c>
    </row>
    <row r="2880" spans="5:21">
      <c r="E2880" s="55">
        <v>336</v>
      </c>
      <c r="F2880" s="55">
        <v>37</v>
      </c>
      <c r="G2880" s="54" t="s">
        <v>1530</v>
      </c>
      <c r="H2880" s="54" t="s">
        <v>6375</v>
      </c>
      <c r="I2880" s="55" t="s">
        <v>1531</v>
      </c>
      <c r="J2880" s="54" t="s">
        <v>6376</v>
      </c>
      <c r="K2880" s="54" t="s">
        <v>6375</v>
      </c>
      <c r="L2880" s="54" t="s">
        <v>363</v>
      </c>
      <c r="M2880" s="54" t="s">
        <v>91</v>
      </c>
      <c r="N2880" s="54">
        <v>9</v>
      </c>
      <c r="P2880" s="54">
        <v>66.599999999999994</v>
      </c>
      <c r="R2880" s="54">
        <v>244.61</v>
      </c>
      <c r="U2880" s="54">
        <v>0</v>
      </c>
    </row>
    <row r="2881" spans="3:21">
      <c r="E2881" s="55">
        <v>336</v>
      </c>
      <c r="F2881" s="55">
        <v>38</v>
      </c>
      <c r="H2881" s="54" t="s">
        <v>6377</v>
      </c>
      <c r="I2881" s="55">
        <v>2</v>
      </c>
      <c r="J2881" s="54" t="s">
        <v>6378</v>
      </c>
      <c r="K2881" s="54" t="s">
        <v>6379</v>
      </c>
      <c r="L2881" s="54" t="s">
        <v>4752</v>
      </c>
      <c r="M2881" s="54" t="s">
        <v>91</v>
      </c>
      <c r="N2881" s="54">
        <v>9</v>
      </c>
      <c r="P2881" s="54">
        <v>1.36</v>
      </c>
      <c r="R2881" s="54">
        <v>5891.79</v>
      </c>
      <c r="S2881" s="54">
        <v>3503</v>
      </c>
      <c r="T2881" s="54">
        <v>575</v>
      </c>
      <c r="U2881" s="54">
        <v>1</v>
      </c>
    </row>
    <row r="2882" spans="3:21">
      <c r="E2882" s="55">
        <v>336</v>
      </c>
      <c r="F2882" s="55">
        <v>39</v>
      </c>
      <c r="H2882" s="54" t="s">
        <v>6382</v>
      </c>
      <c r="I2882" s="55" t="s">
        <v>3974</v>
      </c>
      <c r="J2882" s="54" t="s">
        <v>6383</v>
      </c>
      <c r="K2882" s="54" t="s">
        <v>6384</v>
      </c>
      <c r="L2882" s="54" t="s">
        <v>6385</v>
      </c>
      <c r="M2882" s="54" t="s">
        <v>91</v>
      </c>
      <c r="N2882" s="54">
        <v>9</v>
      </c>
      <c r="P2882" s="54">
        <v>1</v>
      </c>
      <c r="R2882" s="54">
        <v>7185.72</v>
      </c>
      <c r="S2882" s="54">
        <v>2587</v>
      </c>
      <c r="T2882" s="54">
        <v>219</v>
      </c>
      <c r="U2882" s="54">
        <v>0</v>
      </c>
    </row>
    <row r="2883" spans="3:21">
      <c r="E2883" s="55">
        <v>336</v>
      </c>
      <c r="F2883" s="55">
        <v>39</v>
      </c>
      <c r="G2883" s="54" t="s">
        <v>1530</v>
      </c>
      <c r="H2883" s="54" t="s">
        <v>6382</v>
      </c>
      <c r="I2883" s="55" t="s">
        <v>1531</v>
      </c>
      <c r="J2883" s="54" t="s">
        <v>6383</v>
      </c>
      <c r="K2883" s="54" t="s">
        <v>6384</v>
      </c>
      <c r="L2883" s="54" t="s">
        <v>6385</v>
      </c>
      <c r="M2883" s="54" t="s">
        <v>91</v>
      </c>
      <c r="N2883" s="54">
        <v>9</v>
      </c>
      <c r="P2883" s="54">
        <v>9</v>
      </c>
      <c r="R2883" s="54">
        <v>35.450000000000003</v>
      </c>
      <c r="U2883" s="54">
        <v>0</v>
      </c>
    </row>
    <row r="2884" spans="3:21">
      <c r="C2884" s="55" t="s">
        <v>8830</v>
      </c>
      <c r="E2884" s="55">
        <v>336</v>
      </c>
      <c r="F2884" s="55">
        <v>40</v>
      </c>
      <c r="H2884" s="54" t="s">
        <v>6386</v>
      </c>
      <c r="I2884" s="55" t="s">
        <v>3974</v>
      </c>
      <c r="J2884" s="54" t="s">
        <v>6387</v>
      </c>
      <c r="K2884" s="54" t="s">
        <v>6388</v>
      </c>
      <c r="L2884" s="54" t="s">
        <v>363</v>
      </c>
      <c r="M2884" s="54" t="s">
        <v>91</v>
      </c>
      <c r="N2884" s="54">
        <v>9</v>
      </c>
      <c r="P2884" s="54">
        <v>1.5</v>
      </c>
      <c r="R2884" s="54">
        <v>8738.43</v>
      </c>
      <c r="U2884" s="54">
        <v>0</v>
      </c>
    </row>
    <row r="2885" spans="3:21">
      <c r="C2885" s="55" t="s">
        <v>8830</v>
      </c>
      <c r="E2885" s="55">
        <v>336</v>
      </c>
      <c r="F2885" s="55">
        <v>40</v>
      </c>
      <c r="G2885" s="54" t="s">
        <v>1530</v>
      </c>
      <c r="H2885" s="54" t="s">
        <v>6386</v>
      </c>
      <c r="I2885" s="55" t="s">
        <v>1531</v>
      </c>
      <c r="J2885" s="54" t="s">
        <v>6387</v>
      </c>
      <c r="K2885" s="54" t="s">
        <v>6388</v>
      </c>
      <c r="L2885" s="54" t="s">
        <v>363</v>
      </c>
      <c r="M2885" s="54" t="s">
        <v>91</v>
      </c>
      <c r="N2885" s="54">
        <v>9</v>
      </c>
      <c r="P2885" s="54">
        <v>48.4</v>
      </c>
      <c r="R2885" s="54">
        <v>198.52</v>
      </c>
      <c r="U2885" s="54">
        <v>0</v>
      </c>
    </row>
    <row r="2886" spans="3:21">
      <c r="E2886" s="55">
        <v>336</v>
      </c>
      <c r="F2886" s="55">
        <v>41</v>
      </c>
      <c r="G2886" s="54" t="s">
        <v>1530</v>
      </c>
      <c r="H2886" s="54" t="s">
        <v>6386</v>
      </c>
      <c r="I2886" s="55" t="s">
        <v>1531</v>
      </c>
      <c r="J2886" s="54" t="s">
        <v>6225</v>
      </c>
      <c r="K2886" s="54" t="s">
        <v>6226</v>
      </c>
      <c r="L2886" s="54" t="s">
        <v>1591</v>
      </c>
      <c r="M2886" s="54" t="s">
        <v>91</v>
      </c>
      <c r="N2886" s="54">
        <v>9</v>
      </c>
      <c r="P2886" s="54">
        <v>4</v>
      </c>
      <c r="R2886" s="54">
        <v>17.73</v>
      </c>
      <c r="U2886" s="54">
        <v>0</v>
      </c>
    </row>
    <row r="2887" spans="3:21">
      <c r="E2887" s="55">
        <v>336</v>
      </c>
      <c r="F2887" s="55">
        <v>43</v>
      </c>
      <c r="H2887" s="54" t="s">
        <v>151</v>
      </c>
      <c r="I2887" s="55" t="s">
        <v>77</v>
      </c>
      <c r="J2887" s="54" t="s">
        <v>85</v>
      </c>
      <c r="K2887" s="54" t="s">
        <v>322</v>
      </c>
      <c r="L2887" s="54" t="s">
        <v>309</v>
      </c>
      <c r="M2887" s="54" t="s">
        <v>88</v>
      </c>
      <c r="N2887" s="54">
        <v>9</v>
      </c>
      <c r="P2887" s="54">
        <v>44</v>
      </c>
      <c r="Q2887" s="54" t="s">
        <v>149</v>
      </c>
      <c r="R2887" s="54">
        <v>0</v>
      </c>
      <c r="S2887" s="54">
        <v>2904</v>
      </c>
      <c r="T2887" s="54">
        <v>258</v>
      </c>
      <c r="U2887" s="54">
        <v>242000</v>
      </c>
    </row>
    <row r="2888" spans="3:21">
      <c r="E2888" s="55">
        <v>336</v>
      </c>
      <c r="F2888" s="55">
        <v>44</v>
      </c>
      <c r="H2888" s="54" t="s">
        <v>6389</v>
      </c>
      <c r="I2888" s="55">
        <v>2</v>
      </c>
      <c r="J2888" s="54" t="s">
        <v>6390</v>
      </c>
      <c r="K2888" s="54" t="s">
        <v>6389</v>
      </c>
      <c r="L2888" s="54" t="s">
        <v>363</v>
      </c>
      <c r="M2888" s="54" t="s">
        <v>104</v>
      </c>
      <c r="N2888" s="54">
        <v>9.01</v>
      </c>
      <c r="P2888" s="54">
        <v>1.26</v>
      </c>
      <c r="R2888" s="54">
        <v>6664.6</v>
      </c>
      <c r="S2888" s="54">
        <v>2946</v>
      </c>
      <c r="T2888" s="54">
        <v>232</v>
      </c>
      <c r="U2888" s="54">
        <v>299900</v>
      </c>
    </row>
    <row r="2889" spans="3:21">
      <c r="E2889" s="55">
        <v>336</v>
      </c>
      <c r="F2889" s="55">
        <v>45</v>
      </c>
      <c r="H2889" s="54" t="s">
        <v>6391</v>
      </c>
      <c r="I2889" s="55">
        <v>2</v>
      </c>
      <c r="J2889" s="54" t="s">
        <v>6392</v>
      </c>
      <c r="K2889" s="54" t="s">
        <v>6391</v>
      </c>
      <c r="L2889" s="54" t="s">
        <v>363</v>
      </c>
      <c r="M2889" s="54" t="s">
        <v>104</v>
      </c>
      <c r="N2889" s="54">
        <v>9.01</v>
      </c>
      <c r="P2889" s="54">
        <v>1.36</v>
      </c>
      <c r="R2889" s="54">
        <v>5317.5</v>
      </c>
      <c r="U2889" s="54">
        <v>0</v>
      </c>
    </row>
    <row r="2890" spans="3:21">
      <c r="E2890" s="55">
        <v>337</v>
      </c>
      <c r="F2890" s="55">
        <v>1</v>
      </c>
      <c r="H2890" s="54" t="s">
        <v>6393</v>
      </c>
      <c r="I2890" s="55">
        <v>2</v>
      </c>
      <c r="J2890" s="54" t="s">
        <v>6394</v>
      </c>
      <c r="K2890" s="54" t="s">
        <v>6393</v>
      </c>
      <c r="L2890" s="54" t="s">
        <v>363</v>
      </c>
      <c r="M2890" s="54" t="s">
        <v>104</v>
      </c>
      <c r="N2890" s="54">
        <v>9.01</v>
      </c>
      <c r="P2890" s="54">
        <v>1.95</v>
      </c>
      <c r="R2890" s="54">
        <v>10145.790000000001</v>
      </c>
      <c r="S2890" s="54">
        <v>3469</v>
      </c>
      <c r="T2890" s="54">
        <v>950</v>
      </c>
      <c r="U2890" s="54">
        <v>325000</v>
      </c>
    </row>
    <row r="2891" spans="3:21">
      <c r="E2891" s="55">
        <v>337</v>
      </c>
      <c r="F2891" s="55">
        <v>1.01</v>
      </c>
      <c r="H2891" s="54" t="s">
        <v>6395</v>
      </c>
      <c r="I2891" s="55">
        <v>2</v>
      </c>
      <c r="J2891" s="54" t="s">
        <v>6396</v>
      </c>
      <c r="K2891" s="54" t="s">
        <v>6395</v>
      </c>
      <c r="L2891" s="54" t="s">
        <v>363</v>
      </c>
      <c r="M2891" s="54" t="s">
        <v>104</v>
      </c>
      <c r="N2891" s="54">
        <v>9.01</v>
      </c>
      <c r="P2891" s="54">
        <v>0.7</v>
      </c>
      <c r="R2891" s="54">
        <v>7781.28</v>
      </c>
      <c r="S2891" s="54">
        <v>3255</v>
      </c>
      <c r="T2891" s="54">
        <v>481</v>
      </c>
      <c r="U2891" s="54">
        <v>1</v>
      </c>
    </row>
    <row r="2892" spans="3:21">
      <c r="E2892" s="55">
        <v>337</v>
      </c>
      <c r="F2892" s="55">
        <v>1.02</v>
      </c>
      <c r="H2892" s="54" t="s">
        <v>6397</v>
      </c>
      <c r="I2892" s="55">
        <v>2</v>
      </c>
      <c r="J2892" s="54" t="s">
        <v>6398</v>
      </c>
      <c r="K2892" s="54" t="s">
        <v>6397</v>
      </c>
      <c r="L2892" s="54" t="s">
        <v>2159</v>
      </c>
      <c r="M2892" s="54" t="s">
        <v>104</v>
      </c>
      <c r="N2892" s="54">
        <v>9.01</v>
      </c>
      <c r="P2892" s="54">
        <v>0.85</v>
      </c>
      <c r="R2892" s="54">
        <v>10167.06</v>
      </c>
      <c r="S2892" s="54">
        <v>3268</v>
      </c>
      <c r="T2892" s="54">
        <v>144</v>
      </c>
      <c r="U2892" s="54">
        <v>299000</v>
      </c>
    </row>
    <row r="2893" spans="3:21">
      <c r="C2893" s="55" t="s">
        <v>8830</v>
      </c>
      <c r="E2893" s="55">
        <v>337</v>
      </c>
      <c r="F2893" s="55">
        <v>2</v>
      </c>
      <c r="H2893" s="54" t="s">
        <v>140</v>
      </c>
      <c r="I2893" s="55" t="s">
        <v>77</v>
      </c>
      <c r="J2893" s="54" t="s">
        <v>85</v>
      </c>
      <c r="K2893" s="54" t="s">
        <v>322</v>
      </c>
      <c r="L2893" s="54" t="s">
        <v>309</v>
      </c>
      <c r="M2893" s="54" t="s">
        <v>91</v>
      </c>
      <c r="N2893" s="54">
        <v>9.01</v>
      </c>
      <c r="P2893" s="54">
        <v>21.5</v>
      </c>
      <c r="Q2893" s="54" t="s">
        <v>147</v>
      </c>
      <c r="R2893" s="54">
        <v>0</v>
      </c>
      <c r="S2893" s="54">
        <v>3328</v>
      </c>
      <c r="T2893" s="54">
        <v>651</v>
      </c>
      <c r="U2893" s="54">
        <v>112500</v>
      </c>
    </row>
    <row r="2894" spans="3:21">
      <c r="E2894" s="55">
        <v>337</v>
      </c>
      <c r="F2894" s="55">
        <v>2.0099999999999998</v>
      </c>
      <c r="H2894" s="54" t="s">
        <v>6399</v>
      </c>
      <c r="I2894" s="55">
        <v>2</v>
      </c>
      <c r="J2894" s="54" t="s">
        <v>6400</v>
      </c>
      <c r="K2894" s="54" t="s">
        <v>6399</v>
      </c>
      <c r="L2894" s="54" t="s">
        <v>363</v>
      </c>
      <c r="M2894" s="54" t="s">
        <v>91</v>
      </c>
      <c r="N2894" s="54">
        <v>9.01</v>
      </c>
      <c r="P2894" s="54">
        <v>7.14</v>
      </c>
      <c r="R2894" s="54">
        <v>11755.22</v>
      </c>
      <c r="S2894" s="54">
        <v>3217</v>
      </c>
      <c r="T2894" s="54">
        <v>332</v>
      </c>
      <c r="U2894" s="54">
        <v>436000</v>
      </c>
    </row>
    <row r="2895" spans="3:21">
      <c r="E2895" s="55">
        <v>337</v>
      </c>
      <c r="F2895" s="55">
        <v>4</v>
      </c>
      <c r="H2895" s="54" t="s">
        <v>6401</v>
      </c>
      <c r="I2895" s="55">
        <v>2</v>
      </c>
      <c r="J2895" s="54" t="s">
        <v>6402</v>
      </c>
      <c r="K2895" s="54" t="s">
        <v>6401</v>
      </c>
      <c r="L2895" s="54" t="s">
        <v>2159</v>
      </c>
      <c r="M2895" s="54" t="s">
        <v>104</v>
      </c>
      <c r="N2895" s="54">
        <v>9.01</v>
      </c>
      <c r="P2895" s="54">
        <v>1.85</v>
      </c>
      <c r="R2895" s="54">
        <v>19915.810000000001</v>
      </c>
      <c r="S2895" s="54">
        <v>3505</v>
      </c>
      <c r="T2895" s="54">
        <v>16</v>
      </c>
      <c r="U2895" s="54">
        <v>425000</v>
      </c>
    </row>
    <row r="2896" spans="3:21">
      <c r="E2896" s="55">
        <v>337</v>
      </c>
      <c r="F2896" s="55">
        <v>5</v>
      </c>
      <c r="H2896" s="54" t="s">
        <v>6403</v>
      </c>
      <c r="I2896" s="55">
        <v>2</v>
      </c>
      <c r="J2896" s="54" t="s">
        <v>6404</v>
      </c>
      <c r="K2896" s="54" t="s">
        <v>6405</v>
      </c>
      <c r="L2896" s="54" t="s">
        <v>911</v>
      </c>
      <c r="M2896" s="54" t="s">
        <v>104</v>
      </c>
      <c r="N2896" s="54">
        <v>9.01</v>
      </c>
      <c r="P2896" s="54">
        <v>2</v>
      </c>
      <c r="R2896" s="54">
        <v>14818.1</v>
      </c>
      <c r="S2896" s="54">
        <v>2613</v>
      </c>
      <c r="T2896" s="54">
        <v>323</v>
      </c>
      <c r="U2896" s="54">
        <v>70000</v>
      </c>
    </row>
    <row r="2897" spans="3:21">
      <c r="E2897" s="55">
        <v>337</v>
      </c>
      <c r="F2897" s="55">
        <v>6</v>
      </c>
      <c r="H2897" s="54" t="s">
        <v>6406</v>
      </c>
      <c r="I2897" s="55">
        <v>2</v>
      </c>
      <c r="J2897" s="54" t="s">
        <v>6407</v>
      </c>
      <c r="K2897" s="54" t="s">
        <v>6406</v>
      </c>
      <c r="L2897" s="54" t="s">
        <v>363</v>
      </c>
      <c r="M2897" s="54" t="s">
        <v>104</v>
      </c>
      <c r="N2897" s="54">
        <v>9.01</v>
      </c>
      <c r="P2897" s="54">
        <v>1.01</v>
      </c>
      <c r="R2897" s="54">
        <v>9052.08</v>
      </c>
      <c r="U2897" s="54">
        <v>0</v>
      </c>
    </row>
    <row r="2898" spans="3:21">
      <c r="E2898" s="55">
        <v>337</v>
      </c>
      <c r="F2898" s="55">
        <v>7</v>
      </c>
      <c r="H2898" s="54" t="s">
        <v>6408</v>
      </c>
      <c r="I2898" s="55">
        <v>2</v>
      </c>
      <c r="J2898" s="54" t="s">
        <v>6409</v>
      </c>
      <c r="K2898" s="54" t="s">
        <v>6408</v>
      </c>
      <c r="L2898" s="54" t="s">
        <v>363</v>
      </c>
      <c r="M2898" s="54" t="s">
        <v>104</v>
      </c>
      <c r="N2898" s="54">
        <v>9.01</v>
      </c>
      <c r="P2898" s="54">
        <v>1</v>
      </c>
      <c r="R2898" s="54">
        <v>15215.14</v>
      </c>
      <c r="U2898" s="54">
        <v>0</v>
      </c>
    </row>
    <row r="2899" spans="3:21">
      <c r="E2899" s="55">
        <v>337</v>
      </c>
      <c r="F2899" s="55">
        <v>9</v>
      </c>
      <c r="H2899" s="54" t="s">
        <v>146</v>
      </c>
      <c r="I2899" s="55" t="s">
        <v>77</v>
      </c>
      <c r="J2899" s="54" t="s">
        <v>85</v>
      </c>
      <c r="K2899" s="54" t="s">
        <v>322</v>
      </c>
      <c r="L2899" s="54" t="s">
        <v>309</v>
      </c>
      <c r="M2899" s="54" t="s">
        <v>88</v>
      </c>
      <c r="N2899" s="54">
        <v>9.01</v>
      </c>
      <c r="P2899" s="54">
        <v>57.27</v>
      </c>
      <c r="Q2899" s="54" t="s">
        <v>144</v>
      </c>
      <c r="R2899" s="54">
        <v>0</v>
      </c>
      <c r="S2899" s="54">
        <v>2508</v>
      </c>
      <c r="T2899" s="54">
        <v>121</v>
      </c>
      <c r="U2899" s="54">
        <v>4000</v>
      </c>
    </row>
    <row r="2900" spans="3:21">
      <c r="C2900" s="55" t="s">
        <v>8830</v>
      </c>
      <c r="D2900" s="55" t="s">
        <v>8829</v>
      </c>
      <c r="E2900" s="55">
        <v>337</v>
      </c>
      <c r="F2900" s="55">
        <v>9.01</v>
      </c>
      <c r="H2900" s="54" t="s">
        <v>140</v>
      </c>
      <c r="I2900" s="55" t="s">
        <v>77</v>
      </c>
      <c r="J2900" s="54" t="s">
        <v>85</v>
      </c>
      <c r="K2900" s="54" t="s">
        <v>322</v>
      </c>
      <c r="L2900" s="54" t="s">
        <v>309</v>
      </c>
      <c r="M2900" s="54" t="s">
        <v>91</v>
      </c>
      <c r="N2900" s="54">
        <v>9.01</v>
      </c>
      <c r="P2900" s="54">
        <v>11.552</v>
      </c>
      <c r="Q2900" s="54" t="s">
        <v>86</v>
      </c>
      <c r="R2900" s="54">
        <v>0</v>
      </c>
      <c r="S2900" s="54">
        <v>3387</v>
      </c>
      <c r="T2900" s="54">
        <v>453</v>
      </c>
      <c r="U2900" s="54">
        <v>150000</v>
      </c>
    </row>
    <row r="2901" spans="3:21">
      <c r="E2901" s="55">
        <v>337</v>
      </c>
      <c r="F2901" s="55">
        <v>9.02</v>
      </c>
      <c r="H2901" s="54" t="s">
        <v>6411</v>
      </c>
      <c r="I2901" s="55">
        <v>2</v>
      </c>
      <c r="J2901" s="54" t="s">
        <v>6412</v>
      </c>
      <c r="K2901" s="54" t="s">
        <v>6411</v>
      </c>
      <c r="L2901" s="54" t="s">
        <v>342</v>
      </c>
      <c r="M2901" s="54" t="s">
        <v>91</v>
      </c>
      <c r="N2901" s="54">
        <v>9.0500000000000007</v>
      </c>
      <c r="P2901" s="54">
        <v>1</v>
      </c>
      <c r="R2901" s="54">
        <v>22216.52</v>
      </c>
      <c r="S2901" s="54">
        <v>3248</v>
      </c>
      <c r="T2901" s="54">
        <v>662</v>
      </c>
      <c r="U2901" s="54">
        <v>649900</v>
      </c>
    </row>
    <row r="2902" spans="3:21">
      <c r="E2902" s="55">
        <v>337</v>
      </c>
      <c r="F2902" s="55">
        <v>9.0299999999999994</v>
      </c>
      <c r="H2902" s="54" t="s">
        <v>6413</v>
      </c>
      <c r="I2902" s="55">
        <v>1</v>
      </c>
      <c r="J2902" s="54" t="s">
        <v>6414</v>
      </c>
      <c r="K2902" s="54" t="s">
        <v>6415</v>
      </c>
      <c r="L2902" s="54" t="s">
        <v>342</v>
      </c>
      <c r="M2902" s="54" t="s">
        <v>91</v>
      </c>
      <c r="N2902" s="54">
        <v>9.0500000000000007</v>
      </c>
      <c r="P2902" s="54">
        <v>1.5</v>
      </c>
      <c r="R2902" s="54">
        <v>4250.46</v>
      </c>
      <c r="S2902" s="54">
        <v>3354</v>
      </c>
      <c r="T2902" s="54">
        <v>585</v>
      </c>
      <c r="U2902" s="54">
        <v>75000</v>
      </c>
    </row>
    <row r="2903" spans="3:21">
      <c r="E2903" s="55">
        <v>337</v>
      </c>
      <c r="F2903" s="55">
        <v>9.0399999999999991</v>
      </c>
      <c r="H2903" s="54" t="s">
        <v>6416</v>
      </c>
      <c r="I2903" s="55">
        <v>2</v>
      </c>
      <c r="J2903" s="54" t="s">
        <v>6417</v>
      </c>
      <c r="K2903" s="54" t="s">
        <v>6416</v>
      </c>
      <c r="L2903" s="54" t="s">
        <v>342</v>
      </c>
      <c r="M2903" s="54" t="s">
        <v>91</v>
      </c>
      <c r="N2903" s="54">
        <v>9.0500000000000007</v>
      </c>
      <c r="P2903" s="54">
        <v>3.27</v>
      </c>
      <c r="R2903" s="54">
        <v>19696.02</v>
      </c>
      <c r="S2903" s="54">
        <v>3264</v>
      </c>
      <c r="T2903" s="54">
        <v>308</v>
      </c>
      <c r="U2903" s="54">
        <v>629541</v>
      </c>
    </row>
    <row r="2904" spans="3:21">
      <c r="E2904" s="55">
        <v>337</v>
      </c>
      <c r="F2904" s="55">
        <v>9.0500000000000007</v>
      </c>
      <c r="H2904" s="54" t="s">
        <v>6418</v>
      </c>
      <c r="I2904" s="55">
        <v>1</v>
      </c>
      <c r="J2904" s="54" t="s">
        <v>5821</v>
      </c>
      <c r="K2904" s="54" t="s">
        <v>5822</v>
      </c>
      <c r="L2904" s="54" t="s">
        <v>4752</v>
      </c>
      <c r="M2904" s="54" t="s">
        <v>91</v>
      </c>
      <c r="N2904" s="54">
        <v>9.0500000000000007</v>
      </c>
      <c r="P2904" s="54">
        <v>1.67</v>
      </c>
      <c r="R2904" s="54">
        <v>3810.88</v>
      </c>
      <c r="S2904" s="54">
        <v>3470</v>
      </c>
      <c r="T2904" s="54">
        <v>950</v>
      </c>
      <c r="U2904" s="54">
        <v>23000</v>
      </c>
    </row>
    <row r="2905" spans="3:21">
      <c r="E2905" s="55">
        <v>337</v>
      </c>
      <c r="F2905" s="55">
        <v>9.06</v>
      </c>
      <c r="H2905" s="54" t="s">
        <v>6419</v>
      </c>
      <c r="I2905" s="55">
        <v>1</v>
      </c>
      <c r="J2905" s="54" t="s">
        <v>6420</v>
      </c>
      <c r="K2905" s="54" t="s">
        <v>6421</v>
      </c>
      <c r="L2905" s="54" t="s">
        <v>337</v>
      </c>
      <c r="M2905" s="54" t="s">
        <v>91</v>
      </c>
      <c r="N2905" s="54">
        <v>9.0500000000000007</v>
      </c>
      <c r="P2905" s="54">
        <v>2.08</v>
      </c>
      <c r="R2905" s="54">
        <v>4952.37</v>
      </c>
      <c r="S2905" s="54">
        <v>3354</v>
      </c>
      <c r="T2905" s="54">
        <v>741</v>
      </c>
      <c r="U2905" s="54">
        <v>28500</v>
      </c>
    </row>
    <row r="2906" spans="3:21">
      <c r="E2906" s="55">
        <v>337</v>
      </c>
      <c r="F2906" s="55">
        <v>9.07</v>
      </c>
      <c r="H2906" s="54" t="s">
        <v>6422</v>
      </c>
      <c r="I2906" s="55">
        <v>2</v>
      </c>
      <c r="J2906" s="54" t="s">
        <v>6423</v>
      </c>
      <c r="K2906" s="54" t="s">
        <v>6422</v>
      </c>
      <c r="L2906" s="54" t="s">
        <v>342</v>
      </c>
      <c r="M2906" s="54" t="s">
        <v>91</v>
      </c>
      <c r="N2906" s="54">
        <v>9.0500000000000007</v>
      </c>
      <c r="P2906" s="54">
        <v>1.82</v>
      </c>
      <c r="R2906" s="54">
        <v>17795.900000000001</v>
      </c>
      <c r="S2906" s="54">
        <v>3322</v>
      </c>
      <c r="T2906" s="54">
        <v>298</v>
      </c>
      <c r="U2906" s="54">
        <v>75000</v>
      </c>
    </row>
    <row r="2907" spans="3:21">
      <c r="E2907" s="55">
        <v>337</v>
      </c>
      <c r="F2907" s="55">
        <v>9.08</v>
      </c>
      <c r="H2907" s="54" t="s">
        <v>6425</v>
      </c>
      <c r="I2907" s="55">
        <v>2</v>
      </c>
      <c r="J2907" s="54" t="s">
        <v>6426</v>
      </c>
      <c r="K2907" s="54" t="s">
        <v>6425</v>
      </c>
      <c r="L2907" s="54" t="s">
        <v>342</v>
      </c>
      <c r="M2907" s="54" t="s">
        <v>91</v>
      </c>
      <c r="N2907" s="54">
        <v>9.0500000000000007</v>
      </c>
      <c r="P2907" s="54">
        <v>2.11</v>
      </c>
      <c r="R2907" s="54">
        <v>25999.03</v>
      </c>
      <c r="S2907" s="54">
        <v>3308</v>
      </c>
      <c r="T2907" s="54">
        <v>301</v>
      </c>
      <c r="U2907" s="54">
        <v>610000</v>
      </c>
    </row>
    <row r="2908" spans="3:21">
      <c r="E2908" s="55">
        <v>337</v>
      </c>
      <c r="F2908" s="55">
        <v>9.09</v>
      </c>
      <c r="H2908" s="54" t="s">
        <v>6427</v>
      </c>
      <c r="I2908" s="55">
        <v>2</v>
      </c>
      <c r="J2908" s="54" t="s">
        <v>6428</v>
      </c>
      <c r="K2908" s="54" t="s">
        <v>6429</v>
      </c>
      <c r="L2908" s="54" t="s">
        <v>342</v>
      </c>
      <c r="M2908" s="54" t="s">
        <v>91</v>
      </c>
      <c r="N2908" s="54">
        <v>9.0500000000000007</v>
      </c>
      <c r="P2908" s="54">
        <v>1.5</v>
      </c>
      <c r="R2908" s="54">
        <v>23042.5</v>
      </c>
      <c r="S2908" s="54">
        <v>3282</v>
      </c>
      <c r="T2908" s="54">
        <v>655</v>
      </c>
      <c r="U2908" s="54">
        <v>175000</v>
      </c>
    </row>
    <row r="2909" spans="3:21">
      <c r="E2909" s="55">
        <v>337</v>
      </c>
      <c r="F2909" s="55">
        <v>9.1</v>
      </c>
      <c r="H2909" s="54" t="s">
        <v>6430</v>
      </c>
      <c r="I2909" s="55">
        <v>2</v>
      </c>
      <c r="J2909" s="54" t="s">
        <v>6431</v>
      </c>
      <c r="K2909" s="54" t="s">
        <v>6430</v>
      </c>
      <c r="L2909" s="54" t="s">
        <v>342</v>
      </c>
      <c r="M2909" s="54" t="s">
        <v>91</v>
      </c>
      <c r="N2909" s="54">
        <v>9.0500000000000007</v>
      </c>
      <c r="P2909" s="54">
        <v>1.1399999999999999</v>
      </c>
      <c r="R2909" s="54">
        <v>21901.01</v>
      </c>
      <c r="S2909" s="54">
        <v>3438</v>
      </c>
      <c r="T2909" s="54">
        <v>962</v>
      </c>
      <c r="U2909" s="54">
        <v>625000</v>
      </c>
    </row>
    <row r="2910" spans="3:21">
      <c r="E2910" s="55">
        <v>337</v>
      </c>
      <c r="F2910" s="55">
        <v>9.11</v>
      </c>
      <c r="H2910" s="54" t="s">
        <v>6432</v>
      </c>
      <c r="I2910" s="55">
        <v>1</v>
      </c>
      <c r="J2910" s="54" t="s">
        <v>5821</v>
      </c>
      <c r="K2910" s="54" t="s">
        <v>5822</v>
      </c>
      <c r="L2910" s="54" t="s">
        <v>4752</v>
      </c>
      <c r="M2910" s="54" t="s">
        <v>91</v>
      </c>
      <c r="N2910" s="54">
        <v>9.0500000000000007</v>
      </c>
      <c r="P2910" s="54">
        <v>1.29</v>
      </c>
      <c r="R2910" s="54">
        <v>4346.17</v>
      </c>
      <c r="S2910" s="54">
        <v>3470</v>
      </c>
      <c r="T2910" s="54">
        <v>958</v>
      </c>
      <c r="U2910" s="54">
        <v>23000</v>
      </c>
    </row>
    <row r="2911" spans="3:21">
      <c r="E2911" s="55">
        <v>337</v>
      </c>
      <c r="F2911" s="55">
        <v>9.1199999999999992</v>
      </c>
      <c r="H2911" s="54" t="s">
        <v>6433</v>
      </c>
      <c r="I2911" s="55">
        <v>2</v>
      </c>
      <c r="J2911" s="54" t="s">
        <v>6434</v>
      </c>
      <c r="K2911" s="54" t="s">
        <v>6433</v>
      </c>
      <c r="L2911" s="54" t="s">
        <v>342</v>
      </c>
      <c r="M2911" s="54" t="s">
        <v>91</v>
      </c>
      <c r="N2911" s="54">
        <v>9.0500000000000007</v>
      </c>
      <c r="P2911" s="54">
        <v>1.04</v>
      </c>
      <c r="R2911" s="54">
        <v>22156.25</v>
      </c>
      <c r="S2911" s="54">
        <v>3314</v>
      </c>
      <c r="T2911" s="54">
        <v>39</v>
      </c>
      <c r="U2911" s="54">
        <v>160000</v>
      </c>
    </row>
    <row r="2912" spans="3:21">
      <c r="E2912" s="55">
        <v>337</v>
      </c>
      <c r="F2912" s="55">
        <v>9.1300000000000008</v>
      </c>
      <c r="H2912" s="54" t="s">
        <v>6435</v>
      </c>
      <c r="I2912" s="55">
        <v>2</v>
      </c>
      <c r="J2912" s="54" t="s">
        <v>6436</v>
      </c>
      <c r="K2912" s="54" t="s">
        <v>6435</v>
      </c>
      <c r="L2912" s="54" t="s">
        <v>342</v>
      </c>
      <c r="M2912" s="54" t="s">
        <v>91</v>
      </c>
      <c r="N2912" s="54">
        <v>9.0500000000000007</v>
      </c>
      <c r="P2912" s="54">
        <v>1.1000000000000001</v>
      </c>
      <c r="R2912" s="54">
        <v>24056.37</v>
      </c>
      <c r="S2912" s="54">
        <v>3484</v>
      </c>
      <c r="T2912" s="54">
        <v>460</v>
      </c>
      <c r="U2912" s="54">
        <v>575000</v>
      </c>
    </row>
    <row r="2913" spans="5:21">
      <c r="E2913" s="55">
        <v>337</v>
      </c>
      <c r="F2913" s="55">
        <v>9.14</v>
      </c>
      <c r="H2913" s="54" t="s">
        <v>6437</v>
      </c>
      <c r="I2913" s="55">
        <v>1</v>
      </c>
      <c r="J2913" s="54" t="s">
        <v>5821</v>
      </c>
      <c r="K2913" s="54" t="s">
        <v>5822</v>
      </c>
      <c r="L2913" s="54" t="s">
        <v>4752</v>
      </c>
      <c r="M2913" s="54" t="s">
        <v>91</v>
      </c>
      <c r="N2913" s="54">
        <v>9.0500000000000007</v>
      </c>
      <c r="P2913" s="54">
        <v>1.52</v>
      </c>
      <c r="R2913" s="54">
        <v>4257.55</v>
      </c>
      <c r="S2913" s="54">
        <v>3470</v>
      </c>
      <c r="T2913" s="54">
        <v>966</v>
      </c>
      <c r="U2913" s="54">
        <v>23000</v>
      </c>
    </row>
    <row r="2914" spans="5:21">
      <c r="E2914" s="55">
        <v>337</v>
      </c>
      <c r="F2914" s="55">
        <v>9.15</v>
      </c>
      <c r="H2914" s="54" t="s">
        <v>6438</v>
      </c>
      <c r="I2914" s="55">
        <v>1</v>
      </c>
      <c r="J2914" s="54" t="s">
        <v>5821</v>
      </c>
      <c r="K2914" s="54" t="s">
        <v>5822</v>
      </c>
      <c r="L2914" s="54" t="s">
        <v>4752</v>
      </c>
      <c r="M2914" s="54" t="s">
        <v>91</v>
      </c>
      <c r="N2914" s="54">
        <v>9.0500000000000007</v>
      </c>
      <c r="P2914" s="54">
        <v>1.24</v>
      </c>
      <c r="R2914" s="54">
        <v>3693.89</v>
      </c>
      <c r="S2914" s="54">
        <v>3470</v>
      </c>
      <c r="T2914" s="54">
        <v>962</v>
      </c>
      <c r="U2914" s="54">
        <v>23000</v>
      </c>
    </row>
    <row r="2915" spans="5:21">
      <c r="E2915" s="55">
        <v>337</v>
      </c>
      <c r="F2915" s="55">
        <v>9.16</v>
      </c>
      <c r="H2915" s="54" t="s">
        <v>6439</v>
      </c>
      <c r="I2915" s="55">
        <v>2</v>
      </c>
      <c r="J2915" s="54" t="s">
        <v>6440</v>
      </c>
      <c r="K2915" s="54" t="s">
        <v>6439</v>
      </c>
      <c r="L2915" s="54" t="s">
        <v>342</v>
      </c>
      <c r="M2915" s="54" t="s">
        <v>91</v>
      </c>
      <c r="N2915" s="54">
        <v>9.0500000000000007</v>
      </c>
      <c r="P2915" s="54">
        <v>1</v>
      </c>
      <c r="R2915" s="54">
        <v>23060.23</v>
      </c>
      <c r="S2915" s="54">
        <v>3208</v>
      </c>
      <c r="T2915" s="54">
        <v>864</v>
      </c>
      <c r="U2915" s="54">
        <v>812025</v>
      </c>
    </row>
    <row r="2916" spans="5:21">
      <c r="E2916" s="55">
        <v>337</v>
      </c>
      <c r="F2916" s="55">
        <v>9.17</v>
      </c>
      <c r="H2916" s="54" t="s">
        <v>6441</v>
      </c>
      <c r="I2916" s="55">
        <v>1</v>
      </c>
      <c r="J2916" s="54" t="s">
        <v>5821</v>
      </c>
      <c r="K2916" s="54" t="s">
        <v>5822</v>
      </c>
      <c r="L2916" s="54" t="s">
        <v>4752</v>
      </c>
      <c r="M2916" s="54" t="s">
        <v>91</v>
      </c>
      <c r="N2916" s="54">
        <v>9.0500000000000007</v>
      </c>
      <c r="P2916" s="54">
        <v>1</v>
      </c>
      <c r="R2916" s="54">
        <v>3630.08</v>
      </c>
      <c r="S2916" s="54">
        <v>3470</v>
      </c>
      <c r="T2916" s="54">
        <v>954</v>
      </c>
      <c r="U2916" s="54">
        <v>23000</v>
      </c>
    </row>
    <row r="2917" spans="5:21">
      <c r="E2917" s="55">
        <v>337</v>
      </c>
      <c r="F2917" s="55">
        <v>40</v>
      </c>
      <c r="H2917" s="54" t="s">
        <v>6442</v>
      </c>
      <c r="I2917" s="55">
        <v>2</v>
      </c>
      <c r="J2917" s="54" t="s">
        <v>6443</v>
      </c>
      <c r="K2917" s="54" t="s">
        <v>6442</v>
      </c>
      <c r="L2917" s="54" t="s">
        <v>363</v>
      </c>
      <c r="M2917" s="54" t="s">
        <v>104</v>
      </c>
      <c r="N2917" s="54">
        <v>9.01</v>
      </c>
      <c r="P2917" s="54">
        <v>7.1779999999999999</v>
      </c>
      <c r="R2917" s="54">
        <v>13159.04</v>
      </c>
      <c r="U2917" s="54">
        <v>0</v>
      </c>
    </row>
    <row r="2918" spans="5:21">
      <c r="E2918" s="55">
        <v>337</v>
      </c>
      <c r="F2918" s="55">
        <v>41</v>
      </c>
      <c r="H2918" s="54" t="s">
        <v>6444</v>
      </c>
      <c r="I2918" s="55">
        <v>2</v>
      </c>
      <c r="J2918" s="54" t="s">
        <v>6445</v>
      </c>
      <c r="K2918" s="54" t="s">
        <v>6444</v>
      </c>
      <c r="L2918" s="54" t="s">
        <v>363</v>
      </c>
      <c r="M2918" s="54" t="s">
        <v>104</v>
      </c>
      <c r="N2918" s="54">
        <v>9.01</v>
      </c>
      <c r="P2918" s="54">
        <v>2.04</v>
      </c>
      <c r="R2918" s="54">
        <v>16874.2</v>
      </c>
      <c r="S2918" s="54">
        <v>3360</v>
      </c>
      <c r="T2918" s="54">
        <v>870</v>
      </c>
      <c r="U2918" s="54">
        <v>440000</v>
      </c>
    </row>
    <row r="2919" spans="5:21">
      <c r="E2919" s="55">
        <v>337</v>
      </c>
      <c r="F2919" s="55">
        <v>42.01</v>
      </c>
      <c r="H2919" s="54" t="s">
        <v>6446</v>
      </c>
      <c r="I2919" s="55">
        <v>2</v>
      </c>
      <c r="J2919" s="54" t="s">
        <v>6447</v>
      </c>
      <c r="K2919" s="54" t="s">
        <v>6446</v>
      </c>
      <c r="L2919" s="54" t="s">
        <v>363</v>
      </c>
      <c r="M2919" s="54" t="s">
        <v>104</v>
      </c>
      <c r="N2919" s="54">
        <v>9.01</v>
      </c>
      <c r="P2919" s="54">
        <v>2.0169999999999999</v>
      </c>
      <c r="R2919" s="54">
        <v>18646.7</v>
      </c>
      <c r="U2919" s="54">
        <v>0</v>
      </c>
    </row>
    <row r="2920" spans="5:21">
      <c r="E2920" s="55">
        <v>337</v>
      </c>
      <c r="F2920" s="55">
        <v>43</v>
      </c>
      <c r="H2920" s="54" t="s">
        <v>6448</v>
      </c>
      <c r="I2920" s="55">
        <v>2</v>
      </c>
      <c r="J2920" s="54" t="s">
        <v>6449</v>
      </c>
      <c r="K2920" s="54" t="s">
        <v>6450</v>
      </c>
      <c r="L2920" s="54" t="s">
        <v>5631</v>
      </c>
      <c r="M2920" s="54" t="s">
        <v>104</v>
      </c>
      <c r="N2920" s="54">
        <v>9.01</v>
      </c>
      <c r="P2920" s="54">
        <v>1.9950000000000001</v>
      </c>
      <c r="R2920" s="54">
        <v>13736.88</v>
      </c>
      <c r="S2920" s="54">
        <v>3490</v>
      </c>
      <c r="T2920" s="54">
        <v>108</v>
      </c>
      <c r="U2920" s="54">
        <v>309867</v>
      </c>
    </row>
    <row r="2921" spans="5:21">
      <c r="E2921" s="55">
        <v>337</v>
      </c>
      <c r="F2921" s="55">
        <v>44</v>
      </c>
      <c r="H2921" s="54" t="s">
        <v>6451</v>
      </c>
      <c r="I2921" s="55">
        <v>2</v>
      </c>
      <c r="J2921" s="54" t="s">
        <v>6452</v>
      </c>
      <c r="K2921" s="54" t="s">
        <v>6451</v>
      </c>
      <c r="L2921" s="54" t="s">
        <v>363</v>
      </c>
      <c r="M2921" s="54" t="s">
        <v>104</v>
      </c>
      <c r="N2921" s="54">
        <v>9.01</v>
      </c>
      <c r="P2921" s="54">
        <v>1.97</v>
      </c>
      <c r="R2921" s="54">
        <v>12935.71</v>
      </c>
      <c r="S2921" s="54">
        <v>2619</v>
      </c>
      <c r="T2921" s="54">
        <v>239</v>
      </c>
      <c r="U2921" s="54">
        <v>324900</v>
      </c>
    </row>
    <row r="2922" spans="5:21">
      <c r="E2922" s="55">
        <v>337</v>
      </c>
      <c r="F2922" s="55">
        <v>45</v>
      </c>
      <c r="H2922" s="54" t="s">
        <v>6453</v>
      </c>
      <c r="I2922" s="55">
        <v>2</v>
      </c>
      <c r="J2922" s="54" t="s">
        <v>6454</v>
      </c>
      <c r="K2922" s="54" t="s">
        <v>6453</v>
      </c>
      <c r="L2922" s="54" t="s">
        <v>363</v>
      </c>
      <c r="M2922" s="54" t="s">
        <v>104</v>
      </c>
      <c r="N2922" s="54">
        <v>9.01</v>
      </c>
      <c r="P2922" s="54">
        <v>1.857</v>
      </c>
      <c r="R2922" s="54">
        <v>16665.05</v>
      </c>
      <c r="S2922" s="54">
        <v>3375</v>
      </c>
      <c r="T2922" s="54">
        <v>470</v>
      </c>
      <c r="U2922" s="54">
        <v>450000</v>
      </c>
    </row>
    <row r="2923" spans="5:21">
      <c r="E2923" s="55">
        <v>337</v>
      </c>
      <c r="F2923" s="55">
        <v>46</v>
      </c>
      <c r="H2923" s="54" t="s">
        <v>6455</v>
      </c>
      <c r="I2923" s="55">
        <v>2</v>
      </c>
      <c r="J2923" s="54" t="s">
        <v>6456</v>
      </c>
      <c r="K2923" s="54" t="s">
        <v>6455</v>
      </c>
      <c r="L2923" s="54" t="s">
        <v>363</v>
      </c>
      <c r="M2923" s="54" t="s">
        <v>104</v>
      </c>
      <c r="N2923" s="54">
        <v>9.01</v>
      </c>
      <c r="P2923" s="54">
        <v>2.113</v>
      </c>
      <c r="R2923" s="54">
        <v>14552.23</v>
      </c>
      <c r="S2923" s="54">
        <v>3313</v>
      </c>
      <c r="T2923" s="54">
        <v>153</v>
      </c>
      <c r="U2923" s="54">
        <v>1</v>
      </c>
    </row>
    <row r="2924" spans="5:21">
      <c r="E2924" s="55">
        <v>337</v>
      </c>
      <c r="F2924" s="55">
        <v>47</v>
      </c>
      <c r="H2924" s="54" t="s">
        <v>6457</v>
      </c>
      <c r="I2924" s="55">
        <v>2</v>
      </c>
      <c r="J2924" s="54" t="s">
        <v>6458</v>
      </c>
      <c r="K2924" s="54" t="s">
        <v>6457</v>
      </c>
      <c r="L2924" s="54" t="s">
        <v>363</v>
      </c>
      <c r="M2924" s="54" t="s">
        <v>104</v>
      </c>
      <c r="N2924" s="54">
        <v>9.01</v>
      </c>
      <c r="P2924" s="54">
        <v>2.38</v>
      </c>
      <c r="R2924" s="54">
        <v>13669.52</v>
      </c>
      <c r="S2924" s="54">
        <v>2747</v>
      </c>
      <c r="T2924" s="54">
        <v>227</v>
      </c>
      <c r="U2924" s="54">
        <v>454900</v>
      </c>
    </row>
    <row r="2925" spans="5:21">
      <c r="E2925" s="55">
        <v>337</v>
      </c>
      <c r="F2925" s="55">
        <v>48</v>
      </c>
      <c r="H2925" s="54" t="s">
        <v>6459</v>
      </c>
      <c r="I2925" s="55">
        <v>2</v>
      </c>
      <c r="J2925" s="54" t="s">
        <v>6460</v>
      </c>
      <c r="K2925" s="54" t="s">
        <v>6459</v>
      </c>
      <c r="L2925" s="54" t="s">
        <v>363</v>
      </c>
      <c r="M2925" s="54" t="s">
        <v>104</v>
      </c>
      <c r="N2925" s="54">
        <v>9.01</v>
      </c>
      <c r="P2925" s="54">
        <v>1.8959999999999999</v>
      </c>
      <c r="R2925" s="54">
        <v>18526.169999999998</v>
      </c>
      <c r="S2925" s="54">
        <v>2616</v>
      </c>
      <c r="T2925" s="54">
        <v>119</v>
      </c>
      <c r="U2925" s="54">
        <v>501415</v>
      </c>
    </row>
    <row r="2926" spans="5:21">
      <c r="E2926" s="55">
        <v>337</v>
      </c>
      <c r="F2926" s="55">
        <v>49</v>
      </c>
      <c r="H2926" s="54" t="s">
        <v>6461</v>
      </c>
      <c r="I2926" s="55">
        <v>2</v>
      </c>
      <c r="J2926" s="54" t="s">
        <v>6462</v>
      </c>
      <c r="K2926" s="54" t="s">
        <v>6461</v>
      </c>
      <c r="L2926" s="54" t="s">
        <v>2159</v>
      </c>
      <c r="M2926" s="54" t="s">
        <v>104</v>
      </c>
      <c r="N2926" s="54">
        <v>9.01</v>
      </c>
      <c r="P2926" s="54">
        <v>2.0049999999999999</v>
      </c>
      <c r="R2926" s="54">
        <v>14226.09</v>
      </c>
      <c r="S2926" s="54">
        <v>3378</v>
      </c>
      <c r="T2926" s="54">
        <v>472</v>
      </c>
      <c r="U2926" s="54">
        <v>430000</v>
      </c>
    </row>
    <row r="2927" spans="5:21">
      <c r="E2927" s="55">
        <v>337</v>
      </c>
      <c r="F2927" s="55">
        <v>50</v>
      </c>
      <c r="H2927" s="54" t="s">
        <v>6463</v>
      </c>
      <c r="I2927" s="55">
        <v>2</v>
      </c>
      <c r="J2927" s="54" t="s">
        <v>6464</v>
      </c>
      <c r="K2927" s="54" t="s">
        <v>6463</v>
      </c>
      <c r="L2927" s="54" t="s">
        <v>363</v>
      </c>
      <c r="M2927" s="54" t="s">
        <v>104</v>
      </c>
      <c r="N2927" s="54">
        <v>9.01</v>
      </c>
      <c r="P2927" s="54">
        <v>3.34</v>
      </c>
      <c r="R2927" s="54">
        <v>18462.36</v>
      </c>
      <c r="S2927" s="54">
        <v>2953</v>
      </c>
      <c r="T2927" s="54">
        <v>181</v>
      </c>
      <c r="U2927" s="54">
        <v>615000</v>
      </c>
    </row>
    <row r="2928" spans="5:21">
      <c r="E2928" s="55">
        <v>337</v>
      </c>
      <c r="F2928" s="55">
        <v>51</v>
      </c>
      <c r="H2928" s="54" t="s">
        <v>6465</v>
      </c>
      <c r="I2928" s="55">
        <v>2</v>
      </c>
      <c r="J2928" s="54" t="s">
        <v>6466</v>
      </c>
      <c r="K2928" s="54" t="s">
        <v>6465</v>
      </c>
      <c r="L2928" s="54" t="s">
        <v>363</v>
      </c>
      <c r="M2928" s="54" t="s">
        <v>104</v>
      </c>
      <c r="N2928" s="54">
        <v>9.01</v>
      </c>
      <c r="P2928" s="54">
        <v>3.456</v>
      </c>
      <c r="R2928" s="54">
        <v>14701.12</v>
      </c>
      <c r="S2928" s="54">
        <v>2507</v>
      </c>
      <c r="T2928" s="54">
        <v>346</v>
      </c>
      <c r="U2928" s="54">
        <v>305890</v>
      </c>
    </row>
    <row r="2929" spans="5:21">
      <c r="E2929" s="55">
        <v>337</v>
      </c>
      <c r="F2929" s="55">
        <v>52</v>
      </c>
      <c r="H2929" s="54" t="s">
        <v>6467</v>
      </c>
      <c r="I2929" s="55">
        <v>2</v>
      </c>
      <c r="J2929" s="54" t="s">
        <v>6468</v>
      </c>
      <c r="K2929" s="54" t="s">
        <v>6467</v>
      </c>
      <c r="L2929" s="54" t="s">
        <v>363</v>
      </c>
      <c r="M2929" s="54" t="s">
        <v>104</v>
      </c>
      <c r="N2929" s="54">
        <v>9.01</v>
      </c>
      <c r="P2929" s="54">
        <v>1.6930000000000001</v>
      </c>
      <c r="R2929" s="54">
        <v>16119.12</v>
      </c>
      <c r="S2929" s="54">
        <v>2503</v>
      </c>
      <c r="T2929" s="54">
        <v>6</v>
      </c>
      <c r="U2929" s="54">
        <v>316800</v>
      </c>
    </row>
    <row r="2930" spans="5:21">
      <c r="E2930" s="55">
        <v>337</v>
      </c>
      <c r="F2930" s="55">
        <v>53</v>
      </c>
      <c r="H2930" s="54" t="s">
        <v>6469</v>
      </c>
      <c r="I2930" s="55">
        <v>2</v>
      </c>
      <c r="J2930" s="54" t="s">
        <v>6470</v>
      </c>
      <c r="K2930" s="54" t="s">
        <v>6469</v>
      </c>
      <c r="L2930" s="54" t="s">
        <v>363</v>
      </c>
      <c r="M2930" s="54" t="s">
        <v>104</v>
      </c>
      <c r="N2930" s="54">
        <v>9.01</v>
      </c>
      <c r="P2930" s="54">
        <v>1.5740000000000001</v>
      </c>
      <c r="R2930" s="54">
        <v>16657.96</v>
      </c>
      <c r="S2930" s="54">
        <v>3041</v>
      </c>
      <c r="T2930" s="54">
        <v>258</v>
      </c>
      <c r="U2930" s="54">
        <v>649900</v>
      </c>
    </row>
    <row r="2931" spans="5:21">
      <c r="E2931" s="55">
        <v>337</v>
      </c>
      <c r="F2931" s="55">
        <v>54</v>
      </c>
      <c r="H2931" s="54" t="s">
        <v>6471</v>
      </c>
      <c r="I2931" s="55">
        <v>2</v>
      </c>
      <c r="J2931" s="54" t="s">
        <v>6472</v>
      </c>
      <c r="K2931" s="54" t="s">
        <v>6471</v>
      </c>
      <c r="L2931" s="54" t="s">
        <v>2159</v>
      </c>
      <c r="M2931" s="54" t="s">
        <v>104</v>
      </c>
      <c r="N2931" s="54">
        <v>9.01</v>
      </c>
      <c r="P2931" s="54">
        <v>1.907</v>
      </c>
      <c r="R2931" s="54">
        <v>17927.07</v>
      </c>
      <c r="S2931" s="54">
        <v>3437</v>
      </c>
      <c r="T2931" s="54">
        <v>235</v>
      </c>
      <c r="U2931" s="54">
        <v>560000</v>
      </c>
    </row>
    <row r="2932" spans="5:21">
      <c r="E2932" s="55">
        <v>337</v>
      </c>
      <c r="F2932" s="55">
        <v>55</v>
      </c>
      <c r="H2932" s="54" t="s">
        <v>6473</v>
      </c>
      <c r="I2932" s="55">
        <v>2</v>
      </c>
      <c r="J2932" s="54" t="s">
        <v>6474</v>
      </c>
      <c r="K2932" s="54" t="s">
        <v>6473</v>
      </c>
      <c r="L2932" s="54" t="s">
        <v>363</v>
      </c>
      <c r="M2932" s="54" t="s">
        <v>104</v>
      </c>
      <c r="N2932" s="54">
        <v>9.01</v>
      </c>
      <c r="P2932" s="54">
        <v>1.718</v>
      </c>
      <c r="R2932" s="54">
        <v>14679.85</v>
      </c>
      <c r="S2932" s="54">
        <v>2497</v>
      </c>
      <c r="T2932" s="54">
        <v>171</v>
      </c>
      <c r="U2932" s="54">
        <v>337380</v>
      </c>
    </row>
    <row r="2933" spans="5:21">
      <c r="E2933" s="55">
        <v>337</v>
      </c>
      <c r="F2933" s="55">
        <v>56</v>
      </c>
      <c r="H2933" s="54" t="s">
        <v>6475</v>
      </c>
      <c r="I2933" s="55">
        <v>2</v>
      </c>
      <c r="J2933" s="54" t="s">
        <v>6476</v>
      </c>
      <c r="K2933" s="54" t="s">
        <v>6475</v>
      </c>
      <c r="L2933" s="54" t="s">
        <v>363</v>
      </c>
      <c r="M2933" s="54" t="s">
        <v>104</v>
      </c>
      <c r="N2933" s="54">
        <v>9.01</v>
      </c>
      <c r="P2933" s="54">
        <v>1.24</v>
      </c>
      <c r="R2933" s="54">
        <v>16204.2</v>
      </c>
      <c r="S2933" s="54">
        <v>3288</v>
      </c>
      <c r="T2933" s="54">
        <v>766</v>
      </c>
      <c r="U2933" s="54">
        <v>425000</v>
      </c>
    </row>
    <row r="2934" spans="5:21">
      <c r="E2934" s="55">
        <v>337</v>
      </c>
      <c r="F2934" s="55">
        <v>57</v>
      </c>
      <c r="H2934" s="54" t="s">
        <v>6477</v>
      </c>
      <c r="I2934" s="55">
        <v>2</v>
      </c>
      <c r="J2934" s="54" t="s">
        <v>6478</v>
      </c>
      <c r="K2934" s="54" t="s">
        <v>6477</v>
      </c>
      <c r="L2934" s="54" t="s">
        <v>363</v>
      </c>
      <c r="M2934" s="54" t="s">
        <v>104</v>
      </c>
      <c r="N2934" s="54">
        <v>9.01</v>
      </c>
      <c r="P2934" s="54">
        <v>2.0649999999999999</v>
      </c>
      <c r="R2934" s="54">
        <v>14853.55</v>
      </c>
      <c r="S2934" s="54">
        <v>3240</v>
      </c>
      <c r="T2934" s="54">
        <v>526</v>
      </c>
      <c r="U2934" s="54">
        <v>545000</v>
      </c>
    </row>
    <row r="2935" spans="5:21">
      <c r="E2935" s="55">
        <v>337</v>
      </c>
      <c r="F2935" s="55">
        <v>58</v>
      </c>
      <c r="H2935" s="54" t="s">
        <v>6479</v>
      </c>
      <c r="I2935" s="55">
        <v>2</v>
      </c>
      <c r="J2935" s="54" t="s">
        <v>6480</v>
      </c>
      <c r="K2935" s="54" t="s">
        <v>6481</v>
      </c>
      <c r="L2935" s="54" t="s">
        <v>342</v>
      </c>
      <c r="M2935" s="54" t="s">
        <v>104</v>
      </c>
      <c r="N2935" s="54">
        <v>9.01</v>
      </c>
      <c r="P2935" s="54">
        <v>1.2</v>
      </c>
      <c r="R2935" s="54">
        <v>16112.03</v>
      </c>
      <c r="S2935" s="54">
        <v>2847</v>
      </c>
      <c r="T2935" s="54">
        <v>316</v>
      </c>
      <c r="U2935" s="54">
        <v>490000</v>
      </c>
    </row>
    <row r="2936" spans="5:21">
      <c r="E2936" s="55">
        <v>337</v>
      </c>
      <c r="F2936" s="55">
        <v>59</v>
      </c>
      <c r="H2936" s="54" t="s">
        <v>6482</v>
      </c>
      <c r="I2936" s="55">
        <v>2</v>
      </c>
      <c r="J2936" s="54" t="s">
        <v>6483</v>
      </c>
      <c r="K2936" s="54" t="s">
        <v>6482</v>
      </c>
      <c r="L2936" s="54" t="s">
        <v>363</v>
      </c>
      <c r="M2936" s="54" t="s">
        <v>104</v>
      </c>
      <c r="N2936" s="54">
        <v>9.01</v>
      </c>
      <c r="P2936" s="54">
        <v>1.2889999999999999</v>
      </c>
      <c r="R2936" s="54">
        <v>14346.62</v>
      </c>
      <c r="S2936" s="54">
        <v>3288</v>
      </c>
      <c r="T2936" s="54">
        <v>509</v>
      </c>
      <c r="U2936" s="54">
        <v>1</v>
      </c>
    </row>
    <row r="2937" spans="5:21">
      <c r="E2937" s="55">
        <v>337</v>
      </c>
      <c r="F2937" s="55">
        <v>60</v>
      </c>
      <c r="H2937" s="54" t="s">
        <v>6484</v>
      </c>
      <c r="I2937" s="55">
        <v>2</v>
      </c>
      <c r="J2937" s="54" t="s">
        <v>6485</v>
      </c>
      <c r="K2937" s="54" t="s">
        <v>6484</v>
      </c>
      <c r="L2937" s="54" t="s">
        <v>342</v>
      </c>
      <c r="M2937" s="54" t="s">
        <v>104</v>
      </c>
      <c r="N2937" s="54">
        <v>9.01</v>
      </c>
      <c r="P2937" s="54">
        <v>0.8</v>
      </c>
      <c r="R2937" s="54">
        <v>13148.41</v>
      </c>
      <c r="S2937" s="54">
        <v>2231</v>
      </c>
      <c r="T2937" s="54">
        <v>277</v>
      </c>
      <c r="U2937" s="54">
        <v>269398</v>
      </c>
    </row>
    <row r="2938" spans="5:21">
      <c r="E2938" s="55">
        <v>337</v>
      </c>
      <c r="F2938" s="55">
        <v>61</v>
      </c>
      <c r="H2938" s="54" t="s">
        <v>6486</v>
      </c>
      <c r="I2938" s="55">
        <v>2</v>
      </c>
      <c r="J2938" s="54" t="s">
        <v>6487</v>
      </c>
      <c r="K2938" s="54" t="s">
        <v>6486</v>
      </c>
      <c r="L2938" s="54" t="s">
        <v>5564</v>
      </c>
      <c r="M2938" s="54" t="s">
        <v>104</v>
      </c>
      <c r="N2938" s="54">
        <v>9.01</v>
      </c>
      <c r="P2938" s="54">
        <v>0.77</v>
      </c>
      <c r="R2938" s="54">
        <v>11712.68</v>
      </c>
      <c r="S2938" s="54">
        <v>3371</v>
      </c>
      <c r="T2938" s="54">
        <v>30</v>
      </c>
      <c r="U2938" s="54">
        <v>384500</v>
      </c>
    </row>
    <row r="2939" spans="5:21">
      <c r="E2939" s="55">
        <v>337</v>
      </c>
      <c r="F2939" s="55">
        <v>62</v>
      </c>
      <c r="H2939" s="54" t="s">
        <v>6488</v>
      </c>
      <c r="I2939" s="55">
        <v>2</v>
      </c>
      <c r="J2939" s="54" t="s">
        <v>6489</v>
      </c>
      <c r="K2939" s="54" t="s">
        <v>6488</v>
      </c>
      <c r="L2939" s="54" t="s">
        <v>5564</v>
      </c>
      <c r="M2939" s="54" t="s">
        <v>104</v>
      </c>
      <c r="N2939" s="54">
        <v>9.01</v>
      </c>
      <c r="P2939" s="54">
        <v>0.73</v>
      </c>
      <c r="R2939" s="54">
        <v>12297.61</v>
      </c>
      <c r="S2939" s="54">
        <v>3415</v>
      </c>
      <c r="T2939" s="54">
        <v>985</v>
      </c>
      <c r="U2939" s="54">
        <v>37000</v>
      </c>
    </row>
    <row r="2940" spans="5:21">
      <c r="E2940" s="55">
        <v>337.01</v>
      </c>
      <c r="F2940" s="55">
        <v>1</v>
      </c>
      <c r="H2940" s="54" t="s">
        <v>6490</v>
      </c>
      <c r="I2940" s="55">
        <v>2</v>
      </c>
      <c r="J2940" s="54" t="s">
        <v>6491</v>
      </c>
      <c r="K2940" s="54" t="s">
        <v>6490</v>
      </c>
      <c r="L2940" s="54" t="s">
        <v>363</v>
      </c>
      <c r="M2940" s="54" t="s">
        <v>104</v>
      </c>
      <c r="N2940" s="54">
        <v>10.3</v>
      </c>
      <c r="P2940" s="54">
        <v>0.93</v>
      </c>
      <c r="R2940" s="54">
        <v>9635.31</v>
      </c>
      <c r="S2940" s="54">
        <v>2862</v>
      </c>
      <c r="T2940" s="54">
        <v>222</v>
      </c>
      <c r="U2940" s="54">
        <v>375000</v>
      </c>
    </row>
    <row r="2941" spans="5:21">
      <c r="E2941" s="55">
        <v>337.01</v>
      </c>
      <c r="F2941" s="55">
        <v>2</v>
      </c>
      <c r="H2941" s="54" t="s">
        <v>6492</v>
      </c>
      <c r="I2941" s="55">
        <v>2</v>
      </c>
      <c r="J2941" s="54" t="s">
        <v>6493</v>
      </c>
      <c r="K2941" s="54" t="s">
        <v>6492</v>
      </c>
      <c r="L2941" s="54" t="s">
        <v>363</v>
      </c>
      <c r="M2941" s="54" t="s">
        <v>104</v>
      </c>
      <c r="N2941" s="54">
        <v>10.3</v>
      </c>
      <c r="P2941" s="54">
        <v>0.46</v>
      </c>
      <c r="R2941" s="54">
        <v>9383.6200000000008</v>
      </c>
      <c r="S2941" s="54">
        <v>3418</v>
      </c>
      <c r="T2941" s="54">
        <v>777</v>
      </c>
      <c r="U2941" s="54">
        <v>1</v>
      </c>
    </row>
    <row r="2942" spans="5:21">
      <c r="E2942" s="55">
        <v>337.01</v>
      </c>
      <c r="F2942" s="55">
        <v>3</v>
      </c>
      <c r="H2942" s="54" t="s">
        <v>6494</v>
      </c>
      <c r="I2942" s="55">
        <v>2</v>
      </c>
      <c r="J2942" s="54" t="s">
        <v>6495</v>
      </c>
      <c r="K2942" s="54" t="s">
        <v>6494</v>
      </c>
      <c r="L2942" s="54" t="s">
        <v>363</v>
      </c>
      <c r="M2942" s="54" t="s">
        <v>104</v>
      </c>
      <c r="N2942" s="54">
        <v>10.3</v>
      </c>
      <c r="P2942" s="54">
        <v>0.46</v>
      </c>
      <c r="R2942" s="54">
        <v>8500.91</v>
      </c>
      <c r="U2942" s="54">
        <v>0</v>
      </c>
    </row>
    <row r="2943" spans="5:21">
      <c r="E2943" s="55">
        <v>337.01</v>
      </c>
      <c r="F2943" s="55">
        <v>4</v>
      </c>
      <c r="H2943" s="54" t="s">
        <v>6496</v>
      </c>
      <c r="I2943" s="55">
        <v>2</v>
      </c>
      <c r="J2943" s="54" t="s">
        <v>6497</v>
      </c>
      <c r="K2943" s="54" t="s">
        <v>6496</v>
      </c>
      <c r="L2943" s="54" t="s">
        <v>363</v>
      </c>
      <c r="M2943" s="54" t="s">
        <v>104</v>
      </c>
      <c r="N2943" s="54">
        <v>10.3</v>
      </c>
      <c r="P2943" s="54">
        <v>0.46</v>
      </c>
      <c r="R2943" s="54">
        <v>9608.65</v>
      </c>
      <c r="U2943" s="54">
        <v>0</v>
      </c>
    </row>
    <row r="2944" spans="5:21">
      <c r="E2944" s="55">
        <v>337.01</v>
      </c>
      <c r="F2944" s="55">
        <v>5</v>
      </c>
      <c r="H2944" s="54" t="s">
        <v>6498</v>
      </c>
      <c r="I2944" s="55">
        <v>2</v>
      </c>
      <c r="J2944" s="54" t="s">
        <v>6499</v>
      </c>
      <c r="K2944" s="54" t="s">
        <v>6498</v>
      </c>
      <c r="L2944" s="54" t="s">
        <v>363</v>
      </c>
      <c r="M2944" s="54" t="s">
        <v>104</v>
      </c>
      <c r="N2944" s="54">
        <v>10.3</v>
      </c>
      <c r="P2944" s="54">
        <v>0.46</v>
      </c>
      <c r="R2944" s="54">
        <v>9658.2800000000007</v>
      </c>
      <c r="S2944" s="54">
        <v>2579</v>
      </c>
      <c r="T2944" s="54">
        <v>174</v>
      </c>
      <c r="U2944" s="54">
        <v>247500</v>
      </c>
    </row>
    <row r="2945" spans="5:21">
      <c r="E2945" s="55">
        <v>337.01</v>
      </c>
      <c r="F2945" s="55">
        <v>6</v>
      </c>
      <c r="H2945" s="54" t="s">
        <v>6500</v>
      </c>
      <c r="I2945" s="55">
        <v>2</v>
      </c>
      <c r="J2945" s="54" t="s">
        <v>6501</v>
      </c>
      <c r="K2945" s="54" t="s">
        <v>6500</v>
      </c>
      <c r="L2945" s="54" t="s">
        <v>363</v>
      </c>
      <c r="M2945" s="54" t="s">
        <v>104</v>
      </c>
      <c r="N2945" s="54">
        <v>10.3</v>
      </c>
      <c r="P2945" s="54">
        <v>0.53</v>
      </c>
      <c r="R2945" s="54">
        <v>9443.8799999999992</v>
      </c>
      <c r="S2945" s="54">
        <v>1845</v>
      </c>
      <c r="T2945" s="54">
        <v>175</v>
      </c>
      <c r="U2945" s="54">
        <v>1</v>
      </c>
    </row>
    <row r="2946" spans="5:21">
      <c r="E2946" s="55">
        <v>337.01</v>
      </c>
      <c r="F2946" s="55">
        <v>7</v>
      </c>
      <c r="H2946" s="54" t="s">
        <v>6502</v>
      </c>
      <c r="I2946" s="55">
        <v>2</v>
      </c>
      <c r="J2946" s="54" t="s">
        <v>6503</v>
      </c>
      <c r="K2946" s="54" t="s">
        <v>6502</v>
      </c>
      <c r="L2946" s="54" t="s">
        <v>363</v>
      </c>
      <c r="M2946" s="54" t="s">
        <v>104</v>
      </c>
      <c r="N2946" s="54">
        <v>10.3</v>
      </c>
      <c r="P2946" s="54">
        <v>0.68</v>
      </c>
      <c r="R2946" s="54">
        <v>10535.74</v>
      </c>
      <c r="S2946" s="54">
        <v>3365</v>
      </c>
      <c r="T2946" s="54">
        <v>55</v>
      </c>
      <c r="U2946" s="54">
        <v>318000</v>
      </c>
    </row>
    <row r="2947" spans="5:21">
      <c r="E2947" s="55">
        <v>337.01</v>
      </c>
      <c r="F2947" s="55">
        <v>8</v>
      </c>
      <c r="H2947" s="54" t="s">
        <v>6504</v>
      </c>
      <c r="I2947" s="55">
        <v>2</v>
      </c>
      <c r="J2947" s="54" t="s">
        <v>6505</v>
      </c>
      <c r="K2947" s="54" t="s">
        <v>6504</v>
      </c>
      <c r="L2947" s="54" t="s">
        <v>363</v>
      </c>
      <c r="M2947" s="54" t="s">
        <v>104</v>
      </c>
      <c r="N2947" s="54">
        <v>10.3</v>
      </c>
      <c r="P2947" s="54">
        <v>0.66</v>
      </c>
      <c r="R2947" s="54">
        <v>10152.879999999999</v>
      </c>
      <c r="S2947" s="54">
        <v>3478</v>
      </c>
      <c r="T2947" s="54">
        <v>948</v>
      </c>
      <c r="U2947" s="54">
        <v>320000</v>
      </c>
    </row>
    <row r="2948" spans="5:21">
      <c r="E2948" s="55">
        <v>337.01</v>
      </c>
      <c r="F2948" s="55">
        <v>9</v>
      </c>
      <c r="H2948" s="54" t="s">
        <v>6506</v>
      </c>
      <c r="I2948" s="55">
        <v>2</v>
      </c>
      <c r="J2948" s="54" t="s">
        <v>6507</v>
      </c>
      <c r="K2948" s="54" t="s">
        <v>6506</v>
      </c>
      <c r="L2948" s="54" t="s">
        <v>363</v>
      </c>
      <c r="M2948" s="54" t="s">
        <v>104</v>
      </c>
      <c r="N2948" s="54">
        <v>10.3</v>
      </c>
      <c r="P2948" s="54">
        <v>0.56999999999999995</v>
      </c>
      <c r="R2948" s="54">
        <v>10305.32</v>
      </c>
      <c r="S2948" s="54">
        <v>3494</v>
      </c>
      <c r="T2948" s="54">
        <v>117</v>
      </c>
      <c r="U2948" s="54">
        <v>338000</v>
      </c>
    </row>
    <row r="2949" spans="5:21">
      <c r="E2949" s="55">
        <v>337.01</v>
      </c>
      <c r="F2949" s="55">
        <v>10</v>
      </c>
      <c r="H2949" s="54" t="s">
        <v>6508</v>
      </c>
      <c r="I2949" s="55">
        <v>2</v>
      </c>
      <c r="J2949" s="54" t="s">
        <v>6509</v>
      </c>
      <c r="K2949" s="54" t="s">
        <v>6508</v>
      </c>
      <c r="L2949" s="54" t="s">
        <v>363</v>
      </c>
      <c r="M2949" s="54" t="s">
        <v>104</v>
      </c>
      <c r="N2949" s="54">
        <v>10.3</v>
      </c>
      <c r="P2949" s="54">
        <v>0.55000000000000004</v>
      </c>
      <c r="R2949" s="54">
        <v>11570.88</v>
      </c>
      <c r="S2949" s="54">
        <v>2338</v>
      </c>
      <c r="T2949" s="54">
        <v>81</v>
      </c>
      <c r="U2949" s="54">
        <v>1</v>
      </c>
    </row>
    <row r="2950" spans="5:21">
      <c r="E2950" s="55">
        <v>337.01</v>
      </c>
      <c r="F2950" s="55">
        <v>11</v>
      </c>
      <c r="H2950" s="54" t="s">
        <v>6510</v>
      </c>
      <c r="I2950" s="55">
        <v>2</v>
      </c>
      <c r="J2950" s="54" t="s">
        <v>6511</v>
      </c>
      <c r="K2950" s="54" t="s">
        <v>6510</v>
      </c>
      <c r="L2950" s="54" t="s">
        <v>363</v>
      </c>
      <c r="M2950" s="54" t="s">
        <v>104</v>
      </c>
      <c r="N2950" s="54">
        <v>10.3</v>
      </c>
      <c r="P2950" s="54">
        <v>0.45</v>
      </c>
      <c r="R2950" s="54">
        <v>8589.5400000000009</v>
      </c>
      <c r="U2950" s="54">
        <v>0</v>
      </c>
    </row>
    <row r="2951" spans="5:21">
      <c r="E2951" s="55">
        <v>337.01</v>
      </c>
      <c r="F2951" s="55">
        <v>12</v>
      </c>
      <c r="H2951" s="54" t="s">
        <v>6512</v>
      </c>
      <c r="I2951" s="55">
        <v>2</v>
      </c>
      <c r="J2951" s="54" t="s">
        <v>6513</v>
      </c>
      <c r="K2951" s="54" t="s">
        <v>6512</v>
      </c>
      <c r="L2951" s="54" t="s">
        <v>363</v>
      </c>
      <c r="M2951" s="54" t="s">
        <v>104</v>
      </c>
      <c r="N2951" s="54">
        <v>10.3</v>
      </c>
      <c r="P2951" s="54">
        <v>0.45</v>
      </c>
      <c r="R2951" s="54">
        <v>9567.9599999999991</v>
      </c>
      <c r="S2951" s="54">
        <v>3336</v>
      </c>
      <c r="T2951" s="54">
        <v>556</v>
      </c>
      <c r="U2951" s="54">
        <v>215000</v>
      </c>
    </row>
    <row r="2952" spans="5:21">
      <c r="E2952" s="55">
        <v>337.01</v>
      </c>
      <c r="F2952" s="55">
        <v>13</v>
      </c>
      <c r="H2952" s="54" t="s">
        <v>6514</v>
      </c>
      <c r="I2952" s="55">
        <v>2</v>
      </c>
      <c r="J2952" s="54" t="s">
        <v>6515</v>
      </c>
      <c r="K2952" s="54" t="s">
        <v>6514</v>
      </c>
      <c r="L2952" s="54" t="s">
        <v>363</v>
      </c>
      <c r="M2952" s="54" t="s">
        <v>104</v>
      </c>
      <c r="N2952" s="54">
        <v>10.3</v>
      </c>
      <c r="P2952" s="54">
        <v>0.45</v>
      </c>
      <c r="R2952" s="54">
        <v>10032.35</v>
      </c>
      <c r="S2952" s="54">
        <v>2947</v>
      </c>
      <c r="T2952" s="54">
        <v>64</v>
      </c>
      <c r="U2952" s="54">
        <v>1</v>
      </c>
    </row>
    <row r="2953" spans="5:21">
      <c r="E2953" s="55">
        <v>337.01</v>
      </c>
      <c r="F2953" s="55">
        <v>14</v>
      </c>
      <c r="H2953" s="54" t="s">
        <v>6516</v>
      </c>
      <c r="I2953" s="55">
        <v>2</v>
      </c>
      <c r="J2953" s="54" t="s">
        <v>6517</v>
      </c>
      <c r="K2953" s="54" t="s">
        <v>6516</v>
      </c>
      <c r="L2953" s="54" t="s">
        <v>363</v>
      </c>
      <c r="M2953" s="54" t="s">
        <v>104</v>
      </c>
      <c r="N2953" s="54">
        <v>10.3</v>
      </c>
      <c r="P2953" s="54">
        <v>0.46</v>
      </c>
      <c r="R2953" s="54">
        <v>10411.67</v>
      </c>
      <c r="U2953" s="54">
        <v>0</v>
      </c>
    </row>
    <row r="2954" spans="5:21">
      <c r="E2954" s="55">
        <v>337.01</v>
      </c>
      <c r="F2954" s="55">
        <v>15</v>
      </c>
      <c r="H2954" s="54" t="s">
        <v>6518</v>
      </c>
      <c r="I2954" s="55">
        <v>1</v>
      </c>
      <c r="J2954" s="54" t="s">
        <v>6519</v>
      </c>
      <c r="K2954" s="54" t="s">
        <v>6510</v>
      </c>
      <c r="L2954" s="54" t="s">
        <v>363</v>
      </c>
      <c r="M2954" s="54" t="s">
        <v>104</v>
      </c>
      <c r="N2954" s="54">
        <v>10.3</v>
      </c>
      <c r="P2954" s="54">
        <v>7.03</v>
      </c>
      <c r="R2954" s="54">
        <v>248.15</v>
      </c>
      <c r="U2954" s="54">
        <v>0</v>
      </c>
    </row>
    <row r="2955" spans="5:21">
      <c r="E2955" s="55">
        <v>337.01</v>
      </c>
      <c r="F2955" s="55">
        <v>16</v>
      </c>
      <c r="H2955" s="54" t="s">
        <v>142</v>
      </c>
      <c r="I2955" s="55">
        <v>1</v>
      </c>
      <c r="J2955" s="54" t="s">
        <v>6519</v>
      </c>
      <c r="K2955" s="54" t="s">
        <v>6510</v>
      </c>
      <c r="L2955" s="54" t="s">
        <v>363</v>
      </c>
      <c r="M2955" s="54" t="s">
        <v>104</v>
      </c>
      <c r="N2955" s="54">
        <v>10.3</v>
      </c>
      <c r="P2955" s="54">
        <v>1.04</v>
      </c>
      <c r="R2955" s="54">
        <v>35.450000000000003</v>
      </c>
      <c r="U2955" s="54">
        <v>0</v>
      </c>
    </row>
    <row r="2956" spans="5:21">
      <c r="E2956" s="55">
        <v>337.01</v>
      </c>
      <c r="F2956" s="55">
        <v>17</v>
      </c>
      <c r="H2956" s="54" t="s">
        <v>6520</v>
      </c>
      <c r="I2956" s="55">
        <v>2</v>
      </c>
      <c r="J2956" s="54" t="s">
        <v>6521</v>
      </c>
      <c r="K2956" s="54" t="s">
        <v>6520</v>
      </c>
      <c r="L2956" s="54" t="s">
        <v>363</v>
      </c>
      <c r="M2956" s="54" t="s">
        <v>104</v>
      </c>
      <c r="N2956" s="54">
        <v>10.3</v>
      </c>
      <c r="P2956" s="54">
        <v>0.47</v>
      </c>
      <c r="R2956" s="54">
        <v>10432.94</v>
      </c>
      <c r="S2956" s="54">
        <v>2698</v>
      </c>
      <c r="T2956" s="54">
        <v>325</v>
      </c>
      <c r="U2956" s="54">
        <v>1</v>
      </c>
    </row>
    <row r="2957" spans="5:21">
      <c r="E2957" s="55">
        <v>337.01</v>
      </c>
      <c r="F2957" s="55">
        <v>18</v>
      </c>
      <c r="H2957" s="54" t="s">
        <v>6522</v>
      </c>
      <c r="I2957" s="55">
        <v>2</v>
      </c>
      <c r="J2957" s="54" t="s">
        <v>6523</v>
      </c>
      <c r="K2957" s="54" t="s">
        <v>6522</v>
      </c>
      <c r="L2957" s="54" t="s">
        <v>363</v>
      </c>
      <c r="M2957" s="54" t="s">
        <v>104</v>
      </c>
      <c r="N2957" s="54">
        <v>10.3</v>
      </c>
      <c r="P2957" s="54">
        <v>0.46</v>
      </c>
      <c r="R2957" s="54">
        <v>9287.9</v>
      </c>
      <c r="S2957" s="54">
        <v>3363</v>
      </c>
      <c r="T2957" s="54">
        <v>358</v>
      </c>
      <c r="U2957" s="54">
        <v>322000</v>
      </c>
    </row>
    <row r="2958" spans="5:21">
      <c r="E2958" s="55">
        <v>337.01</v>
      </c>
      <c r="F2958" s="55">
        <v>19</v>
      </c>
      <c r="H2958" s="54" t="s">
        <v>6524</v>
      </c>
      <c r="I2958" s="55">
        <v>2</v>
      </c>
      <c r="J2958" s="54" t="s">
        <v>6525</v>
      </c>
      <c r="K2958" s="54" t="s">
        <v>6524</v>
      </c>
      <c r="L2958" s="54" t="s">
        <v>363</v>
      </c>
      <c r="M2958" s="54" t="s">
        <v>104</v>
      </c>
      <c r="N2958" s="54">
        <v>10.3</v>
      </c>
      <c r="P2958" s="54">
        <v>0.46</v>
      </c>
      <c r="R2958" s="54">
        <v>9238.27</v>
      </c>
      <c r="S2958" s="54">
        <v>2377</v>
      </c>
      <c r="T2958" s="54">
        <v>18</v>
      </c>
      <c r="U2958" s="54">
        <v>210000</v>
      </c>
    </row>
    <row r="2959" spans="5:21">
      <c r="E2959" s="55">
        <v>337.01</v>
      </c>
      <c r="F2959" s="55">
        <v>20</v>
      </c>
      <c r="H2959" s="54" t="s">
        <v>6526</v>
      </c>
      <c r="I2959" s="55">
        <v>2</v>
      </c>
      <c r="J2959" s="54" t="s">
        <v>6527</v>
      </c>
      <c r="K2959" s="54" t="s">
        <v>6528</v>
      </c>
      <c r="L2959" s="54" t="s">
        <v>342</v>
      </c>
      <c r="M2959" s="54" t="s">
        <v>104</v>
      </c>
      <c r="N2959" s="54">
        <v>10.3</v>
      </c>
      <c r="P2959" s="54">
        <v>0.46</v>
      </c>
      <c r="R2959" s="54">
        <v>8777.42</v>
      </c>
      <c r="S2959" s="54">
        <v>3442</v>
      </c>
      <c r="T2959" s="54">
        <v>582</v>
      </c>
      <c r="U2959" s="54">
        <v>172000</v>
      </c>
    </row>
    <row r="2960" spans="5:21">
      <c r="E2960" s="55">
        <v>337.01</v>
      </c>
      <c r="F2960" s="55">
        <v>21</v>
      </c>
      <c r="H2960" s="54" t="s">
        <v>6529</v>
      </c>
      <c r="I2960" s="55">
        <v>2</v>
      </c>
      <c r="J2960" s="54" t="s">
        <v>6530</v>
      </c>
      <c r="K2960" s="54" t="s">
        <v>6529</v>
      </c>
      <c r="L2960" s="54" t="s">
        <v>363</v>
      </c>
      <c r="M2960" s="54" t="s">
        <v>104</v>
      </c>
      <c r="N2960" s="54">
        <v>10.3</v>
      </c>
      <c r="P2960" s="54">
        <v>0.46</v>
      </c>
      <c r="R2960" s="54">
        <v>8224.4</v>
      </c>
      <c r="S2960" s="54">
        <v>3201</v>
      </c>
      <c r="T2960" s="54">
        <v>112</v>
      </c>
      <c r="U2960" s="54">
        <v>1</v>
      </c>
    </row>
    <row r="2961" spans="5:21">
      <c r="E2961" s="55">
        <v>337.01</v>
      </c>
      <c r="F2961" s="55">
        <v>22</v>
      </c>
      <c r="H2961" s="54" t="s">
        <v>6531</v>
      </c>
      <c r="I2961" s="55">
        <v>2</v>
      </c>
      <c r="J2961" s="54" t="s">
        <v>6532</v>
      </c>
      <c r="K2961" s="54" t="s">
        <v>6531</v>
      </c>
      <c r="L2961" s="54" t="s">
        <v>363</v>
      </c>
      <c r="M2961" s="54" t="s">
        <v>104</v>
      </c>
      <c r="N2961" s="54">
        <v>10.3</v>
      </c>
      <c r="P2961" s="54">
        <v>0.46</v>
      </c>
      <c r="R2961" s="54">
        <v>8461.92</v>
      </c>
      <c r="S2961" s="54">
        <v>2782</v>
      </c>
      <c r="T2961" s="54">
        <v>10</v>
      </c>
      <c r="U2961" s="54">
        <v>330000</v>
      </c>
    </row>
    <row r="2962" spans="5:21">
      <c r="E2962" s="55">
        <v>337.01</v>
      </c>
      <c r="F2962" s="55">
        <v>23</v>
      </c>
      <c r="H2962" s="54" t="s">
        <v>6533</v>
      </c>
      <c r="I2962" s="55">
        <v>2</v>
      </c>
      <c r="J2962" s="54" t="s">
        <v>6534</v>
      </c>
      <c r="K2962" s="54" t="s">
        <v>6533</v>
      </c>
      <c r="L2962" s="54" t="s">
        <v>363</v>
      </c>
      <c r="M2962" s="54" t="s">
        <v>104</v>
      </c>
      <c r="N2962" s="54">
        <v>10.3</v>
      </c>
      <c r="P2962" s="54">
        <v>0.46</v>
      </c>
      <c r="R2962" s="54">
        <v>9684.94</v>
      </c>
      <c r="S2962" s="54">
        <v>3137</v>
      </c>
      <c r="T2962" s="54">
        <v>306</v>
      </c>
      <c r="U2962" s="54">
        <v>10</v>
      </c>
    </row>
    <row r="2963" spans="5:21">
      <c r="E2963" s="55">
        <v>337.01</v>
      </c>
      <c r="F2963" s="55">
        <v>24</v>
      </c>
      <c r="H2963" s="54" t="s">
        <v>6535</v>
      </c>
      <c r="I2963" s="55">
        <v>2</v>
      </c>
      <c r="J2963" s="54" t="s">
        <v>6536</v>
      </c>
      <c r="K2963" s="54" t="s">
        <v>6535</v>
      </c>
      <c r="L2963" s="54" t="s">
        <v>363</v>
      </c>
      <c r="M2963" s="54" t="s">
        <v>104</v>
      </c>
      <c r="N2963" s="54">
        <v>10.3</v>
      </c>
      <c r="P2963" s="54">
        <v>0.47</v>
      </c>
      <c r="R2963" s="54">
        <v>8401.65</v>
      </c>
      <c r="S2963" s="54">
        <v>2641</v>
      </c>
      <c r="T2963" s="54">
        <v>264</v>
      </c>
      <c r="U2963" s="54">
        <v>1</v>
      </c>
    </row>
    <row r="2964" spans="5:21">
      <c r="E2964" s="55">
        <v>337.01</v>
      </c>
      <c r="F2964" s="55">
        <v>25</v>
      </c>
      <c r="H2964" s="54" t="s">
        <v>6537</v>
      </c>
      <c r="I2964" s="55">
        <v>2</v>
      </c>
      <c r="J2964" s="54" t="s">
        <v>6538</v>
      </c>
      <c r="K2964" s="54" t="s">
        <v>6537</v>
      </c>
      <c r="L2964" s="54" t="s">
        <v>363</v>
      </c>
      <c r="M2964" s="54" t="s">
        <v>104</v>
      </c>
      <c r="N2964" s="54">
        <v>10.3</v>
      </c>
      <c r="P2964" s="54">
        <v>0.47</v>
      </c>
      <c r="R2964" s="54">
        <v>10702.36</v>
      </c>
      <c r="S2964" s="54">
        <v>2534</v>
      </c>
      <c r="T2964" s="54">
        <v>49</v>
      </c>
      <c r="U2964" s="54">
        <v>256000</v>
      </c>
    </row>
    <row r="2965" spans="5:21">
      <c r="E2965" s="55">
        <v>337.01</v>
      </c>
      <c r="F2965" s="55">
        <v>26</v>
      </c>
      <c r="H2965" s="54" t="s">
        <v>6539</v>
      </c>
      <c r="I2965" s="55">
        <v>1</v>
      </c>
      <c r="J2965" s="54" t="s">
        <v>6519</v>
      </c>
      <c r="K2965" s="54" t="s">
        <v>6510</v>
      </c>
      <c r="L2965" s="54" t="s">
        <v>363</v>
      </c>
      <c r="M2965" s="54" t="s">
        <v>104</v>
      </c>
      <c r="N2965" s="54">
        <v>10.3</v>
      </c>
      <c r="P2965" s="54">
        <v>9</v>
      </c>
      <c r="R2965" s="54">
        <v>319.05</v>
      </c>
      <c r="U2965" s="54">
        <v>0</v>
      </c>
    </row>
    <row r="2966" spans="5:21">
      <c r="E2966" s="55">
        <v>337.01</v>
      </c>
      <c r="F2966" s="55">
        <v>27</v>
      </c>
      <c r="H2966" s="54" t="s">
        <v>6540</v>
      </c>
      <c r="I2966" s="55">
        <v>2</v>
      </c>
      <c r="J2966" s="54" t="s">
        <v>6541</v>
      </c>
      <c r="K2966" s="54" t="s">
        <v>6540</v>
      </c>
      <c r="L2966" s="54" t="s">
        <v>363</v>
      </c>
      <c r="M2966" s="54" t="s">
        <v>104</v>
      </c>
      <c r="N2966" s="54">
        <v>10.3</v>
      </c>
      <c r="P2966" s="54">
        <v>0.55000000000000004</v>
      </c>
      <c r="R2966" s="54">
        <v>10131.61</v>
      </c>
      <c r="S2966" s="54">
        <v>3163</v>
      </c>
      <c r="T2966" s="54">
        <v>172</v>
      </c>
      <c r="U2966" s="54">
        <v>359000</v>
      </c>
    </row>
    <row r="2967" spans="5:21">
      <c r="E2967" s="55">
        <v>337.01</v>
      </c>
      <c r="F2967" s="55">
        <v>28</v>
      </c>
      <c r="H2967" s="54" t="s">
        <v>6542</v>
      </c>
      <c r="I2967" s="55">
        <v>2</v>
      </c>
      <c r="J2967" s="54" t="s">
        <v>6543</v>
      </c>
      <c r="K2967" s="54" t="s">
        <v>6542</v>
      </c>
      <c r="L2967" s="54" t="s">
        <v>363</v>
      </c>
      <c r="M2967" s="54" t="s">
        <v>104</v>
      </c>
      <c r="N2967" s="54">
        <v>10.3</v>
      </c>
      <c r="P2967" s="54">
        <v>0.48</v>
      </c>
      <c r="R2967" s="54">
        <v>11294.38</v>
      </c>
      <c r="S2967" s="54">
        <v>3486</v>
      </c>
      <c r="T2967" s="54">
        <v>143</v>
      </c>
      <c r="U2967" s="54">
        <v>365000</v>
      </c>
    </row>
    <row r="2968" spans="5:21">
      <c r="E2968" s="55">
        <v>337.01</v>
      </c>
      <c r="F2968" s="55">
        <v>29</v>
      </c>
      <c r="H2968" s="54" t="s">
        <v>6544</v>
      </c>
      <c r="I2968" s="55">
        <v>2</v>
      </c>
      <c r="J2968" s="54" t="s">
        <v>6545</v>
      </c>
      <c r="K2968" s="54" t="s">
        <v>6544</v>
      </c>
      <c r="L2968" s="54" t="s">
        <v>363</v>
      </c>
      <c r="M2968" s="54" t="s">
        <v>104</v>
      </c>
      <c r="N2968" s="54">
        <v>10.3</v>
      </c>
      <c r="P2968" s="54">
        <v>0.49</v>
      </c>
      <c r="R2968" s="54">
        <v>10032.35</v>
      </c>
      <c r="S2968" s="54">
        <v>3223</v>
      </c>
      <c r="T2968" s="54">
        <v>115</v>
      </c>
      <c r="U2968" s="54">
        <v>345000</v>
      </c>
    </row>
    <row r="2969" spans="5:21">
      <c r="E2969" s="55">
        <v>337.01</v>
      </c>
      <c r="F2969" s="55">
        <v>30</v>
      </c>
      <c r="H2969" s="54" t="s">
        <v>6546</v>
      </c>
      <c r="I2969" s="55">
        <v>2</v>
      </c>
      <c r="J2969" s="54" t="s">
        <v>6547</v>
      </c>
      <c r="K2969" s="54" t="s">
        <v>6546</v>
      </c>
      <c r="L2969" s="54" t="s">
        <v>363</v>
      </c>
      <c r="M2969" s="54" t="s">
        <v>104</v>
      </c>
      <c r="N2969" s="54">
        <v>10.3</v>
      </c>
      <c r="P2969" s="54">
        <v>0.47</v>
      </c>
      <c r="R2969" s="54">
        <v>11053.31</v>
      </c>
      <c r="S2969" s="54">
        <v>2277</v>
      </c>
      <c r="T2969" s="54">
        <v>99</v>
      </c>
      <c r="U2969" s="54">
        <v>191500</v>
      </c>
    </row>
    <row r="2970" spans="5:21">
      <c r="E2970" s="55">
        <v>337.01</v>
      </c>
      <c r="F2970" s="55">
        <v>31</v>
      </c>
      <c r="H2970" s="54" t="s">
        <v>6548</v>
      </c>
      <c r="I2970" s="55">
        <v>2</v>
      </c>
      <c r="J2970" s="54" t="s">
        <v>6549</v>
      </c>
      <c r="K2970" s="54" t="s">
        <v>6550</v>
      </c>
      <c r="L2970" s="54" t="s">
        <v>363</v>
      </c>
      <c r="M2970" s="54" t="s">
        <v>104</v>
      </c>
      <c r="N2970" s="54">
        <v>10.3</v>
      </c>
      <c r="P2970" s="54">
        <v>0.56000000000000005</v>
      </c>
      <c r="R2970" s="54">
        <v>10191.879999999999</v>
      </c>
      <c r="S2970" s="54">
        <v>3433</v>
      </c>
      <c r="T2970" s="54">
        <v>837</v>
      </c>
      <c r="U2970" s="54">
        <v>241000</v>
      </c>
    </row>
    <row r="2971" spans="5:21">
      <c r="E2971" s="55">
        <v>337.01</v>
      </c>
      <c r="F2971" s="55">
        <v>32</v>
      </c>
      <c r="H2971" s="54" t="s">
        <v>6551</v>
      </c>
      <c r="I2971" s="55">
        <v>2</v>
      </c>
      <c r="J2971" s="54" t="s">
        <v>6552</v>
      </c>
      <c r="K2971" s="54" t="s">
        <v>6551</v>
      </c>
      <c r="L2971" s="54" t="s">
        <v>363</v>
      </c>
      <c r="M2971" s="54" t="s">
        <v>104</v>
      </c>
      <c r="N2971" s="54">
        <v>10.3</v>
      </c>
      <c r="P2971" s="54">
        <v>0.57999999999999996</v>
      </c>
      <c r="R2971" s="54">
        <v>10262.780000000001</v>
      </c>
      <c r="S2971" s="54">
        <v>2168</v>
      </c>
      <c r="T2971" s="54">
        <v>181</v>
      </c>
      <c r="U2971" s="54">
        <v>223500</v>
      </c>
    </row>
    <row r="2972" spans="5:21">
      <c r="E2972" s="55">
        <v>337.01</v>
      </c>
      <c r="F2972" s="55">
        <v>33</v>
      </c>
      <c r="H2972" s="54" t="s">
        <v>6553</v>
      </c>
      <c r="I2972" s="55">
        <v>2</v>
      </c>
      <c r="J2972" s="54" t="s">
        <v>6554</v>
      </c>
      <c r="K2972" s="54" t="s">
        <v>6553</v>
      </c>
      <c r="L2972" s="54" t="s">
        <v>363</v>
      </c>
      <c r="M2972" s="54" t="s">
        <v>104</v>
      </c>
      <c r="N2972" s="54">
        <v>10.3</v>
      </c>
      <c r="P2972" s="54">
        <v>0.52</v>
      </c>
      <c r="R2972" s="54">
        <v>10826.43</v>
      </c>
      <c r="S2972" s="54">
        <v>2395</v>
      </c>
      <c r="T2972" s="54">
        <v>208</v>
      </c>
      <c r="U2972" s="54">
        <v>227000</v>
      </c>
    </row>
    <row r="2973" spans="5:21">
      <c r="E2973" s="55">
        <v>337.01</v>
      </c>
      <c r="F2973" s="55">
        <v>34</v>
      </c>
      <c r="H2973" s="54" t="s">
        <v>6555</v>
      </c>
      <c r="I2973" s="55">
        <v>2</v>
      </c>
      <c r="J2973" s="54" t="s">
        <v>6556</v>
      </c>
      <c r="K2973" s="54" t="s">
        <v>6555</v>
      </c>
      <c r="L2973" s="54" t="s">
        <v>363</v>
      </c>
      <c r="M2973" s="54" t="s">
        <v>104</v>
      </c>
      <c r="N2973" s="54">
        <v>10.3</v>
      </c>
      <c r="P2973" s="54">
        <v>0.5</v>
      </c>
      <c r="R2973" s="54">
        <v>10191.879999999999</v>
      </c>
      <c r="U2973" s="54">
        <v>0</v>
      </c>
    </row>
    <row r="2974" spans="5:21">
      <c r="E2974" s="55">
        <v>337.01</v>
      </c>
      <c r="F2974" s="55">
        <v>35</v>
      </c>
      <c r="H2974" s="54" t="s">
        <v>6557</v>
      </c>
      <c r="I2974" s="55">
        <v>2</v>
      </c>
      <c r="J2974" s="54" t="s">
        <v>6558</v>
      </c>
      <c r="K2974" s="54" t="s">
        <v>6557</v>
      </c>
      <c r="L2974" s="54" t="s">
        <v>363</v>
      </c>
      <c r="M2974" s="54" t="s">
        <v>104</v>
      </c>
      <c r="N2974" s="54">
        <v>10.3</v>
      </c>
      <c r="P2974" s="54">
        <v>0.46</v>
      </c>
      <c r="R2974" s="54">
        <v>10032.35</v>
      </c>
      <c r="S2974" s="54">
        <v>2738</v>
      </c>
      <c r="T2974" s="54">
        <v>232</v>
      </c>
      <c r="U2974" s="54">
        <v>339900</v>
      </c>
    </row>
    <row r="2975" spans="5:21">
      <c r="E2975" s="55">
        <v>337.01</v>
      </c>
      <c r="F2975" s="55">
        <v>36</v>
      </c>
      <c r="H2975" s="54" t="s">
        <v>6559</v>
      </c>
      <c r="I2975" s="55">
        <v>2</v>
      </c>
      <c r="J2975" s="54" t="s">
        <v>6560</v>
      </c>
      <c r="K2975" s="54" t="s">
        <v>6559</v>
      </c>
      <c r="L2975" s="54" t="s">
        <v>363</v>
      </c>
      <c r="M2975" s="54" t="s">
        <v>104</v>
      </c>
      <c r="N2975" s="54">
        <v>10.3</v>
      </c>
      <c r="P2975" s="54">
        <v>0.6</v>
      </c>
      <c r="R2975" s="54">
        <v>13208.67</v>
      </c>
      <c r="S2975" s="54">
        <v>2415</v>
      </c>
      <c r="T2975" s="54">
        <v>344</v>
      </c>
      <c r="U2975" s="54">
        <v>213500</v>
      </c>
    </row>
    <row r="2976" spans="5:21">
      <c r="E2976" s="55">
        <v>337.01</v>
      </c>
      <c r="F2976" s="55">
        <v>37</v>
      </c>
      <c r="H2976" s="54" t="s">
        <v>6561</v>
      </c>
      <c r="I2976" s="55">
        <v>2</v>
      </c>
      <c r="J2976" s="54" t="s">
        <v>6562</v>
      </c>
      <c r="K2976" s="54" t="s">
        <v>6561</v>
      </c>
      <c r="L2976" s="54" t="s">
        <v>363</v>
      </c>
      <c r="M2976" s="54" t="s">
        <v>104</v>
      </c>
      <c r="N2976" s="54">
        <v>10.3</v>
      </c>
      <c r="P2976" s="54">
        <v>0.46</v>
      </c>
      <c r="R2976" s="54">
        <v>9486.42</v>
      </c>
      <c r="S2976" s="54">
        <v>2327</v>
      </c>
      <c r="T2976" s="54">
        <v>313</v>
      </c>
      <c r="U2976" s="54">
        <v>201000</v>
      </c>
    </row>
    <row r="2977" spans="5:21">
      <c r="E2977" s="55">
        <v>337.01</v>
      </c>
      <c r="F2977" s="55">
        <v>38</v>
      </c>
      <c r="H2977" s="54" t="s">
        <v>6563</v>
      </c>
      <c r="I2977" s="55">
        <v>2</v>
      </c>
      <c r="J2977" s="54" t="s">
        <v>6564</v>
      </c>
      <c r="K2977" s="54" t="s">
        <v>6563</v>
      </c>
      <c r="L2977" s="54" t="s">
        <v>6565</v>
      </c>
      <c r="M2977" s="54" t="s">
        <v>104</v>
      </c>
      <c r="N2977" s="54">
        <v>10.3</v>
      </c>
      <c r="P2977" s="54">
        <v>0.46</v>
      </c>
      <c r="R2977" s="54">
        <v>10206.07</v>
      </c>
      <c r="S2977" s="54">
        <v>3364</v>
      </c>
      <c r="T2977" s="54">
        <v>936</v>
      </c>
      <c r="U2977" s="54">
        <v>1</v>
      </c>
    </row>
    <row r="2978" spans="5:21">
      <c r="E2978" s="55">
        <v>337.01</v>
      </c>
      <c r="F2978" s="55">
        <v>39</v>
      </c>
      <c r="H2978" s="54" t="s">
        <v>6566</v>
      </c>
      <c r="I2978" s="55">
        <v>2</v>
      </c>
      <c r="J2978" s="54" t="s">
        <v>6567</v>
      </c>
      <c r="K2978" s="54" t="s">
        <v>6566</v>
      </c>
      <c r="L2978" s="54" t="s">
        <v>363</v>
      </c>
      <c r="M2978" s="54" t="s">
        <v>104</v>
      </c>
      <c r="N2978" s="54">
        <v>10.3</v>
      </c>
      <c r="P2978" s="54">
        <v>0.52</v>
      </c>
      <c r="R2978" s="54">
        <v>10656.27</v>
      </c>
      <c r="S2978" s="54">
        <v>2321</v>
      </c>
      <c r="T2978" s="54">
        <v>216</v>
      </c>
      <c r="U2978" s="54">
        <v>215000</v>
      </c>
    </row>
    <row r="2979" spans="5:21">
      <c r="E2979" s="55">
        <v>337.01</v>
      </c>
      <c r="F2979" s="55">
        <v>40</v>
      </c>
      <c r="H2979" s="54" t="s">
        <v>6568</v>
      </c>
      <c r="I2979" s="55">
        <v>2</v>
      </c>
      <c r="J2979" s="54" t="s">
        <v>6569</v>
      </c>
      <c r="K2979" s="54" t="s">
        <v>6570</v>
      </c>
      <c r="L2979" s="54" t="s">
        <v>6571</v>
      </c>
      <c r="M2979" s="54" t="s">
        <v>104</v>
      </c>
      <c r="N2979" s="54">
        <v>10.3</v>
      </c>
      <c r="P2979" s="54">
        <v>0.46</v>
      </c>
      <c r="R2979" s="54">
        <v>9819.65</v>
      </c>
      <c r="S2979" s="54">
        <v>3288</v>
      </c>
      <c r="T2979" s="54">
        <v>175</v>
      </c>
      <c r="U2979" s="54">
        <v>100</v>
      </c>
    </row>
    <row r="2980" spans="5:21">
      <c r="E2980" s="55">
        <v>337.01</v>
      </c>
      <c r="F2980" s="55">
        <v>41</v>
      </c>
      <c r="H2980" s="54" t="s">
        <v>6572</v>
      </c>
      <c r="I2980" s="55">
        <v>2</v>
      </c>
      <c r="J2980" s="54" t="s">
        <v>6573</v>
      </c>
      <c r="K2980" s="54" t="s">
        <v>6572</v>
      </c>
      <c r="L2980" s="54" t="s">
        <v>363</v>
      </c>
      <c r="M2980" s="54" t="s">
        <v>104</v>
      </c>
      <c r="N2980" s="54">
        <v>10.3</v>
      </c>
      <c r="P2980" s="54">
        <v>0.46</v>
      </c>
      <c r="R2980" s="54">
        <v>9801.93</v>
      </c>
      <c r="S2980" s="54">
        <v>3267</v>
      </c>
      <c r="T2980" s="54">
        <v>585</v>
      </c>
      <c r="U2980" s="54">
        <v>1</v>
      </c>
    </row>
    <row r="2981" spans="5:21">
      <c r="E2981" s="55">
        <v>337.01</v>
      </c>
      <c r="F2981" s="55">
        <v>42</v>
      </c>
      <c r="H2981" s="54" t="s">
        <v>6574</v>
      </c>
      <c r="I2981" s="55">
        <v>2</v>
      </c>
      <c r="J2981" s="54" t="s">
        <v>6575</v>
      </c>
      <c r="K2981" s="54" t="s">
        <v>6574</v>
      </c>
      <c r="L2981" s="54" t="s">
        <v>363</v>
      </c>
      <c r="M2981" s="54" t="s">
        <v>104</v>
      </c>
      <c r="N2981" s="54">
        <v>10.3</v>
      </c>
      <c r="P2981" s="54">
        <v>0.46</v>
      </c>
      <c r="R2981" s="54">
        <v>10482.57</v>
      </c>
      <c r="S2981" s="54">
        <v>1971</v>
      </c>
      <c r="T2981" s="54">
        <v>157</v>
      </c>
      <c r="U2981" s="54">
        <v>222000</v>
      </c>
    </row>
    <row r="2982" spans="5:21">
      <c r="E2982" s="55">
        <v>337.01</v>
      </c>
      <c r="F2982" s="55">
        <v>43</v>
      </c>
      <c r="H2982" s="54" t="s">
        <v>6576</v>
      </c>
      <c r="I2982" s="55">
        <v>2</v>
      </c>
      <c r="J2982" s="54" t="s">
        <v>6577</v>
      </c>
      <c r="K2982" s="54" t="s">
        <v>6576</v>
      </c>
      <c r="L2982" s="54" t="s">
        <v>363</v>
      </c>
      <c r="M2982" s="54" t="s">
        <v>104</v>
      </c>
      <c r="N2982" s="54">
        <v>10.3</v>
      </c>
      <c r="P2982" s="54">
        <v>0.46</v>
      </c>
      <c r="R2982" s="54">
        <v>10167.06</v>
      </c>
      <c r="S2982" s="54">
        <v>2709</v>
      </c>
      <c r="T2982" s="54">
        <v>38</v>
      </c>
      <c r="U2982" s="54">
        <v>340000</v>
      </c>
    </row>
    <row r="2983" spans="5:21">
      <c r="E2983" s="55">
        <v>337.01</v>
      </c>
      <c r="F2983" s="55">
        <v>44</v>
      </c>
      <c r="H2983" s="54" t="s">
        <v>6578</v>
      </c>
      <c r="I2983" s="55">
        <v>2</v>
      </c>
      <c r="J2983" s="54" t="s">
        <v>6579</v>
      </c>
      <c r="K2983" s="54" t="s">
        <v>6578</v>
      </c>
      <c r="L2983" s="54" t="s">
        <v>363</v>
      </c>
      <c r="M2983" s="54" t="s">
        <v>104</v>
      </c>
      <c r="N2983" s="54">
        <v>10.3</v>
      </c>
      <c r="P2983" s="54">
        <v>0.46</v>
      </c>
      <c r="R2983" s="54">
        <v>10053.620000000001</v>
      </c>
      <c r="S2983" s="54">
        <v>3484</v>
      </c>
      <c r="T2983" s="54">
        <v>427</v>
      </c>
      <c r="U2983" s="54">
        <v>305000</v>
      </c>
    </row>
    <row r="2984" spans="5:21">
      <c r="E2984" s="55">
        <v>337.01</v>
      </c>
      <c r="F2984" s="55">
        <v>45</v>
      </c>
      <c r="H2984" s="54" t="s">
        <v>6580</v>
      </c>
      <c r="I2984" s="55">
        <v>2</v>
      </c>
      <c r="J2984" s="54" t="s">
        <v>6581</v>
      </c>
      <c r="K2984" s="54" t="s">
        <v>6580</v>
      </c>
      <c r="L2984" s="54" t="s">
        <v>363</v>
      </c>
      <c r="M2984" s="54" t="s">
        <v>104</v>
      </c>
      <c r="N2984" s="54">
        <v>10.3</v>
      </c>
      <c r="P2984" s="54">
        <v>0.47</v>
      </c>
      <c r="R2984" s="54">
        <v>9096.4699999999993</v>
      </c>
      <c r="S2984" s="54">
        <v>2322</v>
      </c>
      <c r="T2984" s="54">
        <v>135</v>
      </c>
      <c r="U2984" s="54">
        <v>185500</v>
      </c>
    </row>
    <row r="2985" spans="5:21">
      <c r="E2985" s="55">
        <v>337.01</v>
      </c>
      <c r="F2985" s="55">
        <v>46</v>
      </c>
      <c r="H2985" s="54" t="s">
        <v>6582</v>
      </c>
      <c r="I2985" s="55">
        <v>2</v>
      </c>
      <c r="J2985" s="54" t="s">
        <v>6583</v>
      </c>
      <c r="K2985" s="54" t="s">
        <v>6582</v>
      </c>
      <c r="L2985" s="54" t="s">
        <v>363</v>
      </c>
      <c r="M2985" s="54" t="s">
        <v>104</v>
      </c>
      <c r="N2985" s="54">
        <v>10.3</v>
      </c>
      <c r="P2985" s="54">
        <v>0.49</v>
      </c>
      <c r="R2985" s="54">
        <v>9348.17</v>
      </c>
      <c r="S2985" s="54">
        <v>3343</v>
      </c>
      <c r="T2985" s="54">
        <v>633</v>
      </c>
      <c r="U2985" s="54">
        <v>285000</v>
      </c>
    </row>
    <row r="2986" spans="5:21">
      <c r="E2986" s="55">
        <v>337.01</v>
      </c>
      <c r="F2986" s="55">
        <v>47</v>
      </c>
      <c r="H2986" s="54" t="s">
        <v>6584</v>
      </c>
      <c r="I2986" s="55">
        <v>2</v>
      </c>
      <c r="J2986" s="54" t="s">
        <v>6585</v>
      </c>
      <c r="K2986" s="54" t="s">
        <v>6584</v>
      </c>
      <c r="L2986" s="54" t="s">
        <v>363</v>
      </c>
      <c r="M2986" s="54" t="s">
        <v>104</v>
      </c>
      <c r="N2986" s="54">
        <v>10.3</v>
      </c>
      <c r="P2986" s="54">
        <v>0.47</v>
      </c>
      <c r="R2986" s="54">
        <v>10358.49</v>
      </c>
      <c r="S2986" s="54">
        <v>3352</v>
      </c>
      <c r="T2986" s="54">
        <v>333</v>
      </c>
      <c r="U2986" s="54">
        <v>1</v>
      </c>
    </row>
    <row r="2987" spans="5:21">
      <c r="E2987" s="55">
        <v>337.01</v>
      </c>
      <c r="F2987" s="55">
        <v>49</v>
      </c>
      <c r="H2987" s="54" t="s">
        <v>6586</v>
      </c>
      <c r="I2987" s="55">
        <v>2</v>
      </c>
      <c r="J2987" s="54" t="s">
        <v>6587</v>
      </c>
      <c r="K2987" s="54" t="s">
        <v>6586</v>
      </c>
      <c r="L2987" s="54" t="s">
        <v>363</v>
      </c>
      <c r="M2987" s="54" t="s">
        <v>104</v>
      </c>
      <c r="N2987" s="54">
        <v>10.3</v>
      </c>
      <c r="P2987" s="54">
        <v>0.46</v>
      </c>
      <c r="R2987" s="54">
        <v>10092.620000000001</v>
      </c>
      <c r="S2987" s="54">
        <v>3211</v>
      </c>
      <c r="T2987" s="54">
        <v>107</v>
      </c>
      <c r="U2987" s="54">
        <v>409500</v>
      </c>
    </row>
    <row r="2988" spans="5:21">
      <c r="E2988" s="55">
        <v>337.01</v>
      </c>
      <c r="F2988" s="55">
        <v>50</v>
      </c>
      <c r="H2988" s="54" t="s">
        <v>6588</v>
      </c>
      <c r="I2988" s="55">
        <v>2</v>
      </c>
      <c r="J2988" s="54" t="s">
        <v>6589</v>
      </c>
      <c r="K2988" s="54" t="s">
        <v>6588</v>
      </c>
      <c r="L2988" s="54" t="s">
        <v>363</v>
      </c>
      <c r="M2988" s="54" t="s">
        <v>104</v>
      </c>
      <c r="N2988" s="54">
        <v>10.3</v>
      </c>
      <c r="P2988" s="54">
        <v>0.46</v>
      </c>
      <c r="R2988" s="54">
        <v>11102.94</v>
      </c>
      <c r="S2988" s="54">
        <v>2778</v>
      </c>
      <c r="T2988" s="54">
        <v>309</v>
      </c>
      <c r="U2988" s="54">
        <v>349900</v>
      </c>
    </row>
    <row r="2989" spans="5:21">
      <c r="E2989" s="55">
        <v>337.01</v>
      </c>
      <c r="F2989" s="55">
        <v>51</v>
      </c>
      <c r="H2989" s="54" t="s">
        <v>6590</v>
      </c>
      <c r="I2989" s="55">
        <v>2</v>
      </c>
      <c r="J2989" s="54" t="s">
        <v>6591</v>
      </c>
      <c r="K2989" s="54" t="s">
        <v>6590</v>
      </c>
      <c r="L2989" s="54" t="s">
        <v>760</v>
      </c>
      <c r="M2989" s="54" t="s">
        <v>104</v>
      </c>
      <c r="N2989" s="54">
        <v>10.3</v>
      </c>
      <c r="P2989" s="54">
        <v>0.46</v>
      </c>
      <c r="R2989" s="54">
        <v>10230.870000000001</v>
      </c>
      <c r="S2989" s="54">
        <v>3385</v>
      </c>
      <c r="T2989" s="54">
        <v>419</v>
      </c>
      <c r="U2989" s="54">
        <v>275000</v>
      </c>
    </row>
    <row r="2990" spans="5:21">
      <c r="E2990" s="55">
        <v>337.01</v>
      </c>
      <c r="F2990" s="55">
        <v>52</v>
      </c>
      <c r="H2990" s="54" t="s">
        <v>6592</v>
      </c>
      <c r="I2990" s="55">
        <v>2</v>
      </c>
      <c r="J2990" s="54" t="s">
        <v>6593</v>
      </c>
      <c r="K2990" s="54" t="s">
        <v>6592</v>
      </c>
      <c r="L2990" s="54" t="s">
        <v>363</v>
      </c>
      <c r="M2990" s="54" t="s">
        <v>104</v>
      </c>
      <c r="N2990" s="54">
        <v>10.3</v>
      </c>
      <c r="P2990" s="54">
        <v>0.46</v>
      </c>
      <c r="R2990" s="54">
        <v>9695.58</v>
      </c>
      <c r="S2990" s="54">
        <v>2237</v>
      </c>
      <c r="T2990" s="54">
        <v>277</v>
      </c>
      <c r="U2990" s="54">
        <v>190000</v>
      </c>
    </row>
    <row r="2991" spans="5:21">
      <c r="E2991" s="55">
        <v>337.01</v>
      </c>
      <c r="F2991" s="55">
        <v>53</v>
      </c>
      <c r="H2991" s="54" t="s">
        <v>142</v>
      </c>
      <c r="I2991" s="55">
        <v>1</v>
      </c>
      <c r="J2991" s="54" t="s">
        <v>6519</v>
      </c>
      <c r="K2991" s="54" t="s">
        <v>6510</v>
      </c>
      <c r="L2991" s="54" t="s">
        <v>363</v>
      </c>
      <c r="M2991" s="54" t="s">
        <v>104</v>
      </c>
      <c r="N2991" s="54">
        <v>10.3</v>
      </c>
      <c r="P2991" s="54">
        <v>1.63</v>
      </c>
      <c r="R2991" s="54">
        <v>56.72</v>
      </c>
      <c r="U2991" s="54">
        <v>0</v>
      </c>
    </row>
    <row r="2992" spans="5:21">
      <c r="E2992" s="55">
        <v>337.01</v>
      </c>
      <c r="F2992" s="55">
        <v>54</v>
      </c>
      <c r="H2992" s="54" t="s">
        <v>6594</v>
      </c>
      <c r="I2992" s="55">
        <v>2</v>
      </c>
      <c r="J2992" s="54" t="s">
        <v>6595</v>
      </c>
      <c r="K2992" s="54" t="s">
        <v>6594</v>
      </c>
      <c r="L2992" s="54" t="s">
        <v>363</v>
      </c>
      <c r="M2992" s="54" t="s">
        <v>104</v>
      </c>
      <c r="N2992" s="54">
        <v>10.3</v>
      </c>
      <c r="P2992" s="54">
        <v>0.46</v>
      </c>
      <c r="R2992" s="54">
        <v>9752.2999999999993</v>
      </c>
      <c r="S2992" s="54">
        <v>2213</v>
      </c>
      <c r="T2992" s="54">
        <v>276</v>
      </c>
      <c r="U2992" s="54">
        <v>186000</v>
      </c>
    </row>
    <row r="2993" spans="5:21">
      <c r="E2993" s="55">
        <v>337.01</v>
      </c>
      <c r="F2993" s="55">
        <v>55</v>
      </c>
      <c r="H2993" s="54" t="s">
        <v>6596</v>
      </c>
      <c r="I2993" s="55">
        <v>2</v>
      </c>
      <c r="J2993" s="54" t="s">
        <v>6597</v>
      </c>
      <c r="K2993" s="54" t="s">
        <v>6596</v>
      </c>
      <c r="L2993" s="54" t="s">
        <v>363</v>
      </c>
      <c r="M2993" s="54" t="s">
        <v>104</v>
      </c>
      <c r="N2993" s="54">
        <v>10.3</v>
      </c>
      <c r="P2993" s="54">
        <v>0.46</v>
      </c>
      <c r="R2993" s="54">
        <v>9915.3700000000008</v>
      </c>
      <c r="S2993" s="54">
        <v>3241</v>
      </c>
      <c r="T2993" s="54">
        <v>272</v>
      </c>
      <c r="U2993" s="54">
        <v>1</v>
      </c>
    </row>
    <row r="2994" spans="5:21">
      <c r="E2994" s="55">
        <v>337.01</v>
      </c>
      <c r="F2994" s="55">
        <v>56</v>
      </c>
      <c r="H2994" s="54" t="s">
        <v>6598</v>
      </c>
      <c r="I2994" s="55">
        <v>2</v>
      </c>
      <c r="J2994" s="54" t="s">
        <v>6599</v>
      </c>
      <c r="K2994" s="54" t="s">
        <v>6598</v>
      </c>
      <c r="L2994" s="54" t="s">
        <v>363</v>
      </c>
      <c r="M2994" s="54" t="s">
        <v>104</v>
      </c>
      <c r="N2994" s="54">
        <v>10.3</v>
      </c>
      <c r="P2994" s="54">
        <v>0.46</v>
      </c>
      <c r="R2994" s="54">
        <v>9493.51</v>
      </c>
      <c r="S2994" s="54">
        <v>3408</v>
      </c>
      <c r="T2994" s="54">
        <v>687</v>
      </c>
      <c r="U2994" s="54">
        <v>325000</v>
      </c>
    </row>
    <row r="2995" spans="5:21">
      <c r="E2995" s="55">
        <v>337.01</v>
      </c>
      <c r="F2995" s="55">
        <v>57</v>
      </c>
      <c r="H2995" s="54" t="s">
        <v>6600</v>
      </c>
      <c r="I2995" s="55">
        <v>2</v>
      </c>
      <c r="J2995" s="54" t="s">
        <v>6601</v>
      </c>
      <c r="K2995" s="54" t="s">
        <v>6600</v>
      </c>
      <c r="L2995" s="54" t="s">
        <v>363</v>
      </c>
      <c r="M2995" s="54" t="s">
        <v>104</v>
      </c>
      <c r="N2995" s="54">
        <v>10.3</v>
      </c>
      <c r="P2995" s="54">
        <v>0.46</v>
      </c>
      <c r="R2995" s="54">
        <v>10035.9</v>
      </c>
      <c r="S2995" s="54">
        <v>2490</v>
      </c>
      <c r="T2995" s="54">
        <v>113</v>
      </c>
      <c r="U2995" s="54">
        <v>245000</v>
      </c>
    </row>
    <row r="2996" spans="5:21">
      <c r="E2996" s="55">
        <v>337.01</v>
      </c>
      <c r="F2996" s="55">
        <v>58</v>
      </c>
      <c r="H2996" s="54" t="s">
        <v>6602</v>
      </c>
      <c r="I2996" s="55">
        <v>2</v>
      </c>
      <c r="J2996" s="54" t="s">
        <v>6603</v>
      </c>
      <c r="K2996" s="54" t="s">
        <v>6602</v>
      </c>
      <c r="L2996" s="54" t="s">
        <v>363</v>
      </c>
      <c r="M2996" s="54" t="s">
        <v>104</v>
      </c>
      <c r="N2996" s="54">
        <v>10.3</v>
      </c>
      <c r="P2996" s="54">
        <v>0.46</v>
      </c>
      <c r="R2996" s="54">
        <v>10447.120000000001</v>
      </c>
      <c r="S2996" s="54">
        <v>3438</v>
      </c>
      <c r="T2996" s="54">
        <v>910</v>
      </c>
      <c r="U2996" s="54">
        <v>350000</v>
      </c>
    </row>
    <row r="2997" spans="5:21">
      <c r="E2997" s="55">
        <v>337.01</v>
      </c>
      <c r="F2997" s="55">
        <v>59</v>
      </c>
      <c r="H2997" s="54" t="s">
        <v>6604</v>
      </c>
      <c r="I2997" s="55">
        <v>2</v>
      </c>
      <c r="J2997" s="54" t="s">
        <v>6605</v>
      </c>
      <c r="K2997" s="54" t="s">
        <v>6606</v>
      </c>
      <c r="L2997" s="54" t="s">
        <v>363</v>
      </c>
      <c r="M2997" s="54" t="s">
        <v>104</v>
      </c>
      <c r="N2997" s="54">
        <v>10.3</v>
      </c>
      <c r="P2997" s="54">
        <v>0.47</v>
      </c>
      <c r="R2997" s="54">
        <v>9401.34</v>
      </c>
      <c r="S2997" s="54">
        <v>1810</v>
      </c>
      <c r="T2997" s="54">
        <v>263</v>
      </c>
      <c r="U2997" s="54">
        <v>168000</v>
      </c>
    </row>
    <row r="2998" spans="5:21">
      <c r="E2998" s="55">
        <v>337.01</v>
      </c>
      <c r="F2998" s="55">
        <v>60</v>
      </c>
      <c r="H2998" s="54" t="s">
        <v>6607</v>
      </c>
      <c r="I2998" s="55">
        <v>2</v>
      </c>
      <c r="J2998" s="54" t="s">
        <v>6608</v>
      </c>
      <c r="K2998" s="54" t="s">
        <v>6607</v>
      </c>
      <c r="L2998" s="54" t="s">
        <v>363</v>
      </c>
      <c r="M2998" s="54" t="s">
        <v>104</v>
      </c>
      <c r="N2998" s="54">
        <v>10.3</v>
      </c>
      <c r="P2998" s="54">
        <v>0.46</v>
      </c>
      <c r="R2998" s="54">
        <v>10500.29</v>
      </c>
      <c r="S2998" s="54">
        <v>3069</v>
      </c>
      <c r="T2998" s="54">
        <v>348</v>
      </c>
      <c r="U2998" s="54">
        <v>422500</v>
      </c>
    </row>
    <row r="2999" spans="5:21">
      <c r="E2999" s="55">
        <v>337.01</v>
      </c>
      <c r="F2999" s="55">
        <v>61</v>
      </c>
      <c r="H2999" s="54" t="s">
        <v>6609</v>
      </c>
      <c r="I2999" s="55">
        <v>2</v>
      </c>
      <c r="J2999" s="54" t="s">
        <v>6610</v>
      </c>
      <c r="K2999" s="54" t="s">
        <v>6609</v>
      </c>
      <c r="L2999" s="54" t="s">
        <v>363</v>
      </c>
      <c r="M2999" s="54" t="s">
        <v>104</v>
      </c>
      <c r="N2999" s="54">
        <v>10.3</v>
      </c>
      <c r="P2999" s="54">
        <v>0.46</v>
      </c>
      <c r="R2999" s="54">
        <v>9631.77</v>
      </c>
      <c r="S2999" s="54">
        <v>2570</v>
      </c>
      <c r="T2999" s="54">
        <v>265</v>
      </c>
      <c r="U2999" s="54">
        <v>245000</v>
      </c>
    </row>
    <row r="3000" spans="5:21">
      <c r="E3000" s="55">
        <v>337.01</v>
      </c>
      <c r="F3000" s="55">
        <v>62</v>
      </c>
      <c r="H3000" s="54" t="s">
        <v>6611</v>
      </c>
      <c r="I3000" s="55">
        <v>2</v>
      </c>
      <c r="J3000" s="54" t="s">
        <v>6612</v>
      </c>
      <c r="K3000" s="54" t="s">
        <v>6611</v>
      </c>
      <c r="L3000" s="54" t="s">
        <v>363</v>
      </c>
      <c r="M3000" s="54" t="s">
        <v>104</v>
      </c>
      <c r="N3000" s="54">
        <v>10.3</v>
      </c>
      <c r="P3000" s="54">
        <v>0.46</v>
      </c>
      <c r="R3000" s="54">
        <v>10181.24</v>
      </c>
      <c r="S3000" s="54">
        <v>2738</v>
      </c>
      <c r="T3000" s="54">
        <v>235</v>
      </c>
      <c r="U3000" s="54">
        <v>335000</v>
      </c>
    </row>
    <row r="3001" spans="5:21">
      <c r="E3001" s="55">
        <v>337.01</v>
      </c>
      <c r="F3001" s="55">
        <v>63</v>
      </c>
      <c r="H3001" s="54" t="s">
        <v>6613</v>
      </c>
      <c r="I3001" s="55">
        <v>2</v>
      </c>
      <c r="J3001" s="54" t="s">
        <v>6614</v>
      </c>
      <c r="K3001" s="54" t="s">
        <v>6613</v>
      </c>
      <c r="L3001" s="54" t="s">
        <v>363</v>
      </c>
      <c r="M3001" s="54" t="s">
        <v>104</v>
      </c>
      <c r="N3001" s="54">
        <v>10.3</v>
      </c>
      <c r="P3001" s="54">
        <v>0.46</v>
      </c>
      <c r="R3001" s="54">
        <v>10411.67</v>
      </c>
      <c r="S3001" s="54">
        <v>3477</v>
      </c>
      <c r="T3001" s="54">
        <v>936</v>
      </c>
      <c r="U3001" s="54">
        <v>377000</v>
      </c>
    </row>
    <row r="3002" spans="5:21">
      <c r="E3002" s="55">
        <v>337.01</v>
      </c>
      <c r="F3002" s="55">
        <v>64</v>
      </c>
      <c r="H3002" s="54" t="s">
        <v>4004</v>
      </c>
      <c r="I3002" s="55">
        <v>2</v>
      </c>
      <c r="J3002" s="54" t="s">
        <v>4003</v>
      </c>
      <c r="K3002" s="54" t="s">
        <v>4004</v>
      </c>
      <c r="L3002" s="54" t="s">
        <v>363</v>
      </c>
      <c r="M3002" s="54" t="s">
        <v>104</v>
      </c>
      <c r="N3002" s="54">
        <v>10.3</v>
      </c>
      <c r="P3002" s="54">
        <v>0.49</v>
      </c>
      <c r="R3002" s="54">
        <v>10769.71</v>
      </c>
      <c r="S3002" s="54">
        <v>2057</v>
      </c>
      <c r="T3002" s="54">
        <v>139</v>
      </c>
      <c r="U3002" s="54">
        <v>29000</v>
      </c>
    </row>
    <row r="3003" spans="5:21">
      <c r="E3003" s="55">
        <v>337.01</v>
      </c>
      <c r="F3003" s="55">
        <v>65</v>
      </c>
      <c r="H3003" s="54" t="s">
        <v>6615</v>
      </c>
      <c r="I3003" s="55">
        <v>1</v>
      </c>
      <c r="J3003" s="54" t="s">
        <v>6519</v>
      </c>
      <c r="K3003" s="54" t="s">
        <v>6510</v>
      </c>
      <c r="L3003" s="54" t="s">
        <v>363</v>
      </c>
      <c r="M3003" s="54" t="s">
        <v>104</v>
      </c>
      <c r="N3003" s="54">
        <v>10.3</v>
      </c>
      <c r="P3003" s="54">
        <v>5.2</v>
      </c>
      <c r="R3003" s="54">
        <v>184.34</v>
      </c>
      <c r="U3003" s="54">
        <v>0</v>
      </c>
    </row>
    <row r="3004" spans="5:21">
      <c r="E3004" s="55">
        <v>337.01</v>
      </c>
      <c r="F3004" s="55">
        <v>66</v>
      </c>
      <c r="H3004" s="54" t="s">
        <v>6616</v>
      </c>
      <c r="I3004" s="55">
        <v>2</v>
      </c>
      <c r="J3004" s="54" t="s">
        <v>6617</v>
      </c>
      <c r="K3004" s="54" t="s">
        <v>6618</v>
      </c>
      <c r="L3004" s="54" t="s">
        <v>363</v>
      </c>
      <c r="M3004" s="54" t="s">
        <v>104</v>
      </c>
      <c r="N3004" s="54">
        <v>10.3</v>
      </c>
      <c r="P3004" s="54">
        <v>0.46</v>
      </c>
      <c r="R3004" s="54">
        <v>9445.58</v>
      </c>
      <c r="S3004" s="54">
        <v>2328</v>
      </c>
      <c r="T3004" s="54">
        <v>163</v>
      </c>
      <c r="U3004" s="54">
        <v>224000</v>
      </c>
    </row>
    <row r="3005" spans="5:21">
      <c r="E3005" s="55">
        <v>337.01</v>
      </c>
      <c r="F3005" s="55">
        <v>67</v>
      </c>
      <c r="H3005" s="54" t="s">
        <v>6619</v>
      </c>
      <c r="I3005" s="55">
        <v>2</v>
      </c>
      <c r="J3005" s="54" t="s">
        <v>6620</v>
      </c>
      <c r="K3005" s="54" t="s">
        <v>6619</v>
      </c>
      <c r="L3005" s="54" t="s">
        <v>363</v>
      </c>
      <c r="M3005" s="54" t="s">
        <v>104</v>
      </c>
      <c r="N3005" s="54">
        <v>10.3</v>
      </c>
      <c r="P3005" s="54">
        <v>0.46</v>
      </c>
      <c r="R3005" s="54">
        <v>9965</v>
      </c>
      <c r="S3005" s="54">
        <v>2396</v>
      </c>
      <c r="T3005" s="54">
        <v>82</v>
      </c>
      <c r="U3005" s="54">
        <v>205000</v>
      </c>
    </row>
    <row r="3006" spans="5:21">
      <c r="E3006" s="55">
        <v>337.01</v>
      </c>
      <c r="F3006" s="55">
        <v>68</v>
      </c>
      <c r="H3006" s="54" t="s">
        <v>6621</v>
      </c>
      <c r="I3006" s="55">
        <v>2</v>
      </c>
      <c r="J3006" s="54" t="s">
        <v>6622</v>
      </c>
      <c r="K3006" s="54" t="s">
        <v>6621</v>
      </c>
      <c r="L3006" s="54" t="s">
        <v>363</v>
      </c>
      <c r="M3006" s="54" t="s">
        <v>104</v>
      </c>
      <c r="N3006" s="54">
        <v>10.3</v>
      </c>
      <c r="P3006" s="54">
        <v>0.46</v>
      </c>
      <c r="R3006" s="54">
        <v>9256</v>
      </c>
      <c r="S3006" s="54">
        <v>3063</v>
      </c>
      <c r="T3006" s="54">
        <v>258</v>
      </c>
      <c r="U3006" s="54">
        <v>427500</v>
      </c>
    </row>
    <row r="3007" spans="5:21">
      <c r="E3007" s="55">
        <v>337.01</v>
      </c>
      <c r="F3007" s="55">
        <v>69</v>
      </c>
      <c r="H3007" s="54" t="s">
        <v>6623</v>
      </c>
      <c r="I3007" s="55">
        <v>2</v>
      </c>
      <c r="J3007" s="54" t="s">
        <v>6624</v>
      </c>
      <c r="K3007" s="54" t="s">
        <v>6623</v>
      </c>
      <c r="L3007" s="54" t="s">
        <v>363</v>
      </c>
      <c r="M3007" s="54" t="s">
        <v>104</v>
      </c>
      <c r="N3007" s="54">
        <v>10.3</v>
      </c>
      <c r="P3007" s="54">
        <v>0.46</v>
      </c>
      <c r="R3007" s="54">
        <v>9748.75</v>
      </c>
      <c r="U3007" s="54">
        <v>0</v>
      </c>
    </row>
    <row r="3008" spans="5:21">
      <c r="E3008" s="55">
        <v>337.01</v>
      </c>
      <c r="F3008" s="55">
        <v>70</v>
      </c>
      <c r="H3008" s="54" t="s">
        <v>6625</v>
      </c>
      <c r="I3008" s="55">
        <v>2</v>
      </c>
      <c r="J3008" s="54" t="s">
        <v>6626</v>
      </c>
      <c r="K3008" s="54" t="s">
        <v>6627</v>
      </c>
      <c r="L3008" s="54" t="s">
        <v>4014</v>
      </c>
      <c r="M3008" s="54" t="s">
        <v>104</v>
      </c>
      <c r="N3008" s="54">
        <v>10.3</v>
      </c>
      <c r="P3008" s="54">
        <v>0.48</v>
      </c>
      <c r="R3008" s="54">
        <v>9536.0499999999993</v>
      </c>
      <c r="U3008" s="54">
        <v>0</v>
      </c>
    </row>
    <row r="3009" spans="1:21">
      <c r="E3009" s="55">
        <v>337.01</v>
      </c>
      <c r="F3009" s="55">
        <v>71</v>
      </c>
      <c r="H3009" s="54" t="s">
        <v>6628</v>
      </c>
      <c r="I3009" s="55">
        <v>2</v>
      </c>
      <c r="J3009" s="54" t="s">
        <v>6629</v>
      </c>
      <c r="K3009" s="54" t="s">
        <v>6628</v>
      </c>
      <c r="L3009" s="54" t="s">
        <v>363</v>
      </c>
      <c r="M3009" s="54" t="s">
        <v>104</v>
      </c>
      <c r="N3009" s="54">
        <v>10.3</v>
      </c>
      <c r="P3009" s="54">
        <v>0.46</v>
      </c>
      <c r="R3009" s="54">
        <v>10223.780000000001</v>
      </c>
      <c r="S3009" s="54">
        <v>3402</v>
      </c>
      <c r="T3009" s="54">
        <v>479</v>
      </c>
      <c r="U3009" s="54">
        <v>334000</v>
      </c>
    </row>
    <row r="3010" spans="1:21">
      <c r="E3010" s="55">
        <v>337.01</v>
      </c>
      <c r="F3010" s="55">
        <v>72</v>
      </c>
      <c r="H3010" s="54" t="s">
        <v>6630</v>
      </c>
      <c r="I3010" s="55">
        <v>2</v>
      </c>
      <c r="J3010" s="54" t="s">
        <v>6631</v>
      </c>
      <c r="K3010" s="54" t="s">
        <v>6630</v>
      </c>
      <c r="L3010" s="54" t="s">
        <v>363</v>
      </c>
      <c r="M3010" s="54" t="s">
        <v>104</v>
      </c>
      <c r="N3010" s="54">
        <v>10.3</v>
      </c>
      <c r="P3010" s="54">
        <v>0.49</v>
      </c>
      <c r="R3010" s="54">
        <v>9550.23</v>
      </c>
      <c r="S3010" s="54">
        <v>3469</v>
      </c>
      <c r="T3010" s="54">
        <v>492</v>
      </c>
      <c r="U3010" s="54">
        <v>220000</v>
      </c>
    </row>
    <row r="3011" spans="1:21">
      <c r="E3011" s="55">
        <v>337.01</v>
      </c>
      <c r="F3011" s="55">
        <v>73</v>
      </c>
      <c r="H3011" s="54" t="s">
        <v>6632</v>
      </c>
      <c r="I3011" s="55">
        <v>2</v>
      </c>
      <c r="J3011" s="54" t="s">
        <v>6633</v>
      </c>
      <c r="K3011" s="54" t="s">
        <v>6632</v>
      </c>
      <c r="L3011" s="54" t="s">
        <v>363</v>
      </c>
      <c r="M3011" s="54" t="s">
        <v>104</v>
      </c>
      <c r="N3011" s="54">
        <v>10.1</v>
      </c>
      <c r="P3011" s="54">
        <v>0.51</v>
      </c>
      <c r="R3011" s="54">
        <v>9599.86</v>
      </c>
      <c r="S3011" s="54">
        <v>2479</v>
      </c>
      <c r="T3011" s="54">
        <v>36</v>
      </c>
      <c r="U3011" s="54">
        <v>230000</v>
      </c>
    </row>
    <row r="3012" spans="1:21">
      <c r="E3012" s="55">
        <v>337.01</v>
      </c>
      <c r="F3012" s="55">
        <v>74</v>
      </c>
      <c r="H3012" s="54" t="s">
        <v>6634</v>
      </c>
      <c r="I3012" s="55">
        <v>2</v>
      </c>
      <c r="J3012" s="54" t="s">
        <v>6635</v>
      </c>
      <c r="K3012" s="54" t="s">
        <v>6634</v>
      </c>
      <c r="L3012" s="54" t="s">
        <v>363</v>
      </c>
      <c r="M3012" s="54" t="s">
        <v>104</v>
      </c>
      <c r="N3012" s="54">
        <v>10.1</v>
      </c>
      <c r="P3012" s="54">
        <v>0.49</v>
      </c>
      <c r="R3012" s="54">
        <v>10691.72</v>
      </c>
      <c r="S3012" s="54">
        <v>1869</v>
      </c>
      <c r="T3012" s="54">
        <v>165</v>
      </c>
      <c r="U3012" s="54">
        <v>1</v>
      </c>
    </row>
    <row r="3013" spans="1:21">
      <c r="E3013" s="55">
        <v>337.01</v>
      </c>
      <c r="F3013" s="55">
        <v>75</v>
      </c>
      <c r="H3013" s="54" t="s">
        <v>6636</v>
      </c>
      <c r="I3013" s="55">
        <v>2</v>
      </c>
      <c r="J3013" s="54" t="s">
        <v>3614</v>
      </c>
      <c r="K3013" s="54" t="s">
        <v>3615</v>
      </c>
      <c r="L3013" s="54" t="s">
        <v>342</v>
      </c>
      <c r="M3013" s="54" t="s">
        <v>104</v>
      </c>
      <c r="N3013" s="54">
        <v>10.1</v>
      </c>
      <c r="P3013" s="54">
        <v>0.61</v>
      </c>
      <c r="R3013" s="54">
        <v>9546.69</v>
      </c>
      <c r="S3013" s="54">
        <v>3495</v>
      </c>
      <c r="T3013" s="54">
        <v>94</v>
      </c>
      <c r="U3013" s="54">
        <v>170000</v>
      </c>
    </row>
    <row r="3014" spans="1:21">
      <c r="E3014" s="55">
        <v>337.01</v>
      </c>
      <c r="F3014" s="55">
        <v>76</v>
      </c>
      <c r="H3014" s="54" t="s">
        <v>6637</v>
      </c>
      <c r="I3014" s="55">
        <v>2</v>
      </c>
      <c r="J3014" s="54" t="s">
        <v>6638</v>
      </c>
      <c r="K3014" s="54" t="s">
        <v>6637</v>
      </c>
      <c r="L3014" s="54" t="s">
        <v>363</v>
      </c>
      <c r="M3014" s="54" t="s">
        <v>104</v>
      </c>
      <c r="N3014" s="54">
        <v>10.1</v>
      </c>
      <c r="P3014" s="54">
        <v>0.71</v>
      </c>
      <c r="R3014" s="54">
        <v>9259.5400000000009</v>
      </c>
      <c r="S3014" s="54">
        <v>2258</v>
      </c>
      <c r="T3014" s="54">
        <v>136</v>
      </c>
      <c r="U3014" s="54">
        <v>185000</v>
      </c>
    </row>
    <row r="3015" spans="1:21">
      <c r="E3015" s="55">
        <v>337.01</v>
      </c>
      <c r="F3015" s="55">
        <v>77</v>
      </c>
      <c r="H3015" s="54" t="s">
        <v>6639</v>
      </c>
      <c r="I3015" s="55">
        <v>2</v>
      </c>
      <c r="J3015" s="54" t="s">
        <v>6640</v>
      </c>
      <c r="K3015" s="54" t="s">
        <v>6639</v>
      </c>
      <c r="L3015" s="54" t="s">
        <v>363</v>
      </c>
      <c r="M3015" s="54" t="s">
        <v>104</v>
      </c>
      <c r="N3015" s="54">
        <v>10.1</v>
      </c>
      <c r="P3015" s="54">
        <v>0.66</v>
      </c>
      <c r="R3015" s="54">
        <v>12106.18</v>
      </c>
      <c r="S3015" s="54">
        <v>3405</v>
      </c>
      <c r="T3015" s="54">
        <v>69</v>
      </c>
      <c r="U3015" s="54">
        <v>1</v>
      </c>
    </row>
    <row r="3016" spans="1:21">
      <c r="E3016" s="55">
        <v>337.01</v>
      </c>
      <c r="F3016" s="55">
        <v>78</v>
      </c>
      <c r="H3016" s="54" t="s">
        <v>6641</v>
      </c>
      <c r="I3016" s="55">
        <v>2</v>
      </c>
      <c r="J3016" s="54" t="s">
        <v>6642</v>
      </c>
      <c r="K3016" s="54" t="s">
        <v>6641</v>
      </c>
      <c r="L3016" s="54" t="s">
        <v>363</v>
      </c>
      <c r="M3016" s="54" t="s">
        <v>104</v>
      </c>
      <c r="N3016" s="54">
        <v>10.1</v>
      </c>
      <c r="P3016" s="54">
        <v>0.48</v>
      </c>
      <c r="R3016" s="54">
        <v>11333.37</v>
      </c>
      <c r="S3016" s="54">
        <v>3483</v>
      </c>
      <c r="T3016" s="54">
        <v>952</v>
      </c>
      <c r="U3016" s="54">
        <v>390000</v>
      </c>
    </row>
    <row r="3017" spans="1:21">
      <c r="E3017" s="55">
        <v>337.01</v>
      </c>
      <c r="F3017" s="55">
        <v>79</v>
      </c>
      <c r="H3017" s="54" t="s">
        <v>6643</v>
      </c>
      <c r="I3017" s="55">
        <v>2</v>
      </c>
      <c r="J3017" s="54" t="s">
        <v>6644</v>
      </c>
      <c r="K3017" s="54" t="s">
        <v>6643</v>
      </c>
      <c r="L3017" s="54" t="s">
        <v>363</v>
      </c>
      <c r="M3017" s="54" t="s">
        <v>104</v>
      </c>
      <c r="N3017" s="54">
        <v>10.1</v>
      </c>
      <c r="P3017" s="54">
        <v>0.49</v>
      </c>
      <c r="R3017" s="54">
        <v>9996.9</v>
      </c>
      <c r="S3017" s="54">
        <v>2947</v>
      </c>
      <c r="T3017" s="54">
        <v>195</v>
      </c>
      <c r="U3017" s="54">
        <v>400000</v>
      </c>
    </row>
    <row r="3018" spans="1:21">
      <c r="E3018" s="55">
        <v>337.01</v>
      </c>
      <c r="F3018" s="55">
        <v>80</v>
      </c>
      <c r="H3018" s="54" t="s">
        <v>6645</v>
      </c>
      <c r="I3018" s="55">
        <v>2</v>
      </c>
      <c r="J3018" s="54" t="s">
        <v>6646</v>
      </c>
      <c r="K3018" s="54" t="s">
        <v>6645</v>
      </c>
      <c r="L3018" s="54" t="s">
        <v>363</v>
      </c>
      <c r="M3018" s="54" t="s">
        <v>104</v>
      </c>
      <c r="N3018" s="54">
        <v>10.1</v>
      </c>
      <c r="P3018" s="54">
        <v>0.48</v>
      </c>
      <c r="R3018" s="54">
        <v>10961.14</v>
      </c>
      <c r="U3018" s="54">
        <v>0</v>
      </c>
    </row>
    <row r="3019" spans="1:21">
      <c r="E3019" s="55">
        <v>337.01</v>
      </c>
      <c r="F3019" s="55">
        <v>81</v>
      </c>
      <c r="H3019" s="54" t="s">
        <v>6647</v>
      </c>
      <c r="I3019" s="55">
        <v>2</v>
      </c>
      <c r="J3019" s="54" t="s">
        <v>6648</v>
      </c>
      <c r="K3019" s="54" t="s">
        <v>6647</v>
      </c>
      <c r="L3019" s="54" t="s">
        <v>363</v>
      </c>
      <c r="M3019" s="54" t="s">
        <v>104</v>
      </c>
      <c r="N3019" s="54">
        <v>10.1</v>
      </c>
      <c r="P3019" s="54">
        <v>0.49</v>
      </c>
      <c r="R3019" s="54">
        <v>10397.49</v>
      </c>
      <c r="S3019" s="54">
        <v>3401</v>
      </c>
      <c r="T3019" s="54">
        <v>873</v>
      </c>
      <c r="U3019" s="54">
        <v>360000</v>
      </c>
    </row>
    <row r="3020" spans="1:21">
      <c r="A3020" s="113"/>
      <c r="B3020" s="113"/>
      <c r="C3020" s="113"/>
      <c r="D3020" s="113" t="s">
        <v>8829</v>
      </c>
      <c r="E3020" s="55">
        <v>337.01</v>
      </c>
      <c r="F3020" s="55">
        <v>82</v>
      </c>
      <c r="H3020" s="54" t="s">
        <v>142</v>
      </c>
      <c r="I3020" s="55" t="s">
        <v>77</v>
      </c>
      <c r="J3020" s="54" t="s">
        <v>85</v>
      </c>
      <c r="K3020" s="54" t="s">
        <v>322</v>
      </c>
      <c r="L3020" s="54" t="s">
        <v>309</v>
      </c>
      <c r="M3020" s="54" t="s">
        <v>104</v>
      </c>
      <c r="N3020" s="54">
        <v>10.1</v>
      </c>
      <c r="P3020" s="54">
        <v>3.6</v>
      </c>
      <c r="Q3020" s="54" t="s">
        <v>86</v>
      </c>
      <c r="R3020" s="54">
        <v>127.62</v>
      </c>
      <c r="U3020" s="54">
        <v>0</v>
      </c>
    </row>
    <row r="3021" spans="1:21">
      <c r="A3021" s="113"/>
      <c r="B3021" s="113"/>
      <c r="C3021" s="113"/>
      <c r="D3021" s="113" t="s">
        <v>8829</v>
      </c>
      <c r="E3021" s="55">
        <v>337.01</v>
      </c>
      <c r="F3021" s="55">
        <v>85</v>
      </c>
      <c r="H3021" s="54" t="s">
        <v>140</v>
      </c>
      <c r="I3021" s="55" t="s">
        <v>77</v>
      </c>
      <c r="J3021" s="54" t="s">
        <v>85</v>
      </c>
      <c r="K3021" s="54" t="s">
        <v>322</v>
      </c>
      <c r="L3021" s="54" t="s">
        <v>309</v>
      </c>
      <c r="M3021" s="54" t="s">
        <v>104</v>
      </c>
      <c r="N3021" s="54">
        <v>10.1</v>
      </c>
      <c r="P3021" s="54">
        <v>16.36</v>
      </c>
      <c r="Q3021" s="54" t="s">
        <v>86</v>
      </c>
      <c r="R3021" s="54">
        <v>581.38</v>
      </c>
      <c r="S3021" s="54">
        <v>1765</v>
      </c>
      <c r="T3021" s="54">
        <v>63</v>
      </c>
      <c r="U3021" s="54">
        <v>1</v>
      </c>
    </row>
    <row r="3022" spans="1:21">
      <c r="E3022" s="55">
        <v>337.01</v>
      </c>
      <c r="F3022" s="55">
        <v>86</v>
      </c>
      <c r="H3022" s="54" t="s">
        <v>6650</v>
      </c>
      <c r="I3022" s="55">
        <v>2</v>
      </c>
      <c r="J3022" s="54" t="s">
        <v>6651</v>
      </c>
      <c r="K3022" s="54" t="s">
        <v>6652</v>
      </c>
      <c r="L3022" s="54" t="s">
        <v>6653</v>
      </c>
      <c r="M3022" s="54" t="s">
        <v>104</v>
      </c>
      <c r="N3022" s="54">
        <v>10.1</v>
      </c>
      <c r="P3022" s="54">
        <v>0.55000000000000004</v>
      </c>
      <c r="R3022" s="54">
        <v>10429.39</v>
      </c>
      <c r="S3022" s="54">
        <v>3438</v>
      </c>
      <c r="T3022" s="54">
        <v>498</v>
      </c>
      <c r="U3022" s="54">
        <v>340000</v>
      </c>
    </row>
    <row r="3023" spans="1:21">
      <c r="E3023" s="55">
        <v>337.01</v>
      </c>
      <c r="F3023" s="55">
        <v>87</v>
      </c>
      <c r="H3023" s="54" t="s">
        <v>6654</v>
      </c>
      <c r="I3023" s="55">
        <v>2</v>
      </c>
      <c r="J3023" s="54" t="s">
        <v>6655</v>
      </c>
      <c r="K3023" s="54" t="s">
        <v>6654</v>
      </c>
      <c r="L3023" s="54" t="s">
        <v>363</v>
      </c>
      <c r="M3023" s="54" t="s">
        <v>104</v>
      </c>
      <c r="N3023" s="54">
        <v>10.1</v>
      </c>
      <c r="P3023" s="54">
        <v>0.52</v>
      </c>
      <c r="R3023" s="54">
        <v>11308.55</v>
      </c>
      <c r="S3023" s="54">
        <v>3370</v>
      </c>
      <c r="T3023" s="54">
        <v>833</v>
      </c>
      <c r="U3023" s="54">
        <v>348000</v>
      </c>
    </row>
    <row r="3024" spans="1:21">
      <c r="E3024" s="55">
        <v>337.01</v>
      </c>
      <c r="F3024" s="55">
        <v>88</v>
      </c>
      <c r="H3024" s="54" t="s">
        <v>6656</v>
      </c>
      <c r="I3024" s="55">
        <v>2</v>
      </c>
      <c r="J3024" s="54" t="s">
        <v>6657</v>
      </c>
      <c r="K3024" s="54" t="s">
        <v>6656</v>
      </c>
      <c r="L3024" s="54" t="s">
        <v>363</v>
      </c>
      <c r="M3024" s="54" t="s">
        <v>104</v>
      </c>
      <c r="N3024" s="54">
        <v>10.1</v>
      </c>
      <c r="P3024" s="54">
        <v>0.5</v>
      </c>
      <c r="R3024" s="54">
        <v>10450.66</v>
      </c>
      <c r="S3024" s="54">
        <v>3324</v>
      </c>
      <c r="T3024" s="54">
        <v>528</v>
      </c>
      <c r="U3024" s="54">
        <v>320000</v>
      </c>
    </row>
    <row r="3025" spans="5:21">
      <c r="E3025" s="55">
        <v>337.01</v>
      </c>
      <c r="F3025" s="55">
        <v>89</v>
      </c>
      <c r="H3025" s="54" t="s">
        <v>6658</v>
      </c>
      <c r="I3025" s="55">
        <v>2</v>
      </c>
      <c r="J3025" s="54" t="s">
        <v>6659</v>
      </c>
      <c r="K3025" s="54" t="s">
        <v>6658</v>
      </c>
      <c r="L3025" s="54" t="s">
        <v>363</v>
      </c>
      <c r="M3025" s="54" t="s">
        <v>104</v>
      </c>
      <c r="N3025" s="54">
        <v>10.1</v>
      </c>
      <c r="P3025" s="54">
        <v>0.53</v>
      </c>
      <c r="R3025" s="54">
        <v>11397.18</v>
      </c>
      <c r="S3025" s="54">
        <v>3206</v>
      </c>
      <c r="T3025" s="54">
        <v>678</v>
      </c>
      <c r="U3025" s="54">
        <v>418500</v>
      </c>
    </row>
    <row r="3026" spans="5:21">
      <c r="E3026" s="55">
        <v>337.01</v>
      </c>
      <c r="F3026" s="55">
        <v>90</v>
      </c>
      <c r="H3026" s="54" t="s">
        <v>6660</v>
      </c>
      <c r="I3026" s="55">
        <v>2</v>
      </c>
      <c r="J3026" s="54" t="s">
        <v>6661</v>
      </c>
      <c r="K3026" s="54" t="s">
        <v>6660</v>
      </c>
      <c r="L3026" s="54" t="s">
        <v>363</v>
      </c>
      <c r="M3026" s="54" t="s">
        <v>104</v>
      </c>
      <c r="N3026" s="54">
        <v>10.1</v>
      </c>
      <c r="P3026" s="54">
        <v>0.93</v>
      </c>
      <c r="R3026" s="54">
        <v>12815.18</v>
      </c>
      <c r="S3026" s="54">
        <v>3497</v>
      </c>
      <c r="T3026" s="54">
        <v>905</v>
      </c>
      <c r="U3026" s="54">
        <v>343000</v>
      </c>
    </row>
    <row r="3027" spans="5:21">
      <c r="E3027" s="55">
        <v>337.01</v>
      </c>
      <c r="F3027" s="55">
        <v>91</v>
      </c>
      <c r="H3027" s="54" t="s">
        <v>6662</v>
      </c>
      <c r="I3027" s="55">
        <v>2</v>
      </c>
      <c r="J3027" s="54" t="s">
        <v>6663</v>
      </c>
      <c r="K3027" s="54" t="s">
        <v>6662</v>
      </c>
      <c r="L3027" s="54" t="s">
        <v>363</v>
      </c>
      <c r="M3027" s="54" t="s">
        <v>104</v>
      </c>
      <c r="N3027" s="54">
        <v>10.1</v>
      </c>
      <c r="P3027" s="54">
        <v>0.53</v>
      </c>
      <c r="R3027" s="54">
        <v>10003.99</v>
      </c>
      <c r="S3027" s="54">
        <v>3401</v>
      </c>
      <c r="T3027" s="54">
        <v>741</v>
      </c>
      <c r="U3027" s="54">
        <v>310000</v>
      </c>
    </row>
    <row r="3028" spans="5:21">
      <c r="E3028" s="55">
        <v>337.01</v>
      </c>
      <c r="F3028" s="55">
        <v>92</v>
      </c>
      <c r="H3028" s="54" t="s">
        <v>6664</v>
      </c>
      <c r="I3028" s="55">
        <v>2</v>
      </c>
      <c r="J3028" s="54" t="s">
        <v>6665</v>
      </c>
      <c r="K3028" s="54" t="s">
        <v>6664</v>
      </c>
      <c r="L3028" s="54" t="s">
        <v>2159</v>
      </c>
      <c r="M3028" s="54" t="s">
        <v>104</v>
      </c>
      <c r="N3028" s="54">
        <v>10.1</v>
      </c>
      <c r="P3028" s="54">
        <v>0.49</v>
      </c>
      <c r="R3028" s="54">
        <v>9539.6</v>
      </c>
      <c r="S3028" s="54">
        <v>3456</v>
      </c>
      <c r="T3028" s="54">
        <v>231</v>
      </c>
      <c r="U3028" s="54">
        <v>325900</v>
      </c>
    </row>
    <row r="3029" spans="5:21">
      <c r="E3029" s="55">
        <v>337.01</v>
      </c>
      <c r="F3029" s="55">
        <v>93</v>
      </c>
      <c r="H3029" s="54" t="s">
        <v>6666</v>
      </c>
      <c r="I3029" s="55">
        <v>2</v>
      </c>
      <c r="J3029" s="54" t="s">
        <v>6667</v>
      </c>
      <c r="K3029" s="54" t="s">
        <v>6666</v>
      </c>
      <c r="L3029" s="54" t="s">
        <v>363</v>
      </c>
      <c r="M3029" s="54" t="s">
        <v>104</v>
      </c>
      <c r="N3029" s="54">
        <v>10.1</v>
      </c>
      <c r="P3029" s="54">
        <v>0.5</v>
      </c>
      <c r="R3029" s="54">
        <v>10971.78</v>
      </c>
      <c r="U3029" s="54">
        <v>0</v>
      </c>
    </row>
    <row r="3030" spans="5:21">
      <c r="E3030" s="55">
        <v>337.01</v>
      </c>
      <c r="F3030" s="55">
        <v>94</v>
      </c>
      <c r="H3030" s="54" t="s">
        <v>6668</v>
      </c>
      <c r="I3030" s="55">
        <v>2</v>
      </c>
      <c r="J3030" s="54" t="s">
        <v>6669</v>
      </c>
      <c r="K3030" s="54" t="s">
        <v>6670</v>
      </c>
      <c r="L3030" s="54" t="s">
        <v>363</v>
      </c>
      <c r="M3030" s="54" t="s">
        <v>104</v>
      </c>
      <c r="N3030" s="54">
        <v>10.1</v>
      </c>
      <c r="P3030" s="54">
        <v>0.5</v>
      </c>
      <c r="R3030" s="54">
        <v>10957.6</v>
      </c>
      <c r="S3030" s="54">
        <v>2579</v>
      </c>
      <c r="T3030" s="54">
        <v>228</v>
      </c>
      <c r="U3030" s="54">
        <v>291000</v>
      </c>
    </row>
    <row r="3031" spans="5:21">
      <c r="E3031" s="55">
        <v>337.01</v>
      </c>
      <c r="F3031" s="55">
        <v>95</v>
      </c>
      <c r="H3031" s="54" t="s">
        <v>6671</v>
      </c>
      <c r="I3031" s="55">
        <v>2</v>
      </c>
      <c r="J3031" s="54" t="s">
        <v>6672</v>
      </c>
      <c r="K3031" s="54" t="s">
        <v>6671</v>
      </c>
      <c r="L3031" s="54" t="s">
        <v>363</v>
      </c>
      <c r="M3031" s="54" t="s">
        <v>104</v>
      </c>
      <c r="N3031" s="54">
        <v>10.1</v>
      </c>
      <c r="P3031" s="54">
        <v>0.51</v>
      </c>
      <c r="R3031" s="54">
        <v>10234.42</v>
      </c>
      <c r="S3031" s="54">
        <v>3383</v>
      </c>
      <c r="T3031" s="54">
        <v>407</v>
      </c>
      <c r="U3031" s="54">
        <v>305000</v>
      </c>
    </row>
    <row r="3032" spans="5:21">
      <c r="E3032" s="55">
        <v>337.01</v>
      </c>
      <c r="F3032" s="55">
        <v>96</v>
      </c>
      <c r="H3032" s="54" t="s">
        <v>6673</v>
      </c>
      <c r="I3032" s="55">
        <v>2</v>
      </c>
      <c r="J3032" s="54" t="s">
        <v>6674</v>
      </c>
      <c r="K3032" s="54" t="s">
        <v>6673</v>
      </c>
      <c r="L3032" s="54" t="s">
        <v>363</v>
      </c>
      <c r="M3032" s="54" t="s">
        <v>104</v>
      </c>
      <c r="N3032" s="54">
        <v>10.1</v>
      </c>
      <c r="P3032" s="54">
        <v>0.69</v>
      </c>
      <c r="R3032" s="54">
        <v>13134.23</v>
      </c>
      <c r="S3032" s="54">
        <v>3457</v>
      </c>
      <c r="T3032" s="54">
        <v>9</v>
      </c>
      <c r="U3032" s="54">
        <v>380000</v>
      </c>
    </row>
    <row r="3033" spans="5:21">
      <c r="E3033" s="55">
        <v>337.01</v>
      </c>
      <c r="F3033" s="55">
        <v>97</v>
      </c>
      <c r="H3033" s="54" t="s">
        <v>6675</v>
      </c>
      <c r="I3033" s="55">
        <v>2</v>
      </c>
      <c r="J3033" s="54" t="s">
        <v>6676</v>
      </c>
      <c r="K3033" s="54" t="s">
        <v>6677</v>
      </c>
      <c r="L3033" s="54" t="s">
        <v>363</v>
      </c>
      <c r="M3033" s="54" t="s">
        <v>104</v>
      </c>
      <c r="N3033" s="54">
        <v>10.1</v>
      </c>
      <c r="P3033" s="54">
        <v>0.59</v>
      </c>
      <c r="R3033" s="54">
        <v>12081.36</v>
      </c>
      <c r="S3033" s="54">
        <v>2855</v>
      </c>
      <c r="T3033" s="54">
        <v>149</v>
      </c>
      <c r="U3033" s="54">
        <v>235</v>
      </c>
    </row>
    <row r="3034" spans="5:21">
      <c r="E3034" s="55">
        <v>337.01</v>
      </c>
      <c r="F3034" s="55">
        <v>98</v>
      </c>
      <c r="H3034" s="54" t="s">
        <v>6678</v>
      </c>
      <c r="I3034" s="55">
        <v>2</v>
      </c>
      <c r="J3034" s="54" t="s">
        <v>6679</v>
      </c>
      <c r="K3034" s="54" t="s">
        <v>6678</v>
      </c>
      <c r="L3034" s="54" t="s">
        <v>363</v>
      </c>
      <c r="M3034" s="54" t="s">
        <v>104</v>
      </c>
      <c r="N3034" s="54">
        <v>10.1</v>
      </c>
      <c r="P3034" s="54">
        <v>0.54</v>
      </c>
      <c r="R3034" s="54">
        <v>9470.39</v>
      </c>
      <c r="S3034" s="54">
        <v>3316</v>
      </c>
      <c r="T3034" s="54">
        <v>382</v>
      </c>
      <c r="U3034" s="54">
        <v>300000</v>
      </c>
    </row>
    <row r="3035" spans="5:21">
      <c r="E3035" s="55">
        <v>337.01</v>
      </c>
      <c r="F3035" s="55">
        <v>99</v>
      </c>
      <c r="H3035" s="54" t="s">
        <v>6680</v>
      </c>
      <c r="I3035" s="55">
        <v>2</v>
      </c>
      <c r="J3035" s="54" t="s">
        <v>6681</v>
      </c>
      <c r="K3035" s="54" t="s">
        <v>6680</v>
      </c>
      <c r="L3035" s="54" t="s">
        <v>363</v>
      </c>
      <c r="M3035" s="54" t="s">
        <v>104</v>
      </c>
      <c r="N3035" s="54">
        <v>10.1</v>
      </c>
      <c r="P3035" s="54">
        <v>0.55000000000000004</v>
      </c>
      <c r="R3035" s="54">
        <v>10408.120000000001</v>
      </c>
      <c r="U3035" s="54">
        <v>0</v>
      </c>
    </row>
    <row r="3036" spans="5:21">
      <c r="E3036" s="55">
        <v>337.01</v>
      </c>
      <c r="F3036" s="55">
        <v>100</v>
      </c>
      <c r="H3036" s="54" t="s">
        <v>6682</v>
      </c>
      <c r="I3036" s="55">
        <v>2</v>
      </c>
      <c r="J3036" s="54" t="s">
        <v>6683</v>
      </c>
      <c r="K3036" s="54" t="s">
        <v>6682</v>
      </c>
      <c r="L3036" s="54" t="s">
        <v>363</v>
      </c>
      <c r="M3036" s="54" t="s">
        <v>104</v>
      </c>
      <c r="N3036" s="54">
        <v>10.1</v>
      </c>
      <c r="P3036" s="54">
        <v>0.56000000000000005</v>
      </c>
      <c r="R3036" s="54">
        <v>10564.1</v>
      </c>
      <c r="S3036" s="54">
        <v>3303</v>
      </c>
      <c r="T3036" s="54">
        <v>781</v>
      </c>
      <c r="U3036" s="54">
        <v>299900</v>
      </c>
    </row>
    <row r="3037" spans="5:21">
      <c r="E3037" s="55">
        <v>337.01</v>
      </c>
      <c r="F3037" s="55">
        <v>101</v>
      </c>
      <c r="H3037" s="54" t="s">
        <v>6684</v>
      </c>
      <c r="I3037" s="55">
        <v>2</v>
      </c>
      <c r="J3037" s="54" t="s">
        <v>6685</v>
      </c>
      <c r="K3037" s="54" t="s">
        <v>6684</v>
      </c>
      <c r="L3037" s="54" t="s">
        <v>363</v>
      </c>
      <c r="M3037" s="54" t="s">
        <v>104</v>
      </c>
      <c r="N3037" s="54">
        <v>10.1</v>
      </c>
      <c r="P3037" s="54">
        <v>0.54</v>
      </c>
      <c r="R3037" s="54">
        <v>13460.37</v>
      </c>
      <c r="U3037" s="54">
        <v>0</v>
      </c>
    </row>
    <row r="3038" spans="5:21">
      <c r="E3038" s="55">
        <v>337.01</v>
      </c>
      <c r="F3038" s="55">
        <v>102</v>
      </c>
      <c r="H3038" s="54" t="s">
        <v>6686</v>
      </c>
      <c r="I3038" s="55">
        <v>2</v>
      </c>
      <c r="J3038" s="54" t="s">
        <v>6687</v>
      </c>
      <c r="K3038" s="54" t="s">
        <v>6686</v>
      </c>
      <c r="L3038" s="54" t="s">
        <v>363</v>
      </c>
      <c r="M3038" s="54" t="s">
        <v>104</v>
      </c>
      <c r="N3038" s="54">
        <v>10.1</v>
      </c>
      <c r="P3038" s="54">
        <v>0.52</v>
      </c>
      <c r="R3038" s="54">
        <v>10152.879999999999</v>
      </c>
      <c r="U3038" s="54">
        <v>0</v>
      </c>
    </row>
    <row r="3039" spans="5:21">
      <c r="E3039" s="55">
        <v>337.01</v>
      </c>
      <c r="F3039" s="55">
        <v>103</v>
      </c>
      <c r="H3039" s="54" t="s">
        <v>6688</v>
      </c>
      <c r="I3039" s="55">
        <v>2</v>
      </c>
      <c r="J3039" s="54" t="s">
        <v>6689</v>
      </c>
      <c r="K3039" s="54" t="s">
        <v>6688</v>
      </c>
      <c r="L3039" s="54" t="s">
        <v>363</v>
      </c>
      <c r="M3039" s="54" t="s">
        <v>104</v>
      </c>
      <c r="N3039" s="54">
        <v>10.1</v>
      </c>
      <c r="P3039" s="54">
        <v>0.54</v>
      </c>
      <c r="R3039" s="54">
        <v>9823.2000000000007</v>
      </c>
      <c r="S3039" s="54">
        <v>3263</v>
      </c>
      <c r="T3039" s="54">
        <v>461</v>
      </c>
      <c r="U3039" s="54">
        <v>1</v>
      </c>
    </row>
    <row r="3040" spans="5:21">
      <c r="E3040" s="55">
        <v>337.01</v>
      </c>
      <c r="F3040" s="55">
        <v>104</v>
      </c>
      <c r="H3040" s="54" t="s">
        <v>6690</v>
      </c>
      <c r="I3040" s="55">
        <v>2</v>
      </c>
      <c r="J3040" s="54" t="s">
        <v>6691</v>
      </c>
      <c r="K3040" s="54" t="s">
        <v>6692</v>
      </c>
      <c r="L3040" s="54" t="s">
        <v>342</v>
      </c>
      <c r="M3040" s="54" t="s">
        <v>104</v>
      </c>
      <c r="N3040" s="54">
        <v>10.1</v>
      </c>
      <c r="P3040" s="54">
        <v>0.8</v>
      </c>
      <c r="R3040" s="54">
        <v>11269.56</v>
      </c>
      <c r="S3040" s="54">
        <v>2947</v>
      </c>
      <c r="T3040" s="54">
        <v>73</v>
      </c>
      <c r="U3040" s="54">
        <v>487000</v>
      </c>
    </row>
    <row r="3041" spans="5:21">
      <c r="E3041" s="55">
        <v>337.01</v>
      </c>
      <c r="F3041" s="55">
        <v>105</v>
      </c>
      <c r="H3041" s="54" t="s">
        <v>6693</v>
      </c>
      <c r="I3041" s="55">
        <v>2</v>
      </c>
      <c r="J3041" s="54" t="s">
        <v>6694</v>
      </c>
      <c r="K3041" s="54" t="s">
        <v>6693</v>
      </c>
      <c r="L3041" s="54" t="s">
        <v>363</v>
      </c>
      <c r="M3041" s="54" t="s">
        <v>104</v>
      </c>
      <c r="N3041" s="54">
        <v>10.1</v>
      </c>
      <c r="P3041" s="54">
        <v>0.8</v>
      </c>
      <c r="R3041" s="54">
        <v>9419.07</v>
      </c>
      <c r="U3041" s="54">
        <v>0</v>
      </c>
    </row>
    <row r="3042" spans="5:21">
      <c r="E3042" s="55">
        <v>337.01</v>
      </c>
      <c r="F3042" s="55">
        <v>106</v>
      </c>
      <c r="H3042" s="54" t="s">
        <v>6695</v>
      </c>
      <c r="I3042" s="55">
        <v>2</v>
      </c>
      <c r="J3042" s="54" t="s">
        <v>6696</v>
      </c>
      <c r="K3042" s="54" t="s">
        <v>6695</v>
      </c>
      <c r="L3042" s="54" t="s">
        <v>363</v>
      </c>
      <c r="M3042" s="54" t="s">
        <v>104</v>
      </c>
      <c r="N3042" s="54">
        <v>10.1</v>
      </c>
      <c r="P3042" s="54">
        <v>0.96</v>
      </c>
      <c r="R3042" s="54">
        <v>14587.68</v>
      </c>
      <c r="S3042" s="54">
        <v>2941</v>
      </c>
      <c r="T3042" s="54">
        <v>64</v>
      </c>
      <c r="U3042" s="54">
        <v>564900</v>
      </c>
    </row>
    <row r="3043" spans="5:21">
      <c r="E3043" s="55">
        <v>337.01</v>
      </c>
      <c r="F3043" s="55">
        <v>107</v>
      </c>
      <c r="H3043" s="54" t="s">
        <v>6697</v>
      </c>
      <c r="I3043" s="55">
        <v>2</v>
      </c>
      <c r="J3043" s="54" t="s">
        <v>6698</v>
      </c>
      <c r="K3043" s="54" t="s">
        <v>6697</v>
      </c>
      <c r="L3043" s="54" t="s">
        <v>363</v>
      </c>
      <c r="M3043" s="54" t="s">
        <v>104</v>
      </c>
      <c r="N3043" s="54">
        <v>10.1</v>
      </c>
      <c r="P3043" s="54">
        <v>1.1200000000000001</v>
      </c>
      <c r="R3043" s="54">
        <v>6852.49</v>
      </c>
      <c r="S3043" s="54">
        <v>2585</v>
      </c>
      <c r="T3043" s="54">
        <v>261</v>
      </c>
      <c r="U3043" s="54">
        <v>1</v>
      </c>
    </row>
    <row r="3044" spans="5:21">
      <c r="E3044" s="55">
        <v>337.01</v>
      </c>
      <c r="F3044" s="55">
        <v>108</v>
      </c>
      <c r="H3044" s="54" t="s">
        <v>6699</v>
      </c>
      <c r="I3044" s="55">
        <v>2</v>
      </c>
      <c r="J3044" s="54" t="s">
        <v>6700</v>
      </c>
      <c r="K3044" s="54" t="s">
        <v>6699</v>
      </c>
      <c r="L3044" s="54" t="s">
        <v>2159</v>
      </c>
      <c r="M3044" s="54" t="s">
        <v>104</v>
      </c>
      <c r="N3044" s="54">
        <v>10.1</v>
      </c>
      <c r="P3044" s="54">
        <v>1.1000000000000001</v>
      </c>
      <c r="R3044" s="54">
        <v>13846.77</v>
      </c>
      <c r="S3044" s="54">
        <v>3401</v>
      </c>
      <c r="T3044" s="54">
        <v>923</v>
      </c>
      <c r="U3044" s="54">
        <v>392000</v>
      </c>
    </row>
    <row r="3045" spans="5:21">
      <c r="E3045" s="55">
        <v>337.01</v>
      </c>
      <c r="F3045" s="55">
        <v>109</v>
      </c>
      <c r="H3045" s="54" t="s">
        <v>6701</v>
      </c>
      <c r="I3045" s="55">
        <v>2</v>
      </c>
      <c r="J3045" s="54" t="s">
        <v>6702</v>
      </c>
      <c r="K3045" s="54" t="s">
        <v>6701</v>
      </c>
      <c r="L3045" s="54" t="s">
        <v>363</v>
      </c>
      <c r="M3045" s="54" t="s">
        <v>104</v>
      </c>
      <c r="N3045" s="54">
        <v>10.1</v>
      </c>
      <c r="P3045" s="54">
        <v>1.85</v>
      </c>
      <c r="R3045" s="54">
        <v>8096.78</v>
      </c>
      <c r="S3045" s="54">
        <v>3112</v>
      </c>
      <c r="T3045" s="54">
        <v>100</v>
      </c>
      <c r="U3045" s="54">
        <v>340000</v>
      </c>
    </row>
    <row r="3046" spans="5:21">
      <c r="E3046" s="55">
        <v>337.01</v>
      </c>
      <c r="F3046" s="55">
        <v>110</v>
      </c>
      <c r="H3046" s="54" t="s">
        <v>6703</v>
      </c>
      <c r="I3046" s="55">
        <v>2</v>
      </c>
      <c r="J3046" s="54" t="s">
        <v>6704</v>
      </c>
      <c r="K3046" s="54" t="s">
        <v>6703</v>
      </c>
      <c r="L3046" s="54" t="s">
        <v>363</v>
      </c>
      <c r="M3046" s="54" t="s">
        <v>104</v>
      </c>
      <c r="N3046" s="54">
        <v>10.1</v>
      </c>
      <c r="P3046" s="54">
        <v>1.66</v>
      </c>
      <c r="R3046" s="54">
        <v>16870.66</v>
      </c>
      <c r="S3046" s="54">
        <v>3188</v>
      </c>
      <c r="T3046" s="54">
        <v>857</v>
      </c>
      <c r="U3046" s="54">
        <v>599900</v>
      </c>
    </row>
    <row r="3047" spans="5:21">
      <c r="E3047" s="55">
        <v>337.01</v>
      </c>
      <c r="F3047" s="55">
        <v>111</v>
      </c>
      <c r="H3047" s="54" t="s">
        <v>6705</v>
      </c>
      <c r="I3047" s="55">
        <v>2</v>
      </c>
      <c r="J3047" s="54" t="s">
        <v>6706</v>
      </c>
      <c r="K3047" s="54" t="s">
        <v>6705</v>
      </c>
      <c r="L3047" s="54" t="s">
        <v>363</v>
      </c>
      <c r="M3047" s="54" t="s">
        <v>104</v>
      </c>
      <c r="N3047" s="54">
        <v>10.1</v>
      </c>
      <c r="P3047" s="54">
        <v>1.48</v>
      </c>
      <c r="R3047" s="54">
        <v>14204.82</v>
      </c>
      <c r="S3047" s="54">
        <v>3306</v>
      </c>
      <c r="T3047" s="54">
        <v>710</v>
      </c>
      <c r="U3047" s="54">
        <v>415000</v>
      </c>
    </row>
    <row r="3048" spans="5:21">
      <c r="E3048" s="55">
        <v>337.02</v>
      </c>
      <c r="F3048" s="55">
        <v>1</v>
      </c>
      <c r="H3048" s="54" t="s">
        <v>6707</v>
      </c>
      <c r="I3048" s="55">
        <v>2</v>
      </c>
      <c r="J3048" s="54" t="s">
        <v>6708</v>
      </c>
      <c r="K3048" s="54" t="s">
        <v>6707</v>
      </c>
      <c r="L3048" s="54" t="s">
        <v>363</v>
      </c>
      <c r="M3048" s="54" t="s">
        <v>104</v>
      </c>
      <c r="N3048" s="54">
        <v>10.199999999999999</v>
      </c>
      <c r="P3048" s="54">
        <v>0.51</v>
      </c>
      <c r="R3048" s="54">
        <v>11180.93</v>
      </c>
      <c r="S3048" s="54">
        <v>2682</v>
      </c>
      <c r="T3048" s="54">
        <v>323</v>
      </c>
      <c r="U3048" s="54">
        <v>100</v>
      </c>
    </row>
    <row r="3049" spans="5:21">
      <c r="E3049" s="55">
        <v>337.02</v>
      </c>
      <c r="F3049" s="55">
        <v>2</v>
      </c>
      <c r="H3049" s="54" t="s">
        <v>6709</v>
      </c>
      <c r="I3049" s="55">
        <v>2</v>
      </c>
      <c r="J3049" s="54" t="s">
        <v>6710</v>
      </c>
      <c r="K3049" s="54" t="s">
        <v>6709</v>
      </c>
      <c r="L3049" s="54" t="s">
        <v>363</v>
      </c>
      <c r="M3049" s="54" t="s">
        <v>104</v>
      </c>
      <c r="N3049" s="54">
        <v>10.199999999999999</v>
      </c>
      <c r="P3049" s="54">
        <v>0.56999999999999995</v>
      </c>
      <c r="R3049" s="54">
        <v>12294.06</v>
      </c>
      <c r="S3049" s="54">
        <v>3212</v>
      </c>
      <c r="T3049" s="54">
        <v>289</v>
      </c>
      <c r="U3049" s="54">
        <v>10</v>
      </c>
    </row>
    <row r="3050" spans="5:21">
      <c r="E3050" s="55">
        <v>337.02</v>
      </c>
      <c r="F3050" s="55">
        <v>3</v>
      </c>
      <c r="H3050" s="54" t="s">
        <v>6711</v>
      </c>
      <c r="I3050" s="55">
        <v>2</v>
      </c>
      <c r="J3050" s="54" t="s">
        <v>6712</v>
      </c>
      <c r="K3050" s="54" t="s">
        <v>6711</v>
      </c>
      <c r="L3050" s="54" t="s">
        <v>363</v>
      </c>
      <c r="M3050" s="54" t="s">
        <v>104</v>
      </c>
      <c r="N3050" s="54">
        <v>10.199999999999999</v>
      </c>
      <c r="P3050" s="54">
        <v>0.56000000000000005</v>
      </c>
      <c r="R3050" s="54">
        <v>10897.33</v>
      </c>
      <c r="S3050" s="54">
        <v>2840</v>
      </c>
      <c r="T3050" s="54">
        <v>169</v>
      </c>
      <c r="U3050" s="54">
        <v>370000</v>
      </c>
    </row>
    <row r="3051" spans="5:21">
      <c r="E3051" s="55">
        <v>337.02</v>
      </c>
      <c r="F3051" s="55">
        <v>4</v>
      </c>
      <c r="H3051" s="54" t="s">
        <v>6713</v>
      </c>
      <c r="I3051" s="55">
        <v>2</v>
      </c>
      <c r="J3051" s="54" t="s">
        <v>6714</v>
      </c>
      <c r="K3051" s="54" t="s">
        <v>6715</v>
      </c>
      <c r="L3051" s="54" t="s">
        <v>363</v>
      </c>
      <c r="M3051" s="54" t="s">
        <v>104</v>
      </c>
      <c r="N3051" s="54">
        <v>10.199999999999999</v>
      </c>
      <c r="P3051" s="54">
        <v>0.49</v>
      </c>
      <c r="R3051" s="54">
        <v>11549.61</v>
      </c>
      <c r="S3051" s="54">
        <v>3364</v>
      </c>
      <c r="T3051" s="54">
        <v>179</v>
      </c>
      <c r="U3051" s="54">
        <v>350000</v>
      </c>
    </row>
    <row r="3052" spans="5:21">
      <c r="E3052" s="55">
        <v>337.02</v>
      </c>
      <c r="F3052" s="55">
        <v>5</v>
      </c>
      <c r="H3052" s="54" t="s">
        <v>6716</v>
      </c>
      <c r="I3052" s="55">
        <v>2</v>
      </c>
      <c r="J3052" s="54" t="s">
        <v>6717</v>
      </c>
      <c r="K3052" s="54" t="s">
        <v>6716</v>
      </c>
      <c r="L3052" s="54" t="s">
        <v>2159</v>
      </c>
      <c r="M3052" s="54" t="s">
        <v>104</v>
      </c>
      <c r="N3052" s="54">
        <v>10.199999999999999</v>
      </c>
      <c r="P3052" s="54">
        <v>0.5</v>
      </c>
      <c r="R3052" s="54">
        <v>10624.37</v>
      </c>
      <c r="S3052" s="54">
        <v>3402</v>
      </c>
      <c r="T3052" s="54">
        <v>770</v>
      </c>
      <c r="U3052" s="54">
        <v>340000</v>
      </c>
    </row>
    <row r="3053" spans="5:21">
      <c r="E3053" s="55">
        <v>337.03</v>
      </c>
      <c r="F3053" s="55">
        <v>1</v>
      </c>
      <c r="H3053" s="54" t="s">
        <v>3806</v>
      </c>
      <c r="I3053" s="55">
        <v>2</v>
      </c>
      <c r="J3053" s="54" t="s">
        <v>6718</v>
      </c>
      <c r="K3053" s="54" t="s">
        <v>3806</v>
      </c>
      <c r="L3053" s="54" t="s">
        <v>363</v>
      </c>
      <c r="M3053" s="54" t="s">
        <v>104</v>
      </c>
      <c r="N3053" s="54">
        <v>10.1</v>
      </c>
      <c r="P3053" s="54">
        <v>0.56999999999999995</v>
      </c>
      <c r="R3053" s="54">
        <v>9855.1</v>
      </c>
      <c r="S3053" s="54">
        <v>3128</v>
      </c>
      <c r="T3053" s="54">
        <v>315</v>
      </c>
      <c r="U3053" s="54">
        <v>0</v>
      </c>
    </row>
    <row r="3054" spans="5:21">
      <c r="E3054" s="55">
        <v>337.03</v>
      </c>
      <c r="F3054" s="55">
        <v>2</v>
      </c>
      <c r="H3054" s="54" t="s">
        <v>6719</v>
      </c>
      <c r="I3054" s="55">
        <v>2</v>
      </c>
      <c r="J3054" s="54" t="s">
        <v>6720</v>
      </c>
      <c r="K3054" s="54" t="s">
        <v>6719</v>
      </c>
      <c r="L3054" s="54" t="s">
        <v>363</v>
      </c>
      <c r="M3054" s="54" t="s">
        <v>104</v>
      </c>
      <c r="N3054" s="54">
        <v>10.1</v>
      </c>
      <c r="P3054" s="54">
        <v>0.49</v>
      </c>
      <c r="R3054" s="54">
        <v>11071.04</v>
      </c>
      <c r="S3054" s="54">
        <v>3410</v>
      </c>
      <c r="T3054" s="54">
        <v>850</v>
      </c>
      <c r="U3054" s="54">
        <v>239000</v>
      </c>
    </row>
    <row r="3055" spans="5:21">
      <c r="E3055" s="55">
        <v>337.03</v>
      </c>
      <c r="F3055" s="55">
        <v>3</v>
      </c>
      <c r="H3055" s="54" t="s">
        <v>511</v>
      </c>
      <c r="I3055" s="55">
        <v>2</v>
      </c>
      <c r="J3055" s="54" t="s">
        <v>6721</v>
      </c>
      <c r="K3055" s="54" t="s">
        <v>511</v>
      </c>
      <c r="L3055" s="54" t="s">
        <v>363</v>
      </c>
      <c r="M3055" s="54" t="s">
        <v>104</v>
      </c>
      <c r="N3055" s="54">
        <v>10.1</v>
      </c>
      <c r="P3055" s="54">
        <v>0.49</v>
      </c>
      <c r="R3055" s="54">
        <v>9918.91</v>
      </c>
      <c r="S3055" s="54">
        <v>2694</v>
      </c>
      <c r="T3055" s="54">
        <v>120</v>
      </c>
      <c r="U3055" s="54">
        <v>315000</v>
      </c>
    </row>
    <row r="3056" spans="5:21">
      <c r="E3056" s="55">
        <v>337.03</v>
      </c>
      <c r="F3056" s="55">
        <v>4</v>
      </c>
      <c r="H3056" s="54" t="s">
        <v>6722</v>
      </c>
      <c r="I3056" s="55">
        <v>2</v>
      </c>
      <c r="J3056" s="54" t="s">
        <v>2080</v>
      </c>
      <c r="K3056" s="54" t="s">
        <v>839</v>
      </c>
      <c r="L3056" s="54" t="s">
        <v>840</v>
      </c>
      <c r="M3056" s="54" t="s">
        <v>104</v>
      </c>
      <c r="N3056" s="54">
        <v>10.1</v>
      </c>
      <c r="P3056" s="54">
        <v>0.49</v>
      </c>
      <c r="R3056" s="54">
        <v>10241.51</v>
      </c>
      <c r="S3056" s="54">
        <v>3470</v>
      </c>
      <c r="T3056" s="54">
        <v>467</v>
      </c>
      <c r="U3056" s="54">
        <v>100</v>
      </c>
    </row>
    <row r="3057" spans="5:21">
      <c r="E3057" s="55">
        <v>337.03</v>
      </c>
      <c r="F3057" s="55">
        <v>5</v>
      </c>
      <c r="H3057" s="54" t="s">
        <v>6723</v>
      </c>
      <c r="I3057" s="55">
        <v>2</v>
      </c>
      <c r="J3057" s="54" t="s">
        <v>6724</v>
      </c>
      <c r="K3057" s="54" t="s">
        <v>6723</v>
      </c>
      <c r="L3057" s="54" t="s">
        <v>363</v>
      </c>
      <c r="M3057" s="54" t="s">
        <v>104</v>
      </c>
      <c r="N3057" s="54">
        <v>10.1</v>
      </c>
      <c r="P3057" s="54">
        <v>0.52</v>
      </c>
      <c r="R3057" s="54">
        <v>10365.59</v>
      </c>
      <c r="S3057" s="54">
        <v>3432</v>
      </c>
      <c r="T3057" s="54">
        <v>404</v>
      </c>
      <c r="U3057" s="54">
        <v>339000</v>
      </c>
    </row>
    <row r="3058" spans="5:21">
      <c r="E3058" s="55">
        <v>337.04</v>
      </c>
      <c r="F3058" s="55">
        <v>1</v>
      </c>
      <c r="H3058" s="54" t="s">
        <v>6725</v>
      </c>
      <c r="I3058" s="55">
        <v>2</v>
      </c>
      <c r="J3058" s="54" t="s">
        <v>6726</v>
      </c>
      <c r="K3058" s="54" t="s">
        <v>6725</v>
      </c>
      <c r="L3058" s="54" t="s">
        <v>363</v>
      </c>
      <c r="M3058" s="54" t="s">
        <v>104</v>
      </c>
      <c r="N3058" s="54">
        <v>10.199999999999999</v>
      </c>
      <c r="P3058" s="54">
        <v>1.143</v>
      </c>
      <c r="R3058" s="54">
        <v>11687.87</v>
      </c>
      <c r="S3058" s="54">
        <v>2444</v>
      </c>
      <c r="T3058" s="54">
        <v>233</v>
      </c>
      <c r="U3058" s="54">
        <v>263000</v>
      </c>
    </row>
    <row r="3059" spans="5:21">
      <c r="E3059" s="55">
        <v>337.04</v>
      </c>
      <c r="F3059" s="55">
        <v>2</v>
      </c>
      <c r="H3059" s="54" t="s">
        <v>6727</v>
      </c>
      <c r="I3059" s="55">
        <v>2</v>
      </c>
      <c r="J3059" s="54" t="s">
        <v>6728</v>
      </c>
      <c r="K3059" s="54" t="s">
        <v>6727</v>
      </c>
      <c r="L3059" s="54" t="s">
        <v>363</v>
      </c>
      <c r="M3059" s="54" t="s">
        <v>104</v>
      </c>
      <c r="N3059" s="54">
        <v>10.199999999999999</v>
      </c>
      <c r="P3059" s="54">
        <v>1.03</v>
      </c>
      <c r="R3059" s="54">
        <v>13775.87</v>
      </c>
      <c r="S3059" s="54">
        <v>3067</v>
      </c>
      <c r="T3059" s="54">
        <v>78</v>
      </c>
      <c r="U3059" s="54">
        <v>585000</v>
      </c>
    </row>
    <row r="3060" spans="5:21">
      <c r="E3060" s="55">
        <v>337.04</v>
      </c>
      <c r="F3060" s="55">
        <v>3</v>
      </c>
      <c r="H3060" s="54" t="s">
        <v>6729</v>
      </c>
      <c r="I3060" s="55">
        <v>2</v>
      </c>
      <c r="J3060" s="54" t="s">
        <v>6730</v>
      </c>
      <c r="K3060" s="54" t="s">
        <v>6729</v>
      </c>
      <c r="L3060" s="54" t="s">
        <v>363</v>
      </c>
      <c r="M3060" s="54" t="s">
        <v>104</v>
      </c>
      <c r="N3060" s="54">
        <v>10.199999999999999</v>
      </c>
      <c r="P3060" s="54">
        <v>1.01</v>
      </c>
      <c r="R3060" s="54">
        <v>14013.39</v>
      </c>
      <c r="S3060" s="54">
        <v>3335</v>
      </c>
      <c r="T3060" s="54">
        <v>895</v>
      </c>
      <c r="U3060" s="54">
        <v>360000</v>
      </c>
    </row>
    <row r="3061" spans="5:21">
      <c r="E3061" s="55">
        <v>337.04</v>
      </c>
      <c r="F3061" s="55">
        <v>4</v>
      </c>
      <c r="H3061" s="54" t="s">
        <v>6731</v>
      </c>
      <c r="I3061" s="55">
        <v>2</v>
      </c>
      <c r="J3061" s="54" t="s">
        <v>6732</v>
      </c>
      <c r="K3061" s="54" t="s">
        <v>6731</v>
      </c>
      <c r="L3061" s="54" t="s">
        <v>363</v>
      </c>
      <c r="M3061" s="54" t="s">
        <v>104</v>
      </c>
      <c r="N3061" s="54">
        <v>10.199999999999999</v>
      </c>
      <c r="P3061" s="54">
        <v>1.0109999999999999</v>
      </c>
      <c r="R3061" s="54">
        <v>12559.94</v>
      </c>
      <c r="U3061" s="54">
        <v>0</v>
      </c>
    </row>
    <row r="3062" spans="5:21">
      <c r="E3062" s="55">
        <v>337.04</v>
      </c>
      <c r="F3062" s="55">
        <v>5</v>
      </c>
      <c r="H3062" s="54" t="s">
        <v>6733</v>
      </c>
      <c r="I3062" s="55">
        <v>2</v>
      </c>
      <c r="J3062" s="54" t="s">
        <v>6734</v>
      </c>
      <c r="K3062" s="54" t="s">
        <v>6733</v>
      </c>
      <c r="L3062" s="54" t="s">
        <v>363</v>
      </c>
      <c r="M3062" s="54" t="s">
        <v>104</v>
      </c>
      <c r="N3062" s="54">
        <v>10.199999999999999</v>
      </c>
      <c r="P3062" s="54">
        <v>4.3380000000000001</v>
      </c>
      <c r="R3062" s="54">
        <v>20061.16</v>
      </c>
      <c r="S3062" s="54">
        <v>3248</v>
      </c>
      <c r="T3062" s="54">
        <v>713</v>
      </c>
      <c r="U3062" s="54">
        <v>598000</v>
      </c>
    </row>
    <row r="3063" spans="5:21">
      <c r="E3063" s="55">
        <v>337.04</v>
      </c>
      <c r="F3063" s="55">
        <v>6</v>
      </c>
      <c r="H3063" s="54" t="s">
        <v>6735</v>
      </c>
      <c r="I3063" s="55">
        <v>2</v>
      </c>
      <c r="J3063" s="54" t="s">
        <v>6736</v>
      </c>
      <c r="K3063" s="54" t="s">
        <v>6735</v>
      </c>
      <c r="L3063" s="54" t="s">
        <v>363</v>
      </c>
      <c r="M3063" s="54" t="s">
        <v>104</v>
      </c>
      <c r="N3063" s="54">
        <v>10.199999999999999</v>
      </c>
      <c r="P3063" s="54">
        <v>1.5469999999999999</v>
      </c>
      <c r="R3063" s="54">
        <v>13676.61</v>
      </c>
      <c r="S3063" s="54">
        <v>3286</v>
      </c>
      <c r="T3063" s="54">
        <v>149</v>
      </c>
      <c r="U3063" s="54">
        <v>400000</v>
      </c>
    </row>
    <row r="3064" spans="5:21">
      <c r="E3064" s="55">
        <v>337.04</v>
      </c>
      <c r="F3064" s="55">
        <v>7</v>
      </c>
      <c r="H3064" s="54" t="s">
        <v>6737</v>
      </c>
      <c r="I3064" s="55">
        <v>2</v>
      </c>
      <c r="J3064" s="54" t="s">
        <v>6738</v>
      </c>
      <c r="K3064" s="54" t="s">
        <v>6737</v>
      </c>
      <c r="L3064" s="54" t="s">
        <v>363</v>
      </c>
      <c r="M3064" s="54" t="s">
        <v>104</v>
      </c>
      <c r="N3064" s="54">
        <v>10.199999999999999</v>
      </c>
      <c r="P3064" s="54">
        <v>1.367</v>
      </c>
      <c r="R3064" s="54">
        <v>14679.85</v>
      </c>
      <c r="S3064" s="54">
        <v>2545</v>
      </c>
      <c r="T3064" s="54">
        <v>259</v>
      </c>
      <c r="U3064" s="54">
        <v>365000</v>
      </c>
    </row>
    <row r="3065" spans="5:21">
      <c r="E3065" s="55">
        <v>337.04</v>
      </c>
      <c r="F3065" s="55">
        <v>8</v>
      </c>
      <c r="H3065" s="54" t="s">
        <v>6739</v>
      </c>
      <c r="I3065" s="55">
        <v>2</v>
      </c>
      <c r="J3065" s="54" t="s">
        <v>6740</v>
      </c>
      <c r="K3065" s="54" t="s">
        <v>6739</v>
      </c>
      <c r="L3065" s="54" t="s">
        <v>363</v>
      </c>
      <c r="M3065" s="54" t="s">
        <v>104</v>
      </c>
      <c r="N3065" s="54">
        <v>10.199999999999999</v>
      </c>
      <c r="P3065" s="54">
        <v>1.631</v>
      </c>
      <c r="R3065" s="54">
        <v>12595.39</v>
      </c>
      <c r="S3065" s="54">
        <v>3212</v>
      </c>
      <c r="T3065" s="54">
        <v>72</v>
      </c>
      <c r="U3065" s="54">
        <v>440000</v>
      </c>
    </row>
    <row r="3066" spans="5:21">
      <c r="E3066" s="55">
        <v>337.04</v>
      </c>
      <c r="F3066" s="55">
        <v>8.01</v>
      </c>
      <c r="H3066" s="54" t="s">
        <v>6741</v>
      </c>
      <c r="I3066" s="55" t="s">
        <v>321</v>
      </c>
      <c r="J3066" s="54" t="s">
        <v>6742</v>
      </c>
      <c r="K3066" s="54" t="s">
        <v>6741</v>
      </c>
      <c r="L3066" s="54" t="s">
        <v>363</v>
      </c>
      <c r="M3066" s="54" t="s">
        <v>104</v>
      </c>
      <c r="N3066" s="54">
        <v>10.199999999999999</v>
      </c>
      <c r="P3066" s="54">
        <v>5.4</v>
      </c>
      <c r="R3066" s="54">
        <v>23060.23</v>
      </c>
      <c r="S3066" s="54">
        <v>2370</v>
      </c>
      <c r="T3066" s="54">
        <v>264</v>
      </c>
      <c r="U3066" s="54">
        <v>360000</v>
      </c>
    </row>
    <row r="3067" spans="5:21">
      <c r="E3067" s="55">
        <v>337.04</v>
      </c>
      <c r="F3067" s="55">
        <v>8.02</v>
      </c>
      <c r="H3067" s="54" t="s">
        <v>6743</v>
      </c>
      <c r="I3067" s="55">
        <v>2</v>
      </c>
      <c r="J3067" s="54" t="s">
        <v>6744</v>
      </c>
      <c r="K3067" s="54" t="s">
        <v>6745</v>
      </c>
      <c r="L3067" s="54" t="s">
        <v>363</v>
      </c>
      <c r="M3067" s="54" t="s">
        <v>104</v>
      </c>
      <c r="N3067" s="54">
        <v>10.199999999999999</v>
      </c>
      <c r="P3067" s="54">
        <v>1.33</v>
      </c>
      <c r="R3067" s="54">
        <v>11680.78</v>
      </c>
      <c r="S3067" s="54">
        <v>2739</v>
      </c>
      <c r="T3067" s="54">
        <v>108</v>
      </c>
      <c r="U3067" s="54">
        <v>360000</v>
      </c>
    </row>
    <row r="3068" spans="5:21">
      <c r="E3068" s="55">
        <v>337.04</v>
      </c>
      <c r="F3068" s="55">
        <v>8.0299999999999994</v>
      </c>
      <c r="H3068" s="54" t="s">
        <v>6746</v>
      </c>
      <c r="I3068" s="55">
        <v>2</v>
      </c>
      <c r="J3068" s="54" t="s">
        <v>6747</v>
      </c>
      <c r="K3068" s="54" t="s">
        <v>6746</v>
      </c>
      <c r="L3068" s="54" t="s">
        <v>363</v>
      </c>
      <c r="M3068" s="54" t="s">
        <v>104</v>
      </c>
      <c r="N3068" s="54">
        <v>10.199999999999999</v>
      </c>
      <c r="P3068" s="54">
        <v>0.73</v>
      </c>
      <c r="R3068" s="54">
        <v>11889.93</v>
      </c>
      <c r="S3068" s="54">
        <v>3277</v>
      </c>
      <c r="T3068" s="54">
        <v>141</v>
      </c>
      <c r="U3068" s="54">
        <v>10</v>
      </c>
    </row>
    <row r="3069" spans="5:21">
      <c r="E3069" s="55">
        <v>337.04</v>
      </c>
      <c r="F3069" s="55">
        <v>8.0399999999999991</v>
      </c>
      <c r="H3069" s="54" t="s">
        <v>6748</v>
      </c>
      <c r="I3069" s="55">
        <v>2</v>
      </c>
      <c r="J3069" s="54" t="s">
        <v>6749</v>
      </c>
      <c r="K3069" s="54" t="s">
        <v>6748</v>
      </c>
      <c r="L3069" s="54" t="s">
        <v>363</v>
      </c>
      <c r="M3069" s="54" t="s">
        <v>104</v>
      </c>
      <c r="N3069" s="54">
        <v>10.199999999999999</v>
      </c>
      <c r="P3069" s="54">
        <v>0.48</v>
      </c>
      <c r="R3069" s="54">
        <v>10833.52</v>
      </c>
      <c r="U3069" s="54">
        <v>0</v>
      </c>
    </row>
    <row r="3070" spans="5:21">
      <c r="E3070" s="55">
        <v>337.04</v>
      </c>
      <c r="F3070" s="55">
        <v>8.0500000000000007</v>
      </c>
      <c r="H3070" s="54" t="s">
        <v>6750</v>
      </c>
      <c r="I3070" s="55">
        <v>2</v>
      </c>
      <c r="J3070" s="54" t="s">
        <v>6751</v>
      </c>
      <c r="K3070" s="54" t="s">
        <v>6750</v>
      </c>
      <c r="L3070" s="54" t="s">
        <v>363</v>
      </c>
      <c r="M3070" s="54" t="s">
        <v>104</v>
      </c>
      <c r="N3070" s="54">
        <v>10.199999999999999</v>
      </c>
      <c r="P3070" s="54">
        <v>0.52</v>
      </c>
      <c r="R3070" s="54">
        <v>12049.46</v>
      </c>
      <c r="U3070" s="54">
        <v>0</v>
      </c>
    </row>
    <row r="3071" spans="5:21">
      <c r="E3071" s="55">
        <v>337.04</v>
      </c>
      <c r="F3071" s="55">
        <v>8.06</v>
      </c>
      <c r="H3071" s="54" t="s">
        <v>6752</v>
      </c>
      <c r="I3071" s="55">
        <v>2</v>
      </c>
      <c r="J3071" s="54" t="s">
        <v>6753</v>
      </c>
      <c r="K3071" s="54" t="s">
        <v>6752</v>
      </c>
      <c r="L3071" s="54" t="s">
        <v>363</v>
      </c>
      <c r="M3071" s="54" t="s">
        <v>104</v>
      </c>
      <c r="N3071" s="54">
        <v>10.199999999999999</v>
      </c>
      <c r="P3071" s="54">
        <v>0.71</v>
      </c>
      <c r="R3071" s="54">
        <v>11071.04</v>
      </c>
      <c r="S3071" s="54">
        <v>3311</v>
      </c>
      <c r="T3071" s="54">
        <v>989</v>
      </c>
      <c r="U3071" s="54">
        <v>313000</v>
      </c>
    </row>
    <row r="3072" spans="5:21">
      <c r="E3072" s="55">
        <v>337.04</v>
      </c>
      <c r="F3072" s="55">
        <v>8.07</v>
      </c>
      <c r="H3072" s="54" t="s">
        <v>6649</v>
      </c>
      <c r="I3072" s="55">
        <v>2</v>
      </c>
      <c r="J3072" s="54" t="s">
        <v>6754</v>
      </c>
      <c r="K3072" s="54" t="s">
        <v>6649</v>
      </c>
      <c r="L3072" s="54" t="s">
        <v>363</v>
      </c>
      <c r="M3072" s="54" t="s">
        <v>104</v>
      </c>
      <c r="N3072" s="54">
        <v>10.199999999999999</v>
      </c>
      <c r="P3072" s="54">
        <v>0.54</v>
      </c>
      <c r="R3072" s="54">
        <v>11329.82</v>
      </c>
      <c r="S3072" s="54">
        <v>2283</v>
      </c>
      <c r="T3072" s="54">
        <v>5</v>
      </c>
      <c r="U3072" s="54">
        <v>220000</v>
      </c>
    </row>
    <row r="3073" spans="5:21">
      <c r="E3073" s="55">
        <v>337.04</v>
      </c>
      <c r="F3073" s="55">
        <v>8.08</v>
      </c>
      <c r="H3073" s="54" t="s">
        <v>6755</v>
      </c>
      <c r="I3073" s="55">
        <v>2</v>
      </c>
      <c r="J3073" s="54" t="s">
        <v>6756</v>
      </c>
      <c r="K3073" s="54" t="s">
        <v>6755</v>
      </c>
      <c r="L3073" s="54" t="s">
        <v>363</v>
      </c>
      <c r="M3073" s="54" t="s">
        <v>104</v>
      </c>
      <c r="N3073" s="54">
        <v>10.199999999999999</v>
      </c>
      <c r="P3073" s="54">
        <v>0.49</v>
      </c>
      <c r="R3073" s="54">
        <v>10712.99</v>
      </c>
      <c r="S3073" s="54">
        <v>3168</v>
      </c>
      <c r="T3073" s="54">
        <v>249</v>
      </c>
      <c r="U3073" s="54">
        <v>427000</v>
      </c>
    </row>
    <row r="3074" spans="5:21">
      <c r="E3074" s="55">
        <v>337.04</v>
      </c>
      <c r="F3074" s="55">
        <v>8.09</v>
      </c>
      <c r="H3074" s="54" t="s">
        <v>138</v>
      </c>
      <c r="I3074" s="55" t="s">
        <v>77</v>
      </c>
      <c r="J3074" s="54" t="s">
        <v>85</v>
      </c>
      <c r="K3074" s="54" t="s">
        <v>2255</v>
      </c>
      <c r="L3074" s="54" t="s">
        <v>309</v>
      </c>
      <c r="M3074" s="54" t="s">
        <v>104</v>
      </c>
      <c r="N3074" s="54">
        <v>10.199999999999999</v>
      </c>
      <c r="P3074" s="54">
        <v>1.86</v>
      </c>
      <c r="Q3074" s="54" t="s">
        <v>136</v>
      </c>
      <c r="R3074" s="54">
        <v>0</v>
      </c>
      <c r="U3074" s="54">
        <v>0</v>
      </c>
    </row>
    <row r="3075" spans="5:21">
      <c r="E3075" s="55">
        <v>337.04</v>
      </c>
      <c r="F3075" s="55">
        <v>9</v>
      </c>
      <c r="H3075" s="54" t="s">
        <v>6757</v>
      </c>
      <c r="I3075" s="55">
        <v>2</v>
      </c>
      <c r="J3075" s="54" t="s">
        <v>6758</v>
      </c>
      <c r="K3075" s="54" t="s">
        <v>6759</v>
      </c>
      <c r="L3075" s="54" t="s">
        <v>363</v>
      </c>
      <c r="M3075" s="54" t="s">
        <v>104</v>
      </c>
      <c r="N3075" s="54">
        <v>10.199999999999999</v>
      </c>
      <c r="P3075" s="54">
        <v>3.036</v>
      </c>
      <c r="R3075" s="54">
        <v>15700.81</v>
      </c>
      <c r="S3075" s="54">
        <v>3188</v>
      </c>
      <c r="T3075" s="54">
        <v>823</v>
      </c>
      <c r="U3075" s="54">
        <v>573000</v>
      </c>
    </row>
    <row r="3076" spans="5:21">
      <c r="E3076" s="55">
        <v>337.04</v>
      </c>
      <c r="F3076" s="55">
        <v>10</v>
      </c>
      <c r="H3076" s="54" t="s">
        <v>1979</v>
      </c>
      <c r="I3076" s="55">
        <v>2</v>
      </c>
      <c r="J3076" s="54" t="s">
        <v>6760</v>
      </c>
      <c r="K3076" s="54" t="s">
        <v>1979</v>
      </c>
      <c r="L3076" s="54" t="s">
        <v>2159</v>
      </c>
      <c r="M3076" s="54" t="s">
        <v>104</v>
      </c>
      <c r="N3076" s="54">
        <v>10.199999999999999</v>
      </c>
      <c r="P3076" s="54">
        <v>5.0090000000000003</v>
      </c>
      <c r="R3076" s="54">
        <v>14608.95</v>
      </c>
      <c r="S3076" s="54">
        <v>3318</v>
      </c>
      <c r="T3076" s="54">
        <v>395</v>
      </c>
      <c r="U3076" s="54">
        <v>430000</v>
      </c>
    </row>
    <row r="3077" spans="5:21">
      <c r="E3077" s="55">
        <v>337.04</v>
      </c>
      <c r="F3077" s="55">
        <v>10.01</v>
      </c>
      <c r="H3077" s="54" t="s">
        <v>6761</v>
      </c>
      <c r="I3077" s="55">
        <v>2</v>
      </c>
      <c r="J3077" s="54" t="s">
        <v>6762</v>
      </c>
      <c r="K3077" s="54" t="s">
        <v>6761</v>
      </c>
      <c r="L3077" s="54" t="s">
        <v>342</v>
      </c>
      <c r="M3077" s="54" t="s">
        <v>104</v>
      </c>
      <c r="N3077" s="54">
        <v>10.199999999999999</v>
      </c>
      <c r="P3077" s="54">
        <v>2.17</v>
      </c>
      <c r="R3077" s="54">
        <v>10656.27</v>
      </c>
      <c r="S3077" s="54">
        <v>2390</v>
      </c>
      <c r="T3077" s="54">
        <v>320</v>
      </c>
      <c r="U3077" s="54">
        <v>250000</v>
      </c>
    </row>
    <row r="3078" spans="5:21">
      <c r="E3078" s="55">
        <v>337.04</v>
      </c>
      <c r="F3078" s="55">
        <v>10.02</v>
      </c>
      <c r="H3078" s="54" t="s">
        <v>6763</v>
      </c>
      <c r="I3078" s="55">
        <v>2</v>
      </c>
      <c r="J3078" s="54" t="s">
        <v>6764</v>
      </c>
      <c r="K3078" s="54" t="s">
        <v>6763</v>
      </c>
      <c r="L3078" s="54" t="s">
        <v>342</v>
      </c>
      <c r="M3078" s="54" t="s">
        <v>104</v>
      </c>
      <c r="N3078" s="54">
        <v>10.199999999999999</v>
      </c>
      <c r="P3078" s="54">
        <v>1.84</v>
      </c>
      <c r="R3078" s="54">
        <v>10432.94</v>
      </c>
      <c r="S3078" s="54">
        <v>2434</v>
      </c>
      <c r="T3078" s="54">
        <v>184</v>
      </c>
      <c r="U3078" s="54">
        <v>237000</v>
      </c>
    </row>
    <row r="3079" spans="5:21">
      <c r="E3079" s="55">
        <v>337.04</v>
      </c>
      <c r="F3079" s="55">
        <v>10.029999999999999</v>
      </c>
      <c r="H3079" s="54" t="s">
        <v>6765</v>
      </c>
      <c r="I3079" s="55">
        <v>2</v>
      </c>
      <c r="J3079" s="54" t="s">
        <v>6766</v>
      </c>
      <c r="K3079" s="54" t="s">
        <v>6765</v>
      </c>
      <c r="L3079" s="54" t="s">
        <v>342</v>
      </c>
      <c r="M3079" s="54" t="s">
        <v>104</v>
      </c>
      <c r="N3079" s="54">
        <v>10.199999999999999</v>
      </c>
      <c r="P3079" s="54">
        <v>2.64</v>
      </c>
      <c r="R3079" s="54">
        <v>12559.94</v>
      </c>
      <c r="S3079" s="54">
        <v>3287</v>
      </c>
      <c r="T3079" s="54">
        <v>532</v>
      </c>
      <c r="U3079" s="54">
        <v>343500</v>
      </c>
    </row>
    <row r="3080" spans="5:21">
      <c r="E3080" s="55">
        <v>337.04</v>
      </c>
      <c r="F3080" s="55">
        <v>10.039999999999999</v>
      </c>
      <c r="H3080" s="54" t="s">
        <v>6767</v>
      </c>
      <c r="I3080" s="55">
        <v>2</v>
      </c>
      <c r="J3080" s="54" t="s">
        <v>6768</v>
      </c>
      <c r="K3080" s="54" t="s">
        <v>6767</v>
      </c>
      <c r="L3080" s="54" t="s">
        <v>342</v>
      </c>
      <c r="M3080" s="54" t="s">
        <v>104</v>
      </c>
      <c r="N3080" s="54">
        <v>10.199999999999999</v>
      </c>
      <c r="P3080" s="54">
        <v>1.45</v>
      </c>
      <c r="R3080" s="54">
        <v>11581.52</v>
      </c>
      <c r="S3080" s="54">
        <v>2029</v>
      </c>
      <c r="T3080" s="54">
        <v>207</v>
      </c>
      <c r="U3080" s="54">
        <v>252500</v>
      </c>
    </row>
    <row r="3081" spans="5:21">
      <c r="E3081" s="55">
        <v>337.04</v>
      </c>
      <c r="F3081" s="55">
        <v>10.050000000000001</v>
      </c>
      <c r="H3081" s="54" t="s">
        <v>6769</v>
      </c>
      <c r="I3081" s="55">
        <v>2</v>
      </c>
      <c r="J3081" s="54" t="s">
        <v>6770</v>
      </c>
      <c r="K3081" s="54" t="s">
        <v>6769</v>
      </c>
      <c r="L3081" s="54" t="s">
        <v>342</v>
      </c>
      <c r="M3081" s="54" t="s">
        <v>104</v>
      </c>
      <c r="N3081" s="54">
        <v>10.199999999999999</v>
      </c>
      <c r="P3081" s="54">
        <v>0.85</v>
      </c>
      <c r="R3081" s="54">
        <v>12645.02</v>
      </c>
      <c r="S3081" s="54">
        <v>3403</v>
      </c>
      <c r="T3081" s="54">
        <v>45</v>
      </c>
      <c r="U3081" s="54">
        <v>437500</v>
      </c>
    </row>
    <row r="3082" spans="5:21">
      <c r="E3082" s="55">
        <v>337.04</v>
      </c>
      <c r="F3082" s="55">
        <v>10.06</v>
      </c>
      <c r="H3082" s="54" t="s">
        <v>6772</v>
      </c>
      <c r="I3082" s="55">
        <v>2</v>
      </c>
      <c r="J3082" s="54" t="s">
        <v>6773</v>
      </c>
      <c r="K3082" s="54" t="s">
        <v>6772</v>
      </c>
      <c r="L3082" s="54" t="s">
        <v>342</v>
      </c>
      <c r="M3082" s="54" t="s">
        <v>104</v>
      </c>
      <c r="N3082" s="54">
        <v>10.199999999999999</v>
      </c>
      <c r="P3082" s="54">
        <v>1.45</v>
      </c>
      <c r="R3082" s="54">
        <v>12053</v>
      </c>
      <c r="S3082" s="54">
        <v>3301</v>
      </c>
      <c r="T3082" s="54">
        <v>514</v>
      </c>
      <c r="U3082" s="54">
        <v>1</v>
      </c>
    </row>
    <row r="3083" spans="5:21">
      <c r="E3083" s="55">
        <v>337.04</v>
      </c>
      <c r="F3083" s="55">
        <v>10.07</v>
      </c>
      <c r="H3083" s="54" t="s">
        <v>6774</v>
      </c>
      <c r="I3083" s="55">
        <v>2</v>
      </c>
      <c r="J3083" s="54" t="s">
        <v>6775</v>
      </c>
      <c r="K3083" s="54" t="s">
        <v>6774</v>
      </c>
      <c r="L3083" s="54" t="s">
        <v>342</v>
      </c>
      <c r="M3083" s="54" t="s">
        <v>104</v>
      </c>
      <c r="N3083" s="54">
        <v>10.5</v>
      </c>
      <c r="P3083" s="54">
        <v>0.8</v>
      </c>
      <c r="R3083" s="54">
        <v>11776.49</v>
      </c>
      <c r="U3083" s="54">
        <v>0</v>
      </c>
    </row>
    <row r="3084" spans="5:21">
      <c r="E3084" s="55">
        <v>337.04</v>
      </c>
      <c r="F3084" s="55">
        <v>10.08</v>
      </c>
      <c r="H3084" s="54" t="s">
        <v>6776</v>
      </c>
      <c r="I3084" s="55">
        <v>2</v>
      </c>
      <c r="J3084" s="54" t="s">
        <v>6777</v>
      </c>
      <c r="K3084" s="54" t="s">
        <v>6776</v>
      </c>
      <c r="L3084" s="54" t="s">
        <v>342</v>
      </c>
      <c r="M3084" s="54" t="s">
        <v>104</v>
      </c>
      <c r="N3084" s="54">
        <v>10.5</v>
      </c>
      <c r="P3084" s="54">
        <v>0.82</v>
      </c>
      <c r="R3084" s="54">
        <v>11127.76</v>
      </c>
      <c r="S3084" s="54">
        <v>3417</v>
      </c>
      <c r="T3084" s="54">
        <v>21</v>
      </c>
      <c r="U3084" s="54">
        <v>1</v>
      </c>
    </row>
    <row r="3085" spans="5:21">
      <c r="E3085" s="55">
        <v>337.04</v>
      </c>
      <c r="F3085" s="55">
        <v>10.09</v>
      </c>
      <c r="H3085" s="54" t="s">
        <v>6778</v>
      </c>
      <c r="I3085" s="55">
        <v>2</v>
      </c>
      <c r="J3085" s="54" t="s">
        <v>6779</v>
      </c>
      <c r="K3085" s="54" t="s">
        <v>6778</v>
      </c>
      <c r="L3085" s="54" t="s">
        <v>342</v>
      </c>
      <c r="M3085" s="54" t="s">
        <v>104</v>
      </c>
      <c r="N3085" s="54">
        <v>10.5</v>
      </c>
      <c r="P3085" s="54">
        <v>0.56999999999999995</v>
      </c>
      <c r="R3085" s="54">
        <v>11893.48</v>
      </c>
      <c r="S3085" s="54">
        <v>3370</v>
      </c>
      <c r="T3085" s="54">
        <v>750</v>
      </c>
      <c r="U3085" s="54">
        <v>336500</v>
      </c>
    </row>
    <row r="3086" spans="5:21">
      <c r="E3086" s="55">
        <v>337.04</v>
      </c>
      <c r="F3086" s="55">
        <v>10.1</v>
      </c>
      <c r="H3086" s="54" t="s">
        <v>6780</v>
      </c>
      <c r="I3086" s="55">
        <v>2</v>
      </c>
      <c r="J3086" s="54" t="s">
        <v>6781</v>
      </c>
      <c r="K3086" s="54" t="s">
        <v>6780</v>
      </c>
      <c r="L3086" s="54" t="s">
        <v>342</v>
      </c>
      <c r="M3086" s="54" t="s">
        <v>104</v>
      </c>
      <c r="N3086" s="54">
        <v>10.5</v>
      </c>
      <c r="P3086" s="54">
        <v>0.56999999999999995</v>
      </c>
      <c r="R3086" s="54">
        <v>11069.19</v>
      </c>
      <c r="S3086" s="54">
        <v>1943</v>
      </c>
      <c r="T3086" s="54">
        <v>273</v>
      </c>
      <c r="U3086" s="54">
        <v>229900</v>
      </c>
    </row>
    <row r="3087" spans="5:21">
      <c r="E3087" s="55">
        <v>337.04</v>
      </c>
      <c r="F3087" s="55">
        <v>10.11</v>
      </c>
      <c r="H3087" s="54" t="s">
        <v>6782</v>
      </c>
      <c r="I3087" s="55">
        <v>2</v>
      </c>
      <c r="J3087" s="54" t="s">
        <v>6783</v>
      </c>
      <c r="K3087" s="54" t="s">
        <v>6782</v>
      </c>
      <c r="L3087" s="54" t="s">
        <v>342</v>
      </c>
      <c r="M3087" s="54" t="s">
        <v>104</v>
      </c>
      <c r="N3087" s="54">
        <v>10.5</v>
      </c>
      <c r="P3087" s="54">
        <v>0.56999999999999995</v>
      </c>
      <c r="R3087" s="54">
        <v>10798.08</v>
      </c>
      <c r="S3087" s="54">
        <v>2535</v>
      </c>
      <c r="T3087" s="54">
        <v>298</v>
      </c>
      <c r="U3087" s="54">
        <v>268800</v>
      </c>
    </row>
    <row r="3088" spans="5:21">
      <c r="E3088" s="55">
        <v>337.04</v>
      </c>
      <c r="F3088" s="55">
        <v>10.119999999999999</v>
      </c>
      <c r="H3088" s="54" t="s">
        <v>6784</v>
      </c>
      <c r="I3088" s="55">
        <v>2</v>
      </c>
      <c r="J3088" s="54" t="s">
        <v>6785</v>
      </c>
      <c r="K3088" s="54" t="s">
        <v>6784</v>
      </c>
      <c r="L3088" s="54" t="s">
        <v>342</v>
      </c>
      <c r="M3088" s="54" t="s">
        <v>104</v>
      </c>
      <c r="N3088" s="54">
        <v>10.5</v>
      </c>
      <c r="P3088" s="54">
        <v>0.56999999999999995</v>
      </c>
      <c r="R3088" s="54">
        <v>10042.99</v>
      </c>
      <c r="S3088" s="54">
        <v>3333</v>
      </c>
      <c r="T3088" s="54">
        <v>748</v>
      </c>
      <c r="U3088" s="54">
        <v>320000</v>
      </c>
    </row>
    <row r="3089" spans="5:21">
      <c r="E3089" s="55">
        <v>337.04</v>
      </c>
      <c r="F3089" s="55">
        <v>10.130000000000001</v>
      </c>
      <c r="H3089" s="54" t="s">
        <v>6786</v>
      </c>
      <c r="I3089" s="55">
        <v>2</v>
      </c>
      <c r="J3089" s="54" t="s">
        <v>6787</v>
      </c>
      <c r="K3089" s="54" t="s">
        <v>6786</v>
      </c>
      <c r="L3089" s="54" t="s">
        <v>342</v>
      </c>
      <c r="M3089" s="54" t="s">
        <v>104</v>
      </c>
      <c r="N3089" s="54">
        <v>10.5</v>
      </c>
      <c r="P3089" s="54">
        <v>0.56999999999999995</v>
      </c>
      <c r="R3089" s="54">
        <v>10425.85</v>
      </c>
      <c r="S3089" s="54">
        <v>1993</v>
      </c>
      <c r="T3089" s="54">
        <v>306</v>
      </c>
      <c r="U3089" s="54">
        <v>218000</v>
      </c>
    </row>
    <row r="3090" spans="5:21">
      <c r="E3090" s="55">
        <v>337.04</v>
      </c>
      <c r="F3090" s="55">
        <v>10.14</v>
      </c>
      <c r="H3090" s="54" t="s">
        <v>6788</v>
      </c>
      <c r="I3090" s="55">
        <v>2</v>
      </c>
      <c r="J3090" s="54" t="s">
        <v>6789</v>
      </c>
      <c r="K3090" s="54" t="s">
        <v>6788</v>
      </c>
      <c r="L3090" s="54" t="s">
        <v>342</v>
      </c>
      <c r="M3090" s="54" t="s">
        <v>104</v>
      </c>
      <c r="N3090" s="54">
        <v>10.5</v>
      </c>
      <c r="P3090" s="54">
        <v>0.56999999999999995</v>
      </c>
      <c r="R3090" s="54">
        <v>11694.96</v>
      </c>
      <c r="S3090" s="54">
        <v>3244</v>
      </c>
      <c r="T3090" s="54">
        <v>87</v>
      </c>
      <c r="U3090" s="54">
        <v>410000</v>
      </c>
    </row>
    <row r="3091" spans="5:21">
      <c r="E3091" s="55">
        <v>337.04</v>
      </c>
      <c r="F3091" s="55">
        <v>10.15</v>
      </c>
      <c r="H3091" s="54" t="s">
        <v>6790</v>
      </c>
      <c r="I3091" s="55">
        <v>2</v>
      </c>
      <c r="J3091" s="54" t="s">
        <v>6791</v>
      </c>
      <c r="K3091" s="54" t="s">
        <v>6792</v>
      </c>
      <c r="L3091" s="54" t="s">
        <v>342</v>
      </c>
      <c r="M3091" s="54" t="s">
        <v>104</v>
      </c>
      <c r="N3091" s="54">
        <v>10.5</v>
      </c>
      <c r="P3091" s="54">
        <v>0.56000000000000005</v>
      </c>
      <c r="R3091" s="54">
        <v>11227.02</v>
      </c>
      <c r="S3091" s="54">
        <v>3504</v>
      </c>
      <c r="T3091" s="54">
        <v>641</v>
      </c>
      <c r="U3091" s="54">
        <v>371000</v>
      </c>
    </row>
    <row r="3092" spans="5:21">
      <c r="E3092" s="55">
        <v>337.04</v>
      </c>
      <c r="F3092" s="55">
        <v>10.16</v>
      </c>
      <c r="H3092" s="54" t="s">
        <v>6793</v>
      </c>
      <c r="I3092" s="55">
        <v>2</v>
      </c>
      <c r="J3092" s="54" t="s">
        <v>6794</v>
      </c>
      <c r="K3092" s="54" t="s">
        <v>6793</v>
      </c>
      <c r="L3092" s="54" t="s">
        <v>342</v>
      </c>
      <c r="M3092" s="54" t="s">
        <v>104</v>
      </c>
      <c r="N3092" s="54">
        <v>10.5</v>
      </c>
      <c r="P3092" s="54">
        <v>0.67</v>
      </c>
      <c r="R3092" s="54">
        <v>10376.219999999999</v>
      </c>
      <c r="S3092" s="54">
        <v>3295</v>
      </c>
      <c r="T3092" s="54">
        <v>268</v>
      </c>
      <c r="U3092" s="54">
        <v>330000</v>
      </c>
    </row>
    <row r="3093" spans="5:21">
      <c r="E3093" s="55">
        <v>337.04</v>
      </c>
      <c r="F3093" s="55">
        <v>10.17</v>
      </c>
      <c r="H3093" s="54" t="s">
        <v>6795</v>
      </c>
      <c r="I3093" s="55">
        <v>2</v>
      </c>
      <c r="J3093" s="54" t="s">
        <v>6796</v>
      </c>
      <c r="K3093" s="54" t="s">
        <v>6795</v>
      </c>
      <c r="L3093" s="54" t="s">
        <v>342</v>
      </c>
      <c r="M3093" s="54" t="s">
        <v>104</v>
      </c>
      <c r="N3093" s="54">
        <v>10.5</v>
      </c>
      <c r="P3093" s="54">
        <v>0.5</v>
      </c>
      <c r="R3093" s="54">
        <v>11375.91</v>
      </c>
      <c r="S3093" s="54">
        <v>2119</v>
      </c>
      <c r="T3093" s="54">
        <v>80</v>
      </c>
      <c r="U3093" s="54">
        <v>211600</v>
      </c>
    </row>
    <row r="3094" spans="5:21">
      <c r="E3094" s="55">
        <v>337.04</v>
      </c>
      <c r="F3094" s="55">
        <v>10.18</v>
      </c>
      <c r="H3094" s="54" t="s">
        <v>6797</v>
      </c>
      <c r="I3094" s="55">
        <v>2</v>
      </c>
      <c r="J3094" s="54" t="s">
        <v>6798</v>
      </c>
      <c r="K3094" s="54" t="s">
        <v>6797</v>
      </c>
      <c r="L3094" s="54" t="s">
        <v>342</v>
      </c>
      <c r="M3094" s="54" t="s">
        <v>104</v>
      </c>
      <c r="N3094" s="54">
        <v>10.5</v>
      </c>
      <c r="P3094" s="54">
        <v>0.5</v>
      </c>
      <c r="R3094" s="54">
        <v>11305.01</v>
      </c>
      <c r="S3094" s="54">
        <v>3124</v>
      </c>
      <c r="T3094" s="54">
        <v>213</v>
      </c>
      <c r="U3094" s="54">
        <v>0</v>
      </c>
    </row>
    <row r="3095" spans="5:21">
      <c r="E3095" s="55">
        <v>337.04</v>
      </c>
      <c r="F3095" s="55">
        <v>10.19</v>
      </c>
      <c r="H3095" s="54" t="s">
        <v>6799</v>
      </c>
      <c r="I3095" s="55">
        <v>2</v>
      </c>
      <c r="J3095" s="54" t="s">
        <v>6800</v>
      </c>
      <c r="K3095" s="54" t="s">
        <v>6799</v>
      </c>
      <c r="L3095" s="54" t="s">
        <v>342</v>
      </c>
      <c r="M3095" s="54" t="s">
        <v>104</v>
      </c>
      <c r="N3095" s="54">
        <v>10.5</v>
      </c>
      <c r="P3095" s="54">
        <v>0.5</v>
      </c>
      <c r="R3095" s="54">
        <v>12696.34</v>
      </c>
      <c r="S3095" s="54">
        <v>3376</v>
      </c>
      <c r="T3095" s="54">
        <v>456</v>
      </c>
      <c r="U3095" s="54">
        <v>360000</v>
      </c>
    </row>
    <row r="3096" spans="5:21">
      <c r="E3096" s="55">
        <v>337.04</v>
      </c>
      <c r="F3096" s="55">
        <v>10.199999999999999</v>
      </c>
      <c r="H3096" s="54" t="s">
        <v>6801</v>
      </c>
      <c r="I3096" s="55">
        <v>2</v>
      </c>
      <c r="J3096" s="54" t="s">
        <v>6802</v>
      </c>
      <c r="K3096" s="54" t="s">
        <v>6801</v>
      </c>
      <c r="L3096" s="54" t="s">
        <v>342</v>
      </c>
      <c r="M3096" s="54" t="s">
        <v>104</v>
      </c>
      <c r="N3096" s="54">
        <v>10.5</v>
      </c>
      <c r="P3096" s="54">
        <v>0.5</v>
      </c>
      <c r="R3096" s="54">
        <v>11503.53</v>
      </c>
      <c r="S3096" s="54">
        <v>2151</v>
      </c>
      <c r="T3096" s="54">
        <v>267</v>
      </c>
      <c r="U3096" s="54">
        <v>217000</v>
      </c>
    </row>
    <row r="3097" spans="5:21">
      <c r="E3097" s="55">
        <v>337.04</v>
      </c>
      <c r="F3097" s="55">
        <v>10.210000000000001</v>
      </c>
      <c r="H3097" s="54" t="s">
        <v>6803</v>
      </c>
      <c r="I3097" s="55">
        <v>2</v>
      </c>
      <c r="J3097" s="54" t="s">
        <v>6804</v>
      </c>
      <c r="K3097" s="54" t="s">
        <v>6803</v>
      </c>
      <c r="L3097" s="54" t="s">
        <v>342</v>
      </c>
      <c r="M3097" s="54" t="s">
        <v>104</v>
      </c>
      <c r="N3097" s="54">
        <v>10.5</v>
      </c>
      <c r="P3097" s="54">
        <v>0.5</v>
      </c>
      <c r="R3097" s="54">
        <v>11925.38</v>
      </c>
      <c r="S3097" s="54">
        <v>3408</v>
      </c>
      <c r="T3097" s="54">
        <v>483</v>
      </c>
      <c r="U3097" s="54">
        <v>369900</v>
      </c>
    </row>
    <row r="3098" spans="5:21">
      <c r="E3098" s="55">
        <v>337.04</v>
      </c>
      <c r="F3098" s="55">
        <v>10.220000000000001</v>
      </c>
      <c r="H3098" s="54" t="s">
        <v>6805</v>
      </c>
      <c r="I3098" s="55">
        <v>2</v>
      </c>
      <c r="J3098" s="54" t="s">
        <v>6806</v>
      </c>
      <c r="K3098" s="54" t="s">
        <v>6805</v>
      </c>
      <c r="L3098" s="54" t="s">
        <v>342</v>
      </c>
      <c r="M3098" s="54" t="s">
        <v>104</v>
      </c>
      <c r="N3098" s="54">
        <v>10.5</v>
      </c>
      <c r="P3098" s="54">
        <v>0.5</v>
      </c>
      <c r="R3098" s="54">
        <v>11570.88</v>
      </c>
      <c r="S3098" s="54">
        <v>2228</v>
      </c>
      <c r="T3098" s="54">
        <v>40</v>
      </c>
      <c r="U3098" s="54">
        <v>244924</v>
      </c>
    </row>
    <row r="3099" spans="5:21">
      <c r="E3099" s="55">
        <v>337.04</v>
      </c>
      <c r="F3099" s="55">
        <v>10.23</v>
      </c>
      <c r="H3099" s="54" t="s">
        <v>6807</v>
      </c>
      <c r="I3099" s="55">
        <v>2</v>
      </c>
      <c r="J3099" s="54" t="s">
        <v>6808</v>
      </c>
      <c r="K3099" s="54" t="s">
        <v>6807</v>
      </c>
      <c r="L3099" s="54" t="s">
        <v>342</v>
      </c>
      <c r="M3099" s="54" t="s">
        <v>104</v>
      </c>
      <c r="N3099" s="54">
        <v>10.5</v>
      </c>
      <c r="P3099" s="54">
        <v>0.66</v>
      </c>
      <c r="R3099" s="54">
        <v>10812.25</v>
      </c>
      <c r="S3099" s="54">
        <v>2904</v>
      </c>
      <c r="T3099" s="54">
        <v>190</v>
      </c>
      <c r="U3099" s="54">
        <v>1</v>
      </c>
    </row>
    <row r="3100" spans="5:21">
      <c r="E3100" s="55">
        <v>337.04</v>
      </c>
      <c r="F3100" s="55">
        <v>10.24</v>
      </c>
      <c r="H3100" s="54" t="s">
        <v>6809</v>
      </c>
      <c r="I3100" s="55">
        <v>2</v>
      </c>
      <c r="J3100" s="54" t="s">
        <v>6810</v>
      </c>
      <c r="K3100" s="54" t="s">
        <v>6809</v>
      </c>
      <c r="L3100" s="54" t="s">
        <v>342</v>
      </c>
      <c r="M3100" s="54" t="s">
        <v>104</v>
      </c>
      <c r="N3100" s="54">
        <v>10.5</v>
      </c>
      <c r="P3100" s="54">
        <v>0.79</v>
      </c>
      <c r="R3100" s="54">
        <v>12208.98</v>
      </c>
      <c r="S3100" s="54">
        <v>3229</v>
      </c>
      <c r="T3100" s="54">
        <v>605</v>
      </c>
      <c r="U3100" s="54">
        <v>443000</v>
      </c>
    </row>
    <row r="3101" spans="5:21">
      <c r="E3101" s="55">
        <v>337.04</v>
      </c>
      <c r="F3101" s="55">
        <v>10.25</v>
      </c>
      <c r="H3101" s="54" t="s">
        <v>6811</v>
      </c>
      <c r="I3101" s="55">
        <v>2</v>
      </c>
      <c r="J3101" s="54" t="s">
        <v>6812</v>
      </c>
      <c r="K3101" s="54" t="s">
        <v>6811</v>
      </c>
      <c r="L3101" s="54" t="s">
        <v>342</v>
      </c>
      <c r="M3101" s="54" t="s">
        <v>104</v>
      </c>
      <c r="N3101" s="54">
        <v>10.5</v>
      </c>
      <c r="P3101" s="54">
        <v>0.85</v>
      </c>
      <c r="R3101" s="54">
        <v>12450.04</v>
      </c>
      <c r="S3101" s="54">
        <v>2220</v>
      </c>
      <c r="T3101" s="54">
        <v>153</v>
      </c>
      <c r="U3101" s="54">
        <v>256900</v>
      </c>
    </row>
    <row r="3102" spans="5:21">
      <c r="E3102" s="55">
        <v>337.04</v>
      </c>
      <c r="F3102" s="55">
        <v>10.26</v>
      </c>
      <c r="H3102" s="54" t="s">
        <v>6813</v>
      </c>
      <c r="I3102" s="55">
        <v>2</v>
      </c>
      <c r="J3102" s="54" t="s">
        <v>6814</v>
      </c>
      <c r="K3102" s="54" t="s">
        <v>6813</v>
      </c>
      <c r="L3102" s="54" t="s">
        <v>342</v>
      </c>
      <c r="M3102" s="54" t="s">
        <v>104</v>
      </c>
      <c r="N3102" s="54">
        <v>10.5</v>
      </c>
      <c r="P3102" s="54">
        <v>0.77</v>
      </c>
      <c r="R3102" s="54">
        <v>11702.05</v>
      </c>
      <c r="S3102" s="54">
        <v>2217</v>
      </c>
      <c r="T3102" s="54">
        <v>219</v>
      </c>
      <c r="U3102" s="54">
        <v>249900</v>
      </c>
    </row>
    <row r="3103" spans="5:21">
      <c r="E3103" s="55">
        <v>337.04</v>
      </c>
      <c r="F3103" s="55">
        <v>10.27</v>
      </c>
      <c r="H3103" s="54" t="s">
        <v>6815</v>
      </c>
      <c r="I3103" s="55">
        <v>2</v>
      </c>
      <c r="J3103" s="54" t="s">
        <v>6816</v>
      </c>
      <c r="K3103" s="54" t="s">
        <v>6815</v>
      </c>
      <c r="L3103" s="54" t="s">
        <v>342</v>
      </c>
      <c r="M3103" s="54" t="s">
        <v>104</v>
      </c>
      <c r="N3103" s="54">
        <v>10.5</v>
      </c>
      <c r="P3103" s="54">
        <v>0.59</v>
      </c>
      <c r="R3103" s="54">
        <v>11266.01</v>
      </c>
      <c r="S3103" s="54">
        <v>2453</v>
      </c>
      <c r="T3103" s="54">
        <v>113</v>
      </c>
      <c r="U3103" s="54">
        <v>305000</v>
      </c>
    </row>
    <row r="3104" spans="5:21">
      <c r="E3104" s="55">
        <v>337.04</v>
      </c>
      <c r="F3104" s="55">
        <v>11</v>
      </c>
      <c r="H3104" s="54" t="s">
        <v>6817</v>
      </c>
      <c r="I3104" s="55">
        <v>2</v>
      </c>
      <c r="J3104" s="54" t="s">
        <v>6818</v>
      </c>
      <c r="K3104" s="54" t="s">
        <v>6817</v>
      </c>
      <c r="L3104" s="54" t="s">
        <v>363</v>
      </c>
      <c r="M3104" s="54" t="s">
        <v>104</v>
      </c>
      <c r="N3104" s="54">
        <v>10.199999999999999</v>
      </c>
      <c r="P3104" s="54">
        <v>4.0110000000000001</v>
      </c>
      <c r="R3104" s="54">
        <v>19061.47</v>
      </c>
      <c r="S3104" s="54">
        <v>3479</v>
      </c>
      <c r="T3104" s="54">
        <v>405</v>
      </c>
      <c r="U3104" s="54">
        <v>540000</v>
      </c>
    </row>
    <row r="3105" spans="5:21">
      <c r="E3105" s="55">
        <v>337.04</v>
      </c>
      <c r="F3105" s="55">
        <v>19</v>
      </c>
      <c r="H3105" s="54" t="s">
        <v>6819</v>
      </c>
      <c r="I3105" s="55">
        <v>1</v>
      </c>
      <c r="J3105" s="54" t="s">
        <v>6762</v>
      </c>
      <c r="K3105" s="54" t="s">
        <v>6761</v>
      </c>
      <c r="L3105" s="54" t="s">
        <v>342</v>
      </c>
      <c r="M3105" s="54" t="s">
        <v>104</v>
      </c>
      <c r="N3105" s="54">
        <v>10.199999999999999</v>
      </c>
      <c r="P3105" s="54">
        <v>4</v>
      </c>
      <c r="R3105" s="54">
        <v>354.5</v>
      </c>
      <c r="U3105" s="54">
        <v>0</v>
      </c>
    </row>
    <row r="3106" spans="5:21">
      <c r="E3106" s="55">
        <v>337.04</v>
      </c>
      <c r="F3106" s="55">
        <v>20</v>
      </c>
      <c r="H3106" s="54" t="s">
        <v>6820</v>
      </c>
      <c r="I3106" s="55">
        <v>2</v>
      </c>
      <c r="J3106" s="54" t="s">
        <v>6821</v>
      </c>
      <c r="K3106" s="54" t="s">
        <v>6820</v>
      </c>
      <c r="L3106" s="54" t="s">
        <v>5494</v>
      </c>
      <c r="M3106" s="54" t="s">
        <v>104</v>
      </c>
      <c r="N3106" s="54">
        <v>10.199999999999999</v>
      </c>
      <c r="P3106" s="54">
        <v>13</v>
      </c>
      <c r="R3106" s="54">
        <v>22556.84</v>
      </c>
      <c r="S3106" s="54">
        <v>2429</v>
      </c>
      <c r="T3106" s="54">
        <v>315</v>
      </c>
      <c r="U3106" s="54">
        <v>25000</v>
      </c>
    </row>
    <row r="3107" spans="5:21">
      <c r="E3107" s="55">
        <v>337.04</v>
      </c>
      <c r="F3107" s="55">
        <v>21</v>
      </c>
      <c r="H3107" s="54" t="s">
        <v>6822</v>
      </c>
      <c r="I3107" s="55">
        <v>1</v>
      </c>
      <c r="J3107" s="54" t="s">
        <v>6821</v>
      </c>
      <c r="K3107" s="54" t="s">
        <v>6820</v>
      </c>
      <c r="L3107" s="54" t="s">
        <v>342</v>
      </c>
      <c r="M3107" s="54" t="s">
        <v>104</v>
      </c>
      <c r="N3107" s="54">
        <v>10.199999999999999</v>
      </c>
      <c r="P3107" s="54">
        <v>1.75</v>
      </c>
      <c r="R3107" s="54">
        <v>3580.45</v>
      </c>
      <c r="S3107" s="54">
        <v>2984</v>
      </c>
      <c r="T3107" s="54">
        <v>215</v>
      </c>
      <c r="U3107" s="54">
        <v>150000</v>
      </c>
    </row>
    <row r="3108" spans="5:21">
      <c r="E3108" s="55">
        <v>337.04</v>
      </c>
      <c r="F3108" s="55">
        <v>25.45</v>
      </c>
      <c r="H3108" s="54" t="s">
        <v>142</v>
      </c>
      <c r="I3108" s="55">
        <v>1</v>
      </c>
      <c r="J3108" s="54" t="s">
        <v>6823</v>
      </c>
      <c r="K3108" s="54" t="s">
        <v>6510</v>
      </c>
      <c r="L3108" s="54" t="s">
        <v>363</v>
      </c>
      <c r="M3108" s="54" t="s">
        <v>104</v>
      </c>
      <c r="N3108" s="54">
        <v>10.199999999999999</v>
      </c>
      <c r="P3108" s="54">
        <v>4.2</v>
      </c>
      <c r="R3108" s="54">
        <v>148.88999999999999</v>
      </c>
      <c r="U3108" s="54">
        <v>0</v>
      </c>
    </row>
    <row r="3109" spans="5:21">
      <c r="E3109" s="55">
        <v>337.04</v>
      </c>
      <c r="F3109" s="55">
        <v>25.46</v>
      </c>
      <c r="H3109" s="54" t="s">
        <v>6824</v>
      </c>
      <c r="I3109" s="55">
        <v>2</v>
      </c>
      <c r="J3109" s="54" t="s">
        <v>6825</v>
      </c>
      <c r="K3109" s="54" t="s">
        <v>6824</v>
      </c>
      <c r="L3109" s="54" t="s">
        <v>363</v>
      </c>
      <c r="M3109" s="54" t="s">
        <v>104</v>
      </c>
      <c r="N3109" s="54">
        <v>10.199999999999999</v>
      </c>
      <c r="P3109" s="54">
        <v>0.46</v>
      </c>
      <c r="R3109" s="54">
        <v>9681.4</v>
      </c>
      <c r="S3109" s="54">
        <v>1868</v>
      </c>
      <c r="T3109" s="54">
        <v>179</v>
      </c>
      <c r="U3109" s="54">
        <v>173000</v>
      </c>
    </row>
    <row r="3110" spans="5:21">
      <c r="E3110" s="55">
        <v>337.04</v>
      </c>
      <c r="F3110" s="55">
        <v>25.47</v>
      </c>
      <c r="H3110" s="54" t="s">
        <v>6826</v>
      </c>
      <c r="I3110" s="55">
        <v>2</v>
      </c>
      <c r="J3110" s="54" t="s">
        <v>6827</v>
      </c>
      <c r="K3110" s="54" t="s">
        <v>6826</v>
      </c>
      <c r="L3110" s="54" t="s">
        <v>363</v>
      </c>
      <c r="M3110" s="54" t="s">
        <v>104</v>
      </c>
      <c r="N3110" s="54">
        <v>10.199999999999999</v>
      </c>
      <c r="P3110" s="54">
        <v>0.46</v>
      </c>
      <c r="R3110" s="54">
        <v>9121.2900000000009</v>
      </c>
      <c r="U3110" s="54">
        <v>0</v>
      </c>
    </row>
    <row r="3111" spans="5:21">
      <c r="E3111" s="55">
        <v>337.04</v>
      </c>
      <c r="F3111" s="55">
        <v>25.48</v>
      </c>
      <c r="H3111" s="54" t="s">
        <v>6828</v>
      </c>
      <c r="I3111" s="55">
        <v>2</v>
      </c>
      <c r="J3111" s="54" t="s">
        <v>6829</v>
      </c>
      <c r="K3111" s="54" t="s">
        <v>6828</v>
      </c>
      <c r="L3111" s="54" t="s">
        <v>363</v>
      </c>
      <c r="M3111" s="54" t="s">
        <v>104</v>
      </c>
      <c r="N3111" s="54">
        <v>10.199999999999999</v>
      </c>
      <c r="P3111" s="54">
        <v>0.46</v>
      </c>
      <c r="R3111" s="54">
        <v>9153.19</v>
      </c>
      <c r="S3111" s="54">
        <v>3060</v>
      </c>
      <c r="T3111" s="54">
        <v>67</v>
      </c>
      <c r="U3111" s="54">
        <v>410000</v>
      </c>
    </row>
    <row r="3112" spans="5:21">
      <c r="E3112" s="55">
        <v>337.04</v>
      </c>
      <c r="F3112" s="55">
        <v>25.49</v>
      </c>
      <c r="H3112" s="54" t="s">
        <v>6830</v>
      </c>
      <c r="I3112" s="55">
        <v>2</v>
      </c>
      <c r="J3112" s="54" t="s">
        <v>6831</v>
      </c>
      <c r="K3112" s="54" t="s">
        <v>6830</v>
      </c>
      <c r="L3112" s="54" t="s">
        <v>363</v>
      </c>
      <c r="M3112" s="54" t="s">
        <v>104</v>
      </c>
      <c r="N3112" s="54">
        <v>10.199999999999999</v>
      </c>
      <c r="P3112" s="54">
        <v>0.46</v>
      </c>
      <c r="R3112" s="54">
        <v>9472.24</v>
      </c>
      <c r="S3112" s="54">
        <v>1915</v>
      </c>
      <c r="T3112" s="54">
        <v>319</v>
      </c>
      <c r="U3112" s="54">
        <v>185000</v>
      </c>
    </row>
    <row r="3113" spans="5:21">
      <c r="E3113" s="55">
        <v>337.04</v>
      </c>
      <c r="F3113" s="55">
        <v>25.5</v>
      </c>
      <c r="H3113" s="54" t="s">
        <v>6832</v>
      </c>
      <c r="I3113" s="55">
        <v>2</v>
      </c>
      <c r="J3113" s="54" t="s">
        <v>6833</v>
      </c>
      <c r="K3113" s="54" t="s">
        <v>6832</v>
      </c>
      <c r="L3113" s="54" t="s">
        <v>363</v>
      </c>
      <c r="M3113" s="54" t="s">
        <v>104</v>
      </c>
      <c r="N3113" s="54">
        <v>10.199999999999999</v>
      </c>
      <c r="P3113" s="54">
        <v>0.46</v>
      </c>
      <c r="R3113" s="54">
        <v>10284.049999999999</v>
      </c>
      <c r="S3113" s="54">
        <v>3291</v>
      </c>
      <c r="T3113" s="54">
        <v>466</v>
      </c>
      <c r="U3113" s="54">
        <v>320000</v>
      </c>
    </row>
    <row r="3114" spans="5:21">
      <c r="E3114" s="55">
        <v>337.04</v>
      </c>
      <c r="F3114" s="55">
        <v>38.29</v>
      </c>
      <c r="H3114" s="54" t="s">
        <v>6834</v>
      </c>
      <c r="I3114" s="55">
        <v>2</v>
      </c>
      <c r="J3114" s="54" t="s">
        <v>6835</v>
      </c>
      <c r="K3114" s="54" t="s">
        <v>6836</v>
      </c>
      <c r="L3114" s="54" t="s">
        <v>6837</v>
      </c>
      <c r="M3114" s="54" t="s">
        <v>104</v>
      </c>
      <c r="N3114" s="54">
        <v>10.199999999999999</v>
      </c>
      <c r="P3114" s="54">
        <v>4.58</v>
      </c>
      <c r="R3114" s="54">
        <v>13992.12</v>
      </c>
      <c r="S3114" s="54">
        <v>3428</v>
      </c>
      <c r="T3114" s="54">
        <v>889</v>
      </c>
      <c r="U3114" s="54">
        <v>446000</v>
      </c>
    </row>
    <row r="3115" spans="5:21">
      <c r="E3115" s="55">
        <v>337.05</v>
      </c>
      <c r="F3115" s="55">
        <v>1</v>
      </c>
      <c r="H3115" s="54" t="s">
        <v>6838</v>
      </c>
      <c r="I3115" s="55">
        <v>2</v>
      </c>
      <c r="J3115" s="54" t="s">
        <v>6839</v>
      </c>
      <c r="K3115" s="54" t="s">
        <v>6838</v>
      </c>
      <c r="L3115" s="54" t="s">
        <v>342</v>
      </c>
      <c r="M3115" s="54" t="s">
        <v>104</v>
      </c>
      <c r="N3115" s="54">
        <v>10.5</v>
      </c>
      <c r="P3115" s="54">
        <v>0.51</v>
      </c>
      <c r="R3115" s="54">
        <v>11684.32</v>
      </c>
      <c r="S3115" s="54">
        <v>2206</v>
      </c>
      <c r="T3115" s="54">
        <v>229</v>
      </c>
      <c r="U3115" s="54">
        <v>224175</v>
      </c>
    </row>
    <row r="3116" spans="5:21">
      <c r="E3116" s="55">
        <v>337.05</v>
      </c>
      <c r="F3116" s="55">
        <v>2</v>
      </c>
      <c r="H3116" s="54" t="s">
        <v>6840</v>
      </c>
      <c r="I3116" s="55">
        <v>2</v>
      </c>
      <c r="J3116" s="54" t="s">
        <v>6841</v>
      </c>
      <c r="K3116" s="54" t="s">
        <v>6840</v>
      </c>
      <c r="L3116" s="54" t="s">
        <v>342</v>
      </c>
      <c r="M3116" s="54" t="s">
        <v>104</v>
      </c>
      <c r="N3116" s="54">
        <v>10.5</v>
      </c>
      <c r="P3116" s="54">
        <v>0.51</v>
      </c>
      <c r="R3116" s="54">
        <v>11173.84</v>
      </c>
      <c r="S3116" s="54">
        <v>3033</v>
      </c>
      <c r="T3116" s="54">
        <v>209</v>
      </c>
      <c r="U3116" s="54">
        <v>549000</v>
      </c>
    </row>
    <row r="3117" spans="5:21">
      <c r="E3117" s="55">
        <v>337.05</v>
      </c>
      <c r="F3117" s="55">
        <v>3</v>
      </c>
      <c r="H3117" s="54" t="s">
        <v>6842</v>
      </c>
      <c r="I3117" s="55">
        <v>2</v>
      </c>
      <c r="J3117" s="54" t="s">
        <v>6843</v>
      </c>
      <c r="K3117" s="54" t="s">
        <v>6842</v>
      </c>
      <c r="L3117" s="54" t="s">
        <v>342</v>
      </c>
      <c r="M3117" s="54" t="s">
        <v>104</v>
      </c>
      <c r="N3117" s="54">
        <v>10.5</v>
      </c>
      <c r="P3117" s="54">
        <v>0.84</v>
      </c>
      <c r="R3117" s="54">
        <v>11542.52</v>
      </c>
      <c r="S3117" s="54">
        <v>2221</v>
      </c>
      <c r="T3117" s="54">
        <v>237</v>
      </c>
      <c r="U3117" s="54">
        <v>235500</v>
      </c>
    </row>
    <row r="3118" spans="5:21">
      <c r="E3118" s="55">
        <v>337.05</v>
      </c>
      <c r="F3118" s="55">
        <v>4</v>
      </c>
      <c r="H3118" s="54" t="s">
        <v>6844</v>
      </c>
      <c r="I3118" s="55">
        <v>2</v>
      </c>
      <c r="J3118" s="54" t="s">
        <v>6845</v>
      </c>
      <c r="K3118" s="54" t="s">
        <v>6844</v>
      </c>
      <c r="L3118" s="54" t="s">
        <v>342</v>
      </c>
      <c r="M3118" s="54" t="s">
        <v>104</v>
      </c>
      <c r="N3118" s="54">
        <v>10.5</v>
      </c>
      <c r="P3118" s="54">
        <v>0.78</v>
      </c>
      <c r="R3118" s="54">
        <v>14194.18</v>
      </c>
      <c r="S3118" s="54">
        <v>2229</v>
      </c>
      <c r="T3118" s="54">
        <v>162</v>
      </c>
      <c r="U3118" s="54">
        <v>264000</v>
      </c>
    </row>
    <row r="3119" spans="5:21">
      <c r="E3119" s="55">
        <v>337.05</v>
      </c>
      <c r="F3119" s="55">
        <v>5</v>
      </c>
      <c r="H3119" s="54" t="s">
        <v>135</v>
      </c>
      <c r="I3119" s="55" t="s">
        <v>77</v>
      </c>
      <c r="J3119" s="54" t="s">
        <v>85</v>
      </c>
      <c r="K3119" s="54" t="s">
        <v>322</v>
      </c>
      <c r="L3119" s="54" t="s">
        <v>309</v>
      </c>
      <c r="M3119" s="54" t="s">
        <v>104</v>
      </c>
      <c r="N3119" s="54">
        <v>10.5</v>
      </c>
      <c r="P3119" s="54">
        <v>5.42</v>
      </c>
      <c r="Q3119" s="54" t="s">
        <v>118</v>
      </c>
      <c r="R3119" s="54">
        <v>0</v>
      </c>
      <c r="U3119" s="54">
        <v>0</v>
      </c>
    </row>
    <row r="3120" spans="5:21">
      <c r="E3120" s="55">
        <v>337.05</v>
      </c>
      <c r="F3120" s="55">
        <v>6</v>
      </c>
      <c r="H3120" s="54" t="s">
        <v>6846</v>
      </c>
      <c r="I3120" s="55">
        <v>2</v>
      </c>
      <c r="J3120" s="54" t="s">
        <v>6847</v>
      </c>
      <c r="K3120" s="54" t="s">
        <v>6846</v>
      </c>
      <c r="L3120" s="54" t="s">
        <v>342</v>
      </c>
      <c r="M3120" s="54" t="s">
        <v>104</v>
      </c>
      <c r="N3120" s="54">
        <v>10.5</v>
      </c>
      <c r="P3120" s="54">
        <v>1.68</v>
      </c>
      <c r="R3120" s="54">
        <v>12496.13</v>
      </c>
      <c r="S3120" s="54">
        <v>3043</v>
      </c>
      <c r="T3120" s="54">
        <v>47</v>
      </c>
      <c r="U3120" s="54">
        <v>502500</v>
      </c>
    </row>
    <row r="3121" spans="2:21">
      <c r="E3121" s="55">
        <v>337.05</v>
      </c>
      <c r="F3121" s="55">
        <v>7</v>
      </c>
      <c r="H3121" s="54" t="s">
        <v>6848</v>
      </c>
      <c r="I3121" s="55">
        <v>2</v>
      </c>
      <c r="J3121" s="54" t="s">
        <v>6849</v>
      </c>
      <c r="K3121" s="54" t="s">
        <v>6848</v>
      </c>
      <c r="L3121" s="54" t="s">
        <v>342</v>
      </c>
      <c r="M3121" s="54" t="s">
        <v>104</v>
      </c>
      <c r="N3121" s="54">
        <v>10.5</v>
      </c>
      <c r="P3121" s="54">
        <v>2</v>
      </c>
      <c r="R3121" s="54">
        <v>11702.05</v>
      </c>
      <c r="S3121" s="54">
        <v>3368</v>
      </c>
      <c r="T3121" s="54">
        <v>112</v>
      </c>
      <c r="U3121" s="54">
        <v>377000</v>
      </c>
    </row>
    <row r="3122" spans="2:21">
      <c r="E3122" s="55">
        <v>337.05</v>
      </c>
      <c r="F3122" s="55">
        <v>8</v>
      </c>
      <c r="H3122" s="54" t="s">
        <v>6850</v>
      </c>
      <c r="I3122" s="55">
        <v>2</v>
      </c>
      <c r="J3122" s="54" t="s">
        <v>6851</v>
      </c>
      <c r="K3122" s="54" t="s">
        <v>6850</v>
      </c>
      <c r="L3122" s="54" t="s">
        <v>342</v>
      </c>
      <c r="M3122" s="54" t="s">
        <v>104</v>
      </c>
      <c r="N3122" s="54">
        <v>10.5</v>
      </c>
      <c r="P3122" s="54">
        <v>1.1599999999999999</v>
      </c>
      <c r="R3122" s="54">
        <v>12801</v>
      </c>
      <c r="S3122" s="54">
        <v>2240</v>
      </c>
      <c r="T3122" s="54">
        <v>155</v>
      </c>
      <c r="U3122" s="54">
        <v>272035</v>
      </c>
    </row>
    <row r="3123" spans="2:21">
      <c r="E3123" s="55">
        <v>337.07</v>
      </c>
      <c r="F3123" s="55">
        <v>1</v>
      </c>
      <c r="H3123" s="54" t="s">
        <v>6852</v>
      </c>
      <c r="I3123" s="55">
        <v>2</v>
      </c>
      <c r="J3123" s="54" t="s">
        <v>6853</v>
      </c>
      <c r="K3123" s="54" t="s">
        <v>6852</v>
      </c>
      <c r="L3123" s="54" t="s">
        <v>342</v>
      </c>
      <c r="M3123" s="54" t="s">
        <v>104</v>
      </c>
      <c r="N3123" s="54">
        <v>10.5</v>
      </c>
      <c r="P3123" s="54">
        <v>0.56999999999999995</v>
      </c>
      <c r="R3123" s="54">
        <v>10879.61</v>
      </c>
      <c r="S3123" s="54">
        <v>2177</v>
      </c>
      <c r="T3123" s="54">
        <v>149</v>
      </c>
      <c r="U3123" s="54">
        <v>212297</v>
      </c>
    </row>
    <row r="3124" spans="2:21">
      <c r="E3124" s="55">
        <v>337.07</v>
      </c>
      <c r="F3124" s="55">
        <v>2</v>
      </c>
      <c r="H3124" s="54" t="s">
        <v>6854</v>
      </c>
      <c r="I3124" s="55">
        <v>2</v>
      </c>
      <c r="J3124" s="54" t="s">
        <v>6855</v>
      </c>
      <c r="K3124" s="54" t="s">
        <v>6854</v>
      </c>
      <c r="L3124" s="54" t="s">
        <v>342</v>
      </c>
      <c r="M3124" s="54" t="s">
        <v>104</v>
      </c>
      <c r="N3124" s="54">
        <v>10.5</v>
      </c>
      <c r="P3124" s="54">
        <v>0.5</v>
      </c>
      <c r="R3124" s="54">
        <v>12850.63</v>
      </c>
      <c r="S3124" s="54">
        <v>2950</v>
      </c>
      <c r="T3124" s="54">
        <v>1</v>
      </c>
      <c r="U3124" s="54">
        <v>569000</v>
      </c>
    </row>
    <row r="3125" spans="2:21">
      <c r="E3125" s="55">
        <v>337.07</v>
      </c>
      <c r="F3125" s="55">
        <v>3</v>
      </c>
      <c r="H3125" s="54" t="s">
        <v>6856</v>
      </c>
      <c r="I3125" s="55">
        <v>2</v>
      </c>
      <c r="J3125" s="54" t="s">
        <v>6857</v>
      </c>
      <c r="K3125" s="54" t="s">
        <v>6856</v>
      </c>
      <c r="L3125" s="54" t="s">
        <v>342</v>
      </c>
      <c r="M3125" s="54" t="s">
        <v>104</v>
      </c>
      <c r="N3125" s="54">
        <v>10.5</v>
      </c>
      <c r="P3125" s="54">
        <v>0.5</v>
      </c>
      <c r="R3125" s="54">
        <v>11861.57</v>
      </c>
      <c r="S3125" s="54">
        <v>2234</v>
      </c>
      <c r="T3125" s="54">
        <v>153</v>
      </c>
      <c r="U3125" s="54">
        <v>252002</v>
      </c>
    </row>
    <row r="3126" spans="2:21">
      <c r="E3126" s="55">
        <v>337.07</v>
      </c>
      <c r="F3126" s="55">
        <v>4</v>
      </c>
      <c r="H3126" s="54" t="s">
        <v>6858</v>
      </c>
      <c r="I3126" s="55">
        <v>2</v>
      </c>
      <c r="J3126" s="54" t="s">
        <v>6859</v>
      </c>
      <c r="K3126" s="54" t="s">
        <v>6858</v>
      </c>
      <c r="L3126" s="54" t="s">
        <v>342</v>
      </c>
      <c r="M3126" s="54" t="s">
        <v>104</v>
      </c>
      <c r="N3126" s="54">
        <v>10.5</v>
      </c>
      <c r="P3126" s="54">
        <v>0.5</v>
      </c>
      <c r="R3126" s="54">
        <v>12279.88</v>
      </c>
      <c r="S3126" s="54">
        <v>2774</v>
      </c>
      <c r="T3126" s="54">
        <v>333</v>
      </c>
      <c r="U3126" s="54">
        <v>10</v>
      </c>
    </row>
    <row r="3127" spans="2:21">
      <c r="E3127" s="55">
        <v>337.07</v>
      </c>
      <c r="F3127" s="55">
        <v>5</v>
      </c>
      <c r="H3127" s="54" t="s">
        <v>6860</v>
      </c>
      <c r="I3127" s="55">
        <v>2</v>
      </c>
      <c r="J3127" s="54" t="s">
        <v>6861</v>
      </c>
      <c r="K3127" s="54" t="s">
        <v>6860</v>
      </c>
      <c r="L3127" s="54" t="s">
        <v>342</v>
      </c>
      <c r="M3127" s="54" t="s">
        <v>104</v>
      </c>
      <c r="N3127" s="54">
        <v>10.5</v>
      </c>
      <c r="P3127" s="54">
        <v>0.56000000000000005</v>
      </c>
      <c r="R3127" s="54">
        <v>12042.37</v>
      </c>
      <c r="S3127" s="54">
        <v>3224</v>
      </c>
      <c r="T3127" s="54">
        <v>630</v>
      </c>
      <c r="U3127" s="54">
        <v>465000</v>
      </c>
    </row>
    <row r="3128" spans="2:21">
      <c r="E3128" s="55">
        <v>337.07</v>
      </c>
      <c r="F3128" s="55">
        <v>6</v>
      </c>
      <c r="H3128" s="54" t="s">
        <v>6862</v>
      </c>
      <c r="I3128" s="55">
        <v>2</v>
      </c>
      <c r="J3128" s="54" t="s">
        <v>6863</v>
      </c>
      <c r="K3128" s="54" t="s">
        <v>6864</v>
      </c>
      <c r="L3128" s="54" t="s">
        <v>309</v>
      </c>
      <c r="M3128" s="54" t="s">
        <v>104</v>
      </c>
      <c r="N3128" s="54">
        <v>10.5</v>
      </c>
      <c r="P3128" s="54">
        <v>0.54</v>
      </c>
      <c r="R3128" s="54">
        <v>11925.38</v>
      </c>
      <c r="S3128" s="54">
        <v>3446</v>
      </c>
      <c r="T3128" s="54">
        <v>729</v>
      </c>
      <c r="U3128" s="54">
        <v>309900</v>
      </c>
    </row>
    <row r="3129" spans="2:21">
      <c r="B3129" s="55">
        <v>3</v>
      </c>
      <c r="E3129" s="55">
        <v>337.07</v>
      </c>
      <c r="F3129" s="55">
        <v>7</v>
      </c>
      <c r="H3129" s="54" t="s">
        <v>133</v>
      </c>
      <c r="I3129" s="55" t="s">
        <v>77</v>
      </c>
      <c r="J3129" s="54" t="s">
        <v>85</v>
      </c>
      <c r="K3129" s="54" t="s">
        <v>322</v>
      </c>
      <c r="L3129" s="54" t="s">
        <v>309</v>
      </c>
      <c r="M3129" s="54" t="s">
        <v>88</v>
      </c>
      <c r="N3129" s="54">
        <v>10.5</v>
      </c>
      <c r="P3129" s="54">
        <v>5.39</v>
      </c>
      <c r="Q3129" s="54" t="s">
        <v>113</v>
      </c>
      <c r="R3129" s="54">
        <v>0</v>
      </c>
      <c r="U3129" s="54">
        <v>0</v>
      </c>
    </row>
    <row r="3130" spans="2:21">
      <c r="E3130" s="55">
        <v>337.07</v>
      </c>
      <c r="F3130" s="55">
        <v>8</v>
      </c>
      <c r="H3130" s="54" t="s">
        <v>6865</v>
      </c>
      <c r="I3130" s="55">
        <v>2</v>
      </c>
      <c r="J3130" s="54" t="s">
        <v>6866</v>
      </c>
      <c r="K3130" s="54" t="s">
        <v>6865</v>
      </c>
      <c r="L3130" s="54" t="s">
        <v>342</v>
      </c>
      <c r="M3130" s="54" t="s">
        <v>104</v>
      </c>
      <c r="N3130" s="54">
        <v>10.5</v>
      </c>
      <c r="P3130" s="54">
        <v>1.2450000000000001</v>
      </c>
      <c r="R3130" s="54">
        <v>11918.29</v>
      </c>
      <c r="S3130" s="54">
        <v>3069</v>
      </c>
      <c r="T3130" s="54">
        <v>325</v>
      </c>
      <c r="U3130" s="54">
        <v>540000</v>
      </c>
    </row>
    <row r="3131" spans="2:21">
      <c r="E3131" s="55">
        <v>337.07</v>
      </c>
      <c r="F3131" s="55">
        <v>9</v>
      </c>
      <c r="H3131" s="54" t="s">
        <v>6867</v>
      </c>
      <c r="I3131" s="55">
        <v>2</v>
      </c>
      <c r="J3131" s="54" t="s">
        <v>6868</v>
      </c>
      <c r="K3131" s="54" t="s">
        <v>6867</v>
      </c>
      <c r="L3131" s="54" t="s">
        <v>342</v>
      </c>
      <c r="M3131" s="54" t="s">
        <v>104</v>
      </c>
      <c r="N3131" s="54">
        <v>10.5</v>
      </c>
      <c r="P3131" s="54">
        <v>1.1000000000000001</v>
      </c>
      <c r="R3131" s="54">
        <v>11510.62</v>
      </c>
      <c r="S3131" s="54">
        <v>2157</v>
      </c>
      <c r="T3131" s="54">
        <v>294</v>
      </c>
      <c r="U3131" s="54">
        <v>207585</v>
      </c>
    </row>
    <row r="3132" spans="2:21">
      <c r="E3132" s="55">
        <v>337.07</v>
      </c>
      <c r="F3132" s="55">
        <v>10</v>
      </c>
      <c r="H3132" s="54" t="s">
        <v>131</v>
      </c>
      <c r="I3132" s="55" t="s">
        <v>77</v>
      </c>
      <c r="J3132" s="54" t="s">
        <v>85</v>
      </c>
      <c r="K3132" s="54" t="s">
        <v>322</v>
      </c>
      <c r="L3132" s="54" t="s">
        <v>309</v>
      </c>
      <c r="M3132" s="54" t="s">
        <v>104</v>
      </c>
      <c r="N3132" s="54">
        <v>10.5</v>
      </c>
      <c r="P3132" s="54">
        <v>2.52</v>
      </c>
      <c r="Q3132" s="54" t="s">
        <v>118</v>
      </c>
      <c r="R3132" s="54">
        <v>0</v>
      </c>
      <c r="U3132" s="54">
        <v>0</v>
      </c>
    </row>
    <row r="3133" spans="2:21">
      <c r="E3133" s="55">
        <v>337.07</v>
      </c>
      <c r="F3133" s="55">
        <v>11</v>
      </c>
      <c r="H3133" s="54" t="s">
        <v>6869</v>
      </c>
      <c r="I3133" s="55">
        <v>2</v>
      </c>
      <c r="J3133" s="54" t="s">
        <v>6870</v>
      </c>
      <c r="K3133" s="54" t="s">
        <v>6869</v>
      </c>
      <c r="L3133" s="54" t="s">
        <v>342</v>
      </c>
      <c r="M3133" s="54" t="s">
        <v>104</v>
      </c>
      <c r="N3133" s="54">
        <v>10.5</v>
      </c>
      <c r="P3133" s="54">
        <v>0.67</v>
      </c>
      <c r="R3133" s="54">
        <v>11563.79</v>
      </c>
      <c r="S3133" s="54">
        <v>3380</v>
      </c>
      <c r="T3133" s="54">
        <v>624</v>
      </c>
      <c r="U3133" s="54">
        <v>1</v>
      </c>
    </row>
    <row r="3134" spans="2:21">
      <c r="E3134" s="55">
        <v>337.07</v>
      </c>
      <c r="F3134" s="55">
        <v>12</v>
      </c>
      <c r="H3134" s="54" t="s">
        <v>6871</v>
      </c>
      <c r="I3134" s="55">
        <v>2</v>
      </c>
      <c r="J3134" s="54" t="s">
        <v>6872</v>
      </c>
      <c r="K3134" s="54" t="s">
        <v>6871</v>
      </c>
      <c r="L3134" s="54" t="s">
        <v>342</v>
      </c>
      <c r="M3134" s="54" t="s">
        <v>104</v>
      </c>
      <c r="N3134" s="54">
        <v>10.5</v>
      </c>
      <c r="P3134" s="54">
        <v>0.5</v>
      </c>
      <c r="R3134" s="54">
        <v>11907.66</v>
      </c>
      <c r="S3134" s="54">
        <v>3300</v>
      </c>
      <c r="T3134" s="54">
        <v>15</v>
      </c>
      <c r="U3134" s="54">
        <v>420000</v>
      </c>
    </row>
    <row r="3135" spans="2:21">
      <c r="E3135" s="55">
        <v>337.07</v>
      </c>
      <c r="F3135" s="55">
        <v>13</v>
      </c>
      <c r="H3135" s="54" t="s">
        <v>6873</v>
      </c>
      <c r="I3135" s="55">
        <v>2</v>
      </c>
      <c r="J3135" s="54" t="s">
        <v>6874</v>
      </c>
      <c r="K3135" s="54" t="s">
        <v>6873</v>
      </c>
      <c r="L3135" s="54" t="s">
        <v>342</v>
      </c>
      <c r="M3135" s="54" t="s">
        <v>104</v>
      </c>
      <c r="N3135" s="54">
        <v>10.5</v>
      </c>
      <c r="P3135" s="54">
        <v>0.5</v>
      </c>
      <c r="R3135" s="54">
        <v>11347.55</v>
      </c>
      <c r="S3135" s="54">
        <v>2718</v>
      </c>
      <c r="T3135" s="54">
        <v>14</v>
      </c>
      <c r="U3135" s="54">
        <v>384900</v>
      </c>
    </row>
    <row r="3136" spans="2:21">
      <c r="E3136" s="55">
        <v>337.07</v>
      </c>
      <c r="F3136" s="55">
        <v>14</v>
      </c>
      <c r="H3136" s="54" t="s">
        <v>6875</v>
      </c>
      <c r="I3136" s="55">
        <v>2</v>
      </c>
      <c r="J3136" s="54" t="s">
        <v>6876</v>
      </c>
      <c r="K3136" s="54" t="s">
        <v>6875</v>
      </c>
      <c r="L3136" s="54" t="s">
        <v>342</v>
      </c>
      <c r="M3136" s="54" t="s">
        <v>104</v>
      </c>
      <c r="N3136" s="54">
        <v>10.5</v>
      </c>
      <c r="P3136" s="54">
        <v>0.5</v>
      </c>
      <c r="R3136" s="54">
        <v>11829.67</v>
      </c>
      <c r="S3136" s="54">
        <v>3338</v>
      </c>
      <c r="T3136" s="54">
        <v>270</v>
      </c>
      <c r="U3136" s="54">
        <v>307300</v>
      </c>
    </row>
    <row r="3137" spans="5:21">
      <c r="E3137" s="55">
        <v>337.08</v>
      </c>
      <c r="F3137" s="55">
        <v>1</v>
      </c>
      <c r="H3137" s="54" t="s">
        <v>6877</v>
      </c>
      <c r="I3137" s="55">
        <v>2</v>
      </c>
      <c r="J3137" s="54" t="s">
        <v>6878</v>
      </c>
      <c r="K3137" s="54" t="s">
        <v>6877</v>
      </c>
      <c r="L3137" s="54" t="s">
        <v>342</v>
      </c>
      <c r="M3137" s="54" t="s">
        <v>104</v>
      </c>
      <c r="N3137" s="54">
        <v>10.6</v>
      </c>
      <c r="P3137" s="54">
        <v>0.86</v>
      </c>
      <c r="R3137" s="54">
        <v>12301.15</v>
      </c>
      <c r="S3137" s="54">
        <v>2080</v>
      </c>
      <c r="T3137" s="54">
        <v>321</v>
      </c>
      <c r="U3137" s="54">
        <v>239900</v>
      </c>
    </row>
    <row r="3138" spans="5:21">
      <c r="E3138" s="55">
        <v>337.08</v>
      </c>
      <c r="F3138" s="55">
        <v>2</v>
      </c>
      <c r="H3138" s="54" t="s">
        <v>6879</v>
      </c>
      <c r="I3138" s="55">
        <v>2</v>
      </c>
      <c r="J3138" s="54" t="s">
        <v>525</v>
      </c>
      <c r="K3138" s="54" t="s">
        <v>526</v>
      </c>
      <c r="L3138" s="54" t="s">
        <v>527</v>
      </c>
      <c r="M3138" s="54" t="s">
        <v>104</v>
      </c>
      <c r="N3138" s="54">
        <v>10.6</v>
      </c>
      <c r="P3138" s="54">
        <v>0.75</v>
      </c>
      <c r="R3138" s="54">
        <v>11397.18</v>
      </c>
      <c r="S3138" s="54">
        <v>3442</v>
      </c>
      <c r="T3138" s="54">
        <v>7</v>
      </c>
      <c r="U3138" s="54">
        <v>100</v>
      </c>
    </row>
    <row r="3139" spans="5:21">
      <c r="E3139" s="55">
        <v>337.08</v>
      </c>
      <c r="F3139" s="55">
        <v>3</v>
      </c>
      <c r="H3139" s="54" t="s">
        <v>6880</v>
      </c>
      <c r="I3139" s="55">
        <v>2</v>
      </c>
      <c r="J3139" s="54" t="s">
        <v>6881</v>
      </c>
      <c r="K3139" s="54" t="s">
        <v>6880</v>
      </c>
      <c r="L3139" s="54" t="s">
        <v>342</v>
      </c>
      <c r="M3139" s="54" t="s">
        <v>104</v>
      </c>
      <c r="N3139" s="54">
        <v>10.6</v>
      </c>
      <c r="P3139" s="54">
        <v>0.9</v>
      </c>
      <c r="R3139" s="54">
        <v>12684.01</v>
      </c>
      <c r="S3139" s="54">
        <v>2118</v>
      </c>
      <c r="T3139" s="54">
        <v>333</v>
      </c>
      <c r="U3139" s="54">
        <v>287500</v>
      </c>
    </row>
    <row r="3140" spans="5:21">
      <c r="E3140" s="55">
        <v>337.08</v>
      </c>
      <c r="F3140" s="55">
        <v>4</v>
      </c>
      <c r="H3140" s="54" t="s">
        <v>6882</v>
      </c>
      <c r="I3140" s="55">
        <v>2</v>
      </c>
      <c r="J3140" s="54" t="s">
        <v>6883</v>
      </c>
      <c r="K3140" s="54" t="s">
        <v>6882</v>
      </c>
      <c r="L3140" s="54" t="s">
        <v>342</v>
      </c>
      <c r="M3140" s="54" t="s">
        <v>104</v>
      </c>
      <c r="N3140" s="54">
        <v>10.6</v>
      </c>
      <c r="P3140" s="54">
        <v>0.67</v>
      </c>
      <c r="R3140" s="54">
        <v>13247.67</v>
      </c>
      <c r="S3140" s="54">
        <v>2200</v>
      </c>
      <c r="T3140" s="54">
        <v>1</v>
      </c>
      <c r="U3140" s="54">
        <v>236500</v>
      </c>
    </row>
    <row r="3141" spans="5:21">
      <c r="E3141" s="55">
        <v>337.08</v>
      </c>
      <c r="F3141" s="55">
        <v>5</v>
      </c>
      <c r="H3141" s="54" t="s">
        <v>6884</v>
      </c>
      <c r="I3141" s="55">
        <v>2</v>
      </c>
      <c r="J3141" s="54" t="s">
        <v>6885</v>
      </c>
      <c r="K3141" s="54" t="s">
        <v>6884</v>
      </c>
      <c r="L3141" s="54" t="s">
        <v>342</v>
      </c>
      <c r="M3141" s="54" t="s">
        <v>104</v>
      </c>
      <c r="N3141" s="54">
        <v>10.6</v>
      </c>
      <c r="P3141" s="54">
        <v>0.62</v>
      </c>
      <c r="R3141" s="54">
        <v>11446.81</v>
      </c>
      <c r="S3141" s="54">
        <v>2649</v>
      </c>
      <c r="T3141" s="54">
        <v>245</v>
      </c>
      <c r="U3141" s="54">
        <v>340000</v>
      </c>
    </row>
    <row r="3142" spans="5:21">
      <c r="E3142" s="55">
        <v>337.08</v>
      </c>
      <c r="F3142" s="55">
        <v>6</v>
      </c>
      <c r="H3142" s="54" t="s">
        <v>6886</v>
      </c>
      <c r="I3142" s="55">
        <v>2</v>
      </c>
      <c r="J3142" s="54" t="s">
        <v>6887</v>
      </c>
      <c r="K3142" s="54" t="s">
        <v>6886</v>
      </c>
      <c r="L3142" s="54" t="s">
        <v>342</v>
      </c>
      <c r="M3142" s="54" t="s">
        <v>104</v>
      </c>
      <c r="N3142" s="54">
        <v>10.6</v>
      </c>
      <c r="P3142" s="54">
        <v>0.6</v>
      </c>
      <c r="R3142" s="54">
        <v>11560.25</v>
      </c>
      <c r="S3142" s="54">
        <v>2629</v>
      </c>
      <c r="T3142" s="54">
        <v>183</v>
      </c>
      <c r="U3142" s="54">
        <v>350100</v>
      </c>
    </row>
    <row r="3143" spans="5:21">
      <c r="E3143" s="55">
        <v>337.08</v>
      </c>
      <c r="F3143" s="55">
        <v>7</v>
      </c>
      <c r="H3143" s="54" t="s">
        <v>6888</v>
      </c>
      <c r="I3143" s="55">
        <v>2</v>
      </c>
      <c r="J3143" s="54" t="s">
        <v>6889</v>
      </c>
      <c r="K3143" s="54" t="s">
        <v>6888</v>
      </c>
      <c r="L3143" s="54" t="s">
        <v>342</v>
      </c>
      <c r="M3143" s="54" t="s">
        <v>104</v>
      </c>
      <c r="N3143" s="54">
        <v>10.6</v>
      </c>
      <c r="P3143" s="54">
        <v>0.59</v>
      </c>
      <c r="R3143" s="54">
        <v>12010.46</v>
      </c>
      <c r="S3143" s="54">
        <v>2767</v>
      </c>
      <c r="T3143" s="54">
        <v>232</v>
      </c>
      <c r="U3143" s="54">
        <v>458000</v>
      </c>
    </row>
    <row r="3144" spans="5:21">
      <c r="E3144" s="55">
        <v>337.08</v>
      </c>
      <c r="F3144" s="55">
        <v>8</v>
      </c>
      <c r="H3144" s="54" t="s">
        <v>6890</v>
      </c>
      <c r="I3144" s="55">
        <v>2</v>
      </c>
      <c r="J3144" s="54" t="s">
        <v>6891</v>
      </c>
      <c r="K3144" s="54" t="s">
        <v>6890</v>
      </c>
      <c r="L3144" s="54" t="s">
        <v>342</v>
      </c>
      <c r="M3144" s="54" t="s">
        <v>104</v>
      </c>
      <c r="N3144" s="54">
        <v>10.6</v>
      </c>
      <c r="P3144" s="54">
        <v>0.75</v>
      </c>
      <c r="R3144" s="54">
        <v>11567.34</v>
      </c>
      <c r="S3144" s="54">
        <v>3298</v>
      </c>
      <c r="T3144" s="54">
        <v>607</v>
      </c>
      <c r="U3144" s="54">
        <v>345000</v>
      </c>
    </row>
    <row r="3145" spans="5:21">
      <c r="E3145" s="55">
        <v>337.08</v>
      </c>
      <c r="F3145" s="55">
        <v>9</v>
      </c>
      <c r="H3145" s="54" t="s">
        <v>6892</v>
      </c>
      <c r="I3145" s="55">
        <v>2</v>
      </c>
      <c r="J3145" s="54" t="s">
        <v>6893</v>
      </c>
      <c r="K3145" s="54" t="s">
        <v>6892</v>
      </c>
      <c r="L3145" s="54" t="s">
        <v>342</v>
      </c>
      <c r="M3145" s="54" t="s">
        <v>104</v>
      </c>
      <c r="N3145" s="54">
        <v>10.6</v>
      </c>
      <c r="P3145" s="54">
        <v>0.75</v>
      </c>
      <c r="R3145" s="54">
        <v>11893.48</v>
      </c>
      <c r="S3145" s="54">
        <v>2408</v>
      </c>
      <c r="T3145" s="54">
        <v>292</v>
      </c>
      <c r="U3145" s="54">
        <v>318000</v>
      </c>
    </row>
    <row r="3146" spans="5:21">
      <c r="E3146" s="55">
        <v>337.08</v>
      </c>
      <c r="F3146" s="55">
        <v>10</v>
      </c>
      <c r="H3146" s="54" t="s">
        <v>6894</v>
      </c>
      <c r="I3146" s="55">
        <v>2</v>
      </c>
      <c r="J3146" s="54" t="s">
        <v>6895</v>
      </c>
      <c r="K3146" s="54" t="s">
        <v>6894</v>
      </c>
      <c r="L3146" s="54" t="s">
        <v>342</v>
      </c>
      <c r="M3146" s="54" t="s">
        <v>104</v>
      </c>
      <c r="N3146" s="54">
        <v>10.6</v>
      </c>
      <c r="P3146" s="54">
        <v>0.75</v>
      </c>
      <c r="R3146" s="54">
        <v>12216.07</v>
      </c>
      <c r="S3146" s="54">
        <v>3376</v>
      </c>
      <c r="T3146" s="54">
        <v>493</v>
      </c>
      <c r="U3146" s="54">
        <v>1</v>
      </c>
    </row>
    <row r="3147" spans="5:21">
      <c r="E3147" s="55">
        <v>337.08</v>
      </c>
      <c r="F3147" s="55">
        <v>11</v>
      </c>
      <c r="H3147" s="54" t="s">
        <v>6896</v>
      </c>
      <c r="I3147" s="55">
        <v>2</v>
      </c>
      <c r="J3147" s="54" t="s">
        <v>6897</v>
      </c>
      <c r="K3147" s="54" t="s">
        <v>6896</v>
      </c>
      <c r="L3147" s="54" t="s">
        <v>342</v>
      </c>
      <c r="M3147" s="54" t="s">
        <v>104</v>
      </c>
      <c r="N3147" s="54">
        <v>10.6</v>
      </c>
      <c r="P3147" s="54">
        <v>0.87</v>
      </c>
      <c r="R3147" s="54">
        <v>12733.64</v>
      </c>
      <c r="S3147" s="54">
        <v>2151</v>
      </c>
      <c r="T3147" s="54">
        <v>181</v>
      </c>
      <c r="U3147" s="54">
        <v>229900</v>
      </c>
    </row>
    <row r="3148" spans="5:21">
      <c r="E3148" s="55">
        <v>337.08</v>
      </c>
      <c r="F3148" s="55">
        <v>12</v>
      </c>
      <c r="H3148" s="54" t="s">
        <v>6898</v>
      </c>
      <c r="I3148" s="55">
        <v>2</v>
      </c>
      <c r="J3148" s="54" t="s">
        <v>6899</v>
      </c>
      <c r="K3148" s="54" t="s">
        <v>6898</v>
      </c>
      <c r="L3148" s="54" t="s">
        <v>342</v>
      </c>
      <c r="M3148" s="54" t="s">
        <v>104</v>
      </c>
      <c r="N3148" s="54">
        <v>10.6</v>
      </c>
      <c r="P3148" s="54">
        <v>0.87</v>
      </c>
      <c r="R3148" s="54">
        <v>10195.42</v>
      </c>
      <c r="S3148" s="54">
        <v>2694</v>
      </c>
      <c r="T3148" s="54">
        <v>1</v>
      </c>
      <c r="U3148" s="54">
        <v>1</v>
      </c>
    </row>
    <row r="3149" spans="5:21">
      <c r="E3149" s="55">
        <v>337.08</v>
      </c>
      <c r="F3149" s="55">
        <v>13</v>
      </c>
      <c r="H3149" s="54" t="s">
        <v>129</v>
      </c>
      <c r="I3149" s="55" t="s">
        <v>77</v>
      </c>
      <c r="J3149" s="54" t="s">
        <v>85</v>
      </c>
      <c r="K3149" s="54" t="s">
        <v>322</v>
      </c>
      <c r="L3149" s="54" t="s">
        <v>309</v>
      </c>
      <c r="M3149" s="54" t="s">
        <v>104</v>
      </c>
      <c r="N3149" s="54">
        <v>10.6</v>
      </c>
      <c r="P3149" s="54">
        <v>23.09</v>
      </c>
      <c r="Q3149" s="54" t="s">
        <v>118</v>
      </c>
      <c r="R3149" s="54">
        <v>0</v>
      </c>
      <c r="U3149" s="54">
        <v>0</v>
      </c>
    </row>
    <row r="3150" spans="5:21">
      <c r="E3150" s="55">
        <v>337.08</v>
      </c>
      <c r="F3150" s="55">
        <v>14</v>
      </c>
      <c r="H3150" s="54" t="s">
        <v>6900</v>
      </c>
      <c r="I3150" s="55" t="s">
        <v>77</v>
      </c>
      <c r="J3150" s="54" t="s">
        <v>6901</v>
      </c>
      <c r="K3150" s="54" t="s">
        <v>5483</v>
      </c>
      <c r="L3150" s="54" t="s">
        <v>342</v>
      </c>
      <c r="M3150" s="54" t="s">
        <v>104</v>
      </c>
      <c r="N3150" s="54">
        <v>10.6</v>
      </c>
      <c r="P3150" s="54">
        <v>2.0099999999999998</v>
      </c>
      <c r="Q3150" s="54" t="s">
        <v>6902</v>
      </c>
      <c r="R3150" s="54">
        <v>0</v>
      </c>
      <c r="S3150" s="54">
        <v>2251</v>
      </c>
      <c r="T3150" s="54">
        <v>297</v>
      </c>
      <c r="U3150" s="54">
        <v>1</v>
      </c>
    </row>
    <row r="3151" spans="5:21">
      <c r="E3151" s="55">
        <v>337.08</v>
      </c>
      <c r="F3151" s="55">
        <v>14</v>
      </c>
      <c r="G3151" s="54" t="s">
        <v>6903</v>
      </c>
      <c r="H3151" s="54" t="s">
        <v>6900</v>
      </c>
      <c r="I3151" s="55" t="s">
        <v>321</v>
      </c>
      <c r="J3151" s="54" t="s">
        <v>6904</v>
      </c>
      <c r="K3151" s="54" t="s">
        <v>6905</v>
      </c>
      <c r="L3151" s="54" t="s">
        <v>6906</v>
      </c>
      <c r="M3151" s="54" t="s">
        <v>104</v>
      </c>
      <c r="N3151" s="54">
        <v>10.6</v>
      </c>
      <c r="P3151" s="54">
        <v>0</v>
      </c>
      <c r="R3151" s="54">
        <v>9798.3799999999992</v>
      </c>
      <c r="U3151" s="54">
        <v>0</v>
      </c>
    </row>
    <row r="3152" spans="5:21">
      <c r="E3152" s="55">
        <v>337.08</v>
      </c>
      <c r="F3152" s="55">
        <v>14</v>
      </c>
      <c r="G3152" s="54" t="s">
        <v>6907</v>
      </c>
      <c r="H3152" s="54" t="s">
        <v>6900</v>
      </c>
      <c r="I3152" s="55" t="s">
        <v>321</v>
      </c>
      <c r="J3152" s="54" t="s">
        <v>6908</v>
      </c>
      <c r="K3152" s="54" t="s">
        <v>6909</v>
      </c>
      <c r="L3152" s="54" t="s">
        <v>3728</v>
      </c>
      <c r="M3152" s="54" t="s">
        <v>104</v>
      </c>
      <c r="N3152" s="54">
        <v>10.6</v>
      </c>
      <c r="P3152" s="54">
        <v>0</v>
      </c>
      <c r="R3152" s="54">
        <v>9798.3799999999992</v>
      </c>
      <c r="U3152" s="54">
        <v>0</v>
      </c>
    </row>
    <row r="3153" spans="5:21">
      <c r="E3153" s="55">
        <v>337.08</v>
      </c>
      <c r="F3153" s="55">
        <v>14</v>
      </c>
      <c r="G3153" s="54" t="s">
        <v>6910</v>
      </c>
      <c r="H3153" s="54" t="s">
        <v>6900</v>
      </c>
      <c r="I3153" s="55" t="s">
        <v>321</v>
      </c>
      <c r="J3153" s="54" t="s">
        <v>6911</v>
      </c>
      <c r="K3153" s="54" t="s">
        <v>6912</v>
      </c>
      <c r="L3153" s="54" t="s">
        <v>6913</v>
      </c>
      <c r="M3153" s="54" t="s">
        <v>104</v>
      </c>
      <c r="N3153" s="54">
        <v>10.6</v>
      </c>
      <c r="P3153" s="54">
        <v>0</v>
      </c>
      <c r="R3153" s="54">
        <v>9798.3799999999992</v>
      </c>
      <c r="U3153" s="54">
        <v>0</v>
      </c>
    </row>
    <row r="3154" spans="5:21">
      <c r="E3154" s="55">
        <v>337.08</v>
      </c>
      <c r="F3154" s="55">
        <v>38.299999999999997</v>
      </c>
      <c r="H3154" s="54" t="s">
        <v>6914</v>
      </c>
      <c r="I3154" s="55">
        <v>2</v>
      </c>
      <c r="J3154" s="54" t="s">
        <v>6915</v>
      </c>
      <c r="K3154" s="54" t="s">
        <v>6914</v>
      </c>
      <c r="L3154" s="54" t="s">
        <v>342</v>
      </c>
      <c r="M3154" s="54" t="s">
        <v>104</v>
      </c>
      <c r="N3154" s="54">
        <v>10.6</v>
      </c>
      <c r="P3154" s="54">
        <v>2.88</v>
      </c>
      <c r="R3154" s="54">
        <v>11638.24</v>
      </c>
      <c r="S3154" s="54">
        <v>1869</v>
      </c>
      <c r="T3154" s="54">
        <v>196</v>
      </c>
      <c r="U3154" s="54">
        <v>65900</v>
      </c>
    </row>
    <row r="3155" spans="5:21">
      <c r="E3155" s="55">
        <v>337.08</v>
      </c>
      <c r="F3155" s="55">
        <v>38.31</v>
      </c>
      <c r="H3155" s="54" t="s">
        <v>6916</v>
      </c>
      <c r="I3155" s="55">
        <v>2</v>
      </c>
      <c r="J3155" s="54" t="s">
        <v>6917</v>
      </c>
      <c r="K3155" s="54" t="s">
        <v>6916</v>
      </c>
      <c r="L3155" s="54" t="s">
        <v>342</v>
      </c>
      <c r="M3155" s="54" t="s">
        <v>104</v>
      </c>
      <c r="N3155" s="54">
        <v>10.6</v>
      </c>
      <c r="P3155" s="54">
        <v>1.1100000000000001</v>
      </c>
      <c r="R3155" s="54">
        <v>15725.62</v>
      </c>
      <c r="S3155" s="54">
        <v>2782</v>
      </c>
      <c r="T3155" s="54">
        <v>195</v>
      </c>
      <c r="U3155" s="54">
        <v>574900</v>
      </c>
    </row>
    <row r="3156" spans="5:21">
      <c r="E3156" s="55">
        <v>337.08</v>
      </c>
      <c r="F3156" s="55">
        <v>38.32</v>
      </c>
      <c r="H3156" s="54" t="s">
        <v>6918</v>
      </c>
      <c r="I3156" s="55">
        <v>2</v>
      </c>
      <c r="J3156" s="54" t="s">
        <v>4875</v>
      </c>
      <c r="K3156" s="54" t="s">
        <v>6918</v>
      </c>
      <c r="L3156" s="54" t="s">
        <v>342</v>
      </c>
      <c r="M3156" s="54" t="s">
        <v>104</v>
      </c>
      <c r="N3156" s="54">
        <v>10.6</v>
      </c>
      <c r="P3156" s="54">
        <v>1.52</v>
      </c>
      <c r="R3156" s="54">
        <v>15427.84</v>
      </c>
      <c r="S3156" s="54">
        <v>3409</v>
      </c>
      <c r="T3156" s="54">
        <v>665</v>
      </c>
      <c r="U3156" s="54">
        <v>490000</v>
      </c>
    </row>
    <row r="3157" spans="5:21">
      <c r="E3157" s="55">
        <v>337.08</v>
      </c>
      <c r="F3157" s="55">
        <v>38.35</v>
      </c>
      <c r="H3157" s="54" t="s">
        <v>6919</v>
      </c>
      <c r="I3157" s="55">
        <v>2</v>
      </c>
      <c r="J3157" s="54" t="s">
        <v>6920</v>
      </c>
      <c r="K3157" s="54" t="s">
        <v>6919</v>
      </c>
      <c r="L3157" s="54" t="s">
        <v>342</v>
      </c>
      <c r="M3157" s="54" t="s">
        <v>104</v>
      </c>
      <c r="N3157" s="54">
        <v>10.6</v>
      </c>
      <c r="P3157" s="54">
        <v>1.391</v>
      </c>
      <c r="R3157" s="54">
        <v>12361.42</v>
      </c>
      <c r="S3157" s="54">
        <v>3132</v>
      </c>
      <c r="T3157" s="54">
        <v>16</v>
      </c>
      <c r="U3157" s="54">
        <v>495000</v>
      </c>
    </row>
    <row r="3158" spans="5:21">
      <c r="E3158" s="55">
        <v>337.08</v>
      </c>
      <c r="F3158" s="55">
        <v>38.36</v>
      </c>
      <c r="H3158" s="54" t="s">
        <v>6921</v>
      </c>
      <c r="I3158" s="55">
        <v>2</v>
      </c>
      <c r="J3158" s="54" t="s">
        <v>6922</v>
      </c>
      <c r="K3158" s="54" t="s">
        <v>6921</v>
      </c>
      <c r="L3158" s="54" t="s">
        <v>342</v>
      </c>
      <c r="M3158" s="54" t="s">
        <v>104</v>
      </c>
      <c r="N3158" s="54">
        <v>10.6</v>
      </c>
      <c r="P3158" s="54">
        <v>1.37</v>
      </c>
      <c r="R3158" s="54">
        <v>12609.57</v>
      </c>
      <c r="S3158" s="54">
        <v>2357</v>
      </c>
      <c r="T3158" s="54">
        <v>96</v>
      </c>
      <c r="U3158" s="54">
        <v>305054</v>
      </c>
    </row>
    <row r="3159" spans="5:21">
      <c r="E3159" s="55">
        <v>337.08</v>
      </c>
      <c r="F3159" s="55">
        <v>38.369999999999997</v>
      </c>
      <c r="H3159" s="54" t="s">
        <v>6923</v>
      </c>
      <c r="I3159" s="55">
        <v>2</v>
      </c>
      <c r="J3159" s="54" t="s">
        <v>6924</v>
      </c>
      <c r="K3159" s="54" t="s">
        <v>6923</v>
      </c>
      <c r="L3159" s="54" t="s">
        <v>342</v>
      </c>
      <c r="M3159" s="54" t="s">
        <v>104</v>
      </c>
      <c r="N3159" s="54">
        <v>10.6</v>
      </c>
      <c r="P3159" s="54">
        <v>0.96799999999999997</v>
      </c>
      <c r="R3159" s="54">
        <v>12818.72</v>
      </c>
      <c r="S3159" s="54">
        <v>3484</v>
      </c>
      <c r="T3159" s="54">
        <v>568</v>
      </c>
      <c r="U3159" s="54">
        <v>445000</v>
      </c>
    </row>
    <row r="3160" spans="5:21">
      <c r="E3160" s="55">
        <v>337.08</v>
      </c>
      <c r="F3160" s="55">
        <v>38.380000000000003</v>
      </c>
      <c r="H3160" s="54" t="s">
        <v>6925</v>
      </c>
      <c r="I3160" s="55">
        <v>2</v>
      </c>
      <c r="J3160" s="54" t="s">
        <v>6926</v>
      </c>
      <c r="K3160" s="54" t="s">
        <v>6925</v>
      </c>
      <c r="L3160" s="54" t="s">
        <v>342</v>
      </c>
      <c r="M3160" s="54" t="s">
        <v>104</v>
      </c>
      <c r="N3160" s="54">
        <v>10.6</v>
      </c>
      <c r="P3160" s="54">
        <v>1.1819999999999999</v>
      </c>
      <c r="R3160" s="54">
        <v>12492.58</v>
      </c>
      <c r="U3160" s="54">
        <v>0</v>
      </c>
    </row>
    <row r="3161" spans="5:21">
      <c r="E3161" s="55">
        <v>337.08</v>
      </c>
      <c r="F3161" s="55">
        <v>38.39</v>
      </c>
      <c r="H3161" s="54" t="s">
        <v>6927</v>
      </c>
      <c r="I3161" s="55">
        <v>2</v>
      </c>
      <c r="J3161" s="54" t="s">
        <v>6928</v>
      </c>
      <c r="K3161" s="54" t="s">
        <v>6929</v>
      </c>
      <c r="L3161" s="54" t="s">
        <v>342</v>
      </c>
      <c r="M3161" s="54" t="s">
        <v>104</v>
      </c>
      <c r="N3161" s="54">
        <v>10.6</v>
      </c>
      <c r="P3161" s="54">
        <v>1.494</v>
      </c>
      <c r="R3161" s="54">
        <v>14481.33</v>
      </c>
      <c r="S3161" s="54">
        <v>3438</v>
      </c>
      <c r="T3161" s="54">
        <v>256</v>
      </c>
      <c r="U3161" s="54">
        <v>395000</v>
      </c>
    </row>
    <row r="3162" spans="5:21">
      <c r="E3162" s="55">
        <v>337.08</v>
      </c>
      <c r="F3162" s="55">
        <v>38.4</v>
      </c>
      <c r="H3162" s="54" t="s">
        <v>6930</v>
      </c>
      <c r="I3162" s="55">
        <v>2</v>
      </c>
      <c r="J3162" s="54" t="s">
        <v>6931</v>
      </c>
      <c r="K3162" s="54" t="s">
        <v>6930</v>
      </c>
      <c r="L3162" s="54" t="s">
        <v>342</v>
      </c>
      <c r="M3162" s="54" t="s">
        <v>104</v>
      </c>
      <c r="N3162" s="54">
        <v>10.6</v>
      </c>
      <c r="P3162" s="54">
        <v>2.7040000000000002</v>
      </c>
      <c r="R3162" s="54">
        <v>13385.92</v>
      </c>
      <c r="S3162" s="54">
        <v>2559</v>
      </c>
      <c r="T3162" s="54">
        <v>158</v>
      </c>
      <c r="U3162" s="54">
        <v>350000</v>
      </c>
    </row>
    <row r="3163" spans="5:21">
      <c r="E3163" s="55">
        <v>337.08</v>
      </c>
      <c r="F3163" s="55">
        <v>38.409999999999997</v>
      </c>
      <c r="H3163" s="54" t="s">
        <v>6932</v>
      </c>
      <c r="I3163" s="55">
        <v>2</v>
      </c>
      <c r="J3163" s="54" t="s">
        <v>6933</v>
      </c>
      <c r="K3163" s="54" t="s">
        <v>6932</v>
      </c>
      <c r="L3163" s="54" t="s">
        <v>342</v>
      </c>
      <c r="M3163" s="54" t="s">
        <v>104</v>
      </c>
      <c r="N3163" s="54">
        <v>10.6</v>
      </c>
      <c r="P3163" s="54">
        <v>1.9450000000000001</v>
      </c>
      <c r="R3163" s="54">
        <v>13868.04</v>
      </c>
      <c r="S3163" s="54">
        <v>3369</v>
      </c>
      <c r="T3163" s="54">
        <v>251</v>
      </c>
      <c r="U3163" s="54">
        <v>400000</v>
      </c>
    </row>
    <row r="3164" spans="5:21">
      <c r="E3164" s="55">
        <v>337.08</v>
      </c>
      <c r="F3164" s="55">
        <v>38.42</v>
      </c>
      <c r="H3164" s="54" t="s">
        <v>6934</v>
      </c>
      <c r="I3164" s="55">
        <v>2</v>
      </c>
      <c r="J3164" s="54" t="s">
        <v>6935</v>
      </c>
      <c r="K3164" s="54" t="s">
        <v>6934</v>
      </c>
      <c r="L3164" s="54" t="s">
        <v>6565</v>
      </c>
      <c r="M3164" s="54" t="s">
        <v>104</v>
      </c>
      <c r="N3164" s="54">
        <v>10.6</v>
      </c>
      <c r="P3164" s="54">
        <v>1.7250000000000001</v>
      </c>
      <c r="R3164" s="54">
        <v>10553.47</v>
      </c>
      <c r="S3164" s="54">
        <v>3312</v>
      </c>
      <c r="T3164" s="54">
        <v>270</v>
      </c>
      <c r="U3164" s="54">
        <v>375000</v>
      </c>
    </row>
    <row r="3165" spans="5:21">
      <c r="E3165" s="55">
        <v>337.08</v>
      </c>
      <c r="F3165" s="55">
        <v>38.43</v>
      </c>
      <c r="H3165" s="54" t="s">
        <v>6936</v>
      </c>
      <c r="I3165" s="55">
        <v>2</v>
      </c>
      <c r="J3165" s="54" t="s">
        <v>6937</v>
      </c>
      <c r="K3165" s="54" t="s">
        <v>6936</v>
      </c>
      <c r="L3165" s="54" t="s">
        <v>342</v>
      </c>
      <c r="M3165" s="54" t="s">
        <v>104</v>
      </c>
      <c r="N3165" s="54">
        <v>10.6</v>
      </c>
      <c r="P3165" s="54">
        <v>1.65</v>
      </c>
      <c r="R3165" s="54">
        <v>14304.08</v>
      </c>
      <c r="S3165" s="54">
        <v>2791</v>
      </c>
      <c r="T3165" s="54">
        <v>245</v>
      </c>
      <c r="U3165" s="54">
        <v>450000</v>
      </c>
    </row>
    <row r="3166" spans="5:21">
      <c r="E3166" s="55">
        <v>337.08</v>
      </c>
      <c r="F3166" s="55">
        <v>38.44</v>
      </c>
      <c r="H3166" s="54" t="s">
        <v>6938</v>
      </c>
      <c r="I3166" s="55">
        <v>2</v>
      </c>
      <c r="J3166" s="54" t="s">
        <v>6939</v>
      </c>
      <c r="K3166" s="54" t="s">
        <v>6938</v>
      </c>
      <c r="L3166" s="54" t="s">
        <v>342</v>
      </c>
      <c r="M3166" s="54" t="s">
        <v>104</v>
      </c>
      <c r="N3166" s="54">
        <v>10.6</v>
      </c>
      <c r="P3166" s="54">
        <v>1.85</v>
      </c>
      <c r="R3166" s="54">
        <v>12070.73</v>
      </c>
      <c r="S3166" s="54">
        <v>2334</v>
      </c>
      <c r="T3166" s="54">
        <v>263</v>
      </c>
      <c r="U3166" s="54">
        <v>257158</v>
      </c>
    </row>
    <row r="3167" spans="5:21">
      <c r="E3167" s="55">
        <v>337.08</v>
      </c>
      <c r="F3167" s="55">
        <v>38.450000000000003</v>
      </c>
      <c r="H3167" s="54" t="s">
        <v>6940</v>
      </c>
      <c r="I3167" s="55">
        <v>1</v>
      </c>
      <c r="J3167" s="54" t="s">
        <v>6941</v>
      </c>
      <c r="K3167" s="54" t="s">
        <v>6942</v>
      </c>
      <c r="L3167" s="54" t="s">
        <v>6943</v>
      </c>
      <c r="M3167" s="54" t="s">
        <v>104</v>
      </c>
      <c r="N3167" s="54">
        <v>10.6</v>
      </c>
      <c r="P3167" s="54">
        <v>3.45</v>
      </c>
      <c r="Q3167" s="54" t="s">
        <v>118</v>
      </c>
      <c r="R3167" s="54">
        <v>3442.2</v>
      </c>
      <c r="S3167" s="54">
        <v>3401</v>
      </c>
      <c r="T3167" s="54">
        <v>425</v>
      </c>
      <c r="U3167" s="54">
        <v>75000</v>
      </c>
    </row>
    <row r="3168" spans="5:21">
      <c r="E3168" s="55">
        <v>337.08</v>
      </c>
      <c r="F3168" s="55">
        <v>38.46</v>
      </c>
      <c r="H3168" s="54" t="s">
        <v>6944</v>
      </c>
      <c r="I3168" s="55">
        <v>2</v>
      </c>
      <c r="J3168" s="54" t="s">
        <v>6945</v>
      </c>
      <c r="K3168" s="54" t="s">
        <v>6944</v>
      </c>
      <c r="L3168" s="54" t="s">
        <v>342</v>
      </c>
      <c r="M3168" s="54" t="s">
        <v>104</v>
      </c>
      <c r="N3168" s="54">
        <v>10.8</v>
      </c>
      <c r="P3168" s="54">
        <v>2.3690000000000002</v>
      </c>
      <c r="R3168" s="54">
        <v>11400.72</v>
      </c>
      <c r="S3168" s="54">
        <v>3368</v>
      </c>
      <c r="T3168" s="54">
        <v>108</v>
      </c>
      <c r="U3168" s="54">
        <v>330000</v>
      </c>
    </row>
    <row r="3169" spans="5:21">
      <c r="E3169" s="55">
        <v>337.08</v>
      </c>
      <c r="F3169" s="55">
        <v>38.47</v>
      </c>
      <c r="H3169" s="54" t="s">
        <v>6946</v>
      </c>
      <c r="I3169" s="55">
        <v>2</v>
      </c>
      <c r="J3169" s="54" t="s">
        <v>6947</v>
      </c>
      <c r="K3169" s="54" t="s">
        <v>6946</v>
      </c>
      <c r="L3169" s="54" t="s">
        <v>342</v>
      </c>
      <c r="M3169" s="54" t="s">
        <v>104</v>
      </c>
      <c r="N3169" s="54">
        <v>10.8</v>
      </c>
      <c r="P3169" s="54">
        <v>1.052</v>
      </c>
      <c r="R3169" s="54">
        <v>13304.39</v>
      </c>
      <c r="U3169" s="54">
        <v>0</v>
      </c>
    </row>
    <row r="3170" spans="5:21">
      <c r="E3170" s="55">
        <v>337.08</v>
      </c>
      <c r="F3170" s="55">
        <v>38.479999999999997</v>
      </c>
      <c r="H3170" s="54" t="s">
        <v>6948</v>
      </c>
      <c r="I3170" s="55">
        <v>2</v>
      </c>
      <c r="J3170" s="54" t="s">
        <v>6949</v>
      </c>
      <c r="K3170" s="54" t="s">
        <v>6948</v>
      </c>
      <c r="L3170" s="54" t="s">
        <v>342</v>
      </c>
      <c r="M3170" s="54" t="s">
        <v>104</v>
      </c>
      <c r="N3170" s="54">
        <v>10.8</v>
      </c>
      <c r="P3170" s="54">
        <v>0.999</v>
      </c>
      <c r="R3170" s="54">
        <v>11815.49</v>
      </c>
      <c r="U3170" s="54">
        <v>0</v>
      </c>
    </row>
    <row r="3171" spans="5:21">
      <c r="E3171" s="55">
        <v>337.08</v>
      </c>
      <c r="F3171" s="55">
        <v>38.49</v>
      </c>
      <c r="H3171" s="54" t="s">
        <v>6950</v>
      </c>
      <c r="I3171" s="55">
        <v>2</v>
      </c>
      <c r="J3171" s="54" t="s">
        <v>6951</v>
      </c>
      <c r="K3171" s="54" t="s">
        <v>6950</v>
      </c>
      <c r="L3171" s="54" t="s">
        <v>342</v>
      </c>
      <c r="M3171" s="54" t="s">
        <v>104</v>
      </c>
      <c r="N3171" s="54">
        <v>10.8</v>
      </c>
      <c r="P3171" s="54">
        <v>1.24</v>
      </c>
      <c r="R3171" s="54">
        <v>12308.24</v>
      </c>
      <c r="S3171" s="54">
        <v>3314</v>
      </c>
      <c r="T3171" s="54">
        <v>948</v>
      </c>
      <c r="U3171" s="54">
        <v>395000</v>
      </c>
    </row>
    <row r="3172" spans="5:21">
      <c r="E3172" s="55">
        <v>337.08</v>
      </c>
      <c r="F3172" s="55">
        <v>38.5</v>
      </c>
      <c r="H3172" s="54" t="s">
        <v>6952</v>
      </c>
      <c r="I3172" s="55">
        <v>2</v>
      </c>
      <c r="J3172" s="54" t="s">
        <v>6953</v>
      </c>
      <c r="K3172" s="54" t="s">
        <v>6952</v>
      </c>
      <c r="L3172" s="54" t="s">
        <v>342</v>
      </c>
      <c r="M3172" s="54" t="s">
        <v>104</v>
      </c>
      <c r="N3172" s="54">
        <v>10.8</v>
      </c>
      <c r="P3172" s="54">
        <v>0.79</v>
      </c>
      <c r="R3172" s="54">
        <v>12049.46</v>
      </c>
      <c r="S3172" s="54">
        <v>2422</v>
      </c>
      <c r="T3172" s="54">
        <v>174</v>
      </c>
      <c r="U3172" s="54">
        <v>295000</v>
      </c>
    </row>
    <row r="3173" spans="5:21">
      <c r="E3173" s="55">
        <v>337.08</v>
      </c>
      <c r="F3173" s="55">
        <v>38.51</v>
      </c>
      <c r="H3173" s="54" t="s">
        <v>6954</v>
      </c>
      <c r="I3173" s="55">
        <v>2</v>
      </c>
      <c r="J3173" s="54" t="s">
        <v>6955</v>
      </c>
      <c r="K3173" s="54" t="s">
        <v>6954</v>
      </c>
      <c r="L3173" s="54" t="s">
        <v>342</v>
      </c>
      <c r="M3173" s="54" t="s">
        <v>104</v>
      </c>
      <c r="N3173" s="54">
        <v>10.8</v>
      </c>
      <c r="P3173" s="54">
        <v>1.1599999999999999</v>
      </c>
      <c r="R3173" s="54">
        <v>12925.07</v>
      </c>
      <c r="S3173" s="54">
        <v>3285</v>
      </c>
      <c r="T3173" s="54">
        <v>309</v>
      </c>
      <c r="U3173" s="54">
        <v>358000</v>
      </c>
    </row>
    <row r="3174" spans="5:21">
      <c r="E3174" s="55">
        <v>337.08</v>
      </c>
      <c r="F3174" s="55">
        <v>38.520000000000003</v>
      </c>
      <c r="H3174" s="54" t="s">
        <v>6956</v>
      </c>
      <c r="I3174" s="55">
        <v>2</v>
      </c>
      <c r="J3174" s="54" t="s">
        <v>6957</v>
      </c>
      <c r="K3174" s="54" t="s">
        <v>6956</v>
      </c>
      <c r="L3174" s="54" t="s">
        <v>342</v>
      </c>
      <c r="M3174" s="54" t="s">
        <v>104</v>
      </c>
      <c r="N3174" s="54">
        <v>10.8</v>
      </c>
      <c r="P3174" s="54">
        <v>0.76</v>
      </c>
      <c r="R3174" s="54">
        <v>12907.35</v>
      </c>
      <c r="S3174" s="54">
        <v>3244</v>
      </c>
      <c r="T3174" s="54">
        <v>656</v>
      </c>
      <c r="U3174" s="54">
        <v>475000</v>
      </c>
    </row>
    <row r="3175" spans="5:21">
      <c r="E3175" s="55">
        <v>337.08</v>
      </c>
      <c r="F3175" s="55">
        <v>38.53</v>
      </c>
      <c r="H3175" s="54" t="s">
        <v>6958</v>
      </c>
      <c r="I3175" s="55">
        <v>2</v>
      </c>
      <c r="J3175" s="54" t="s">
        <v>6959</v>
      </c>
      <c r="K3175" s="54" t="s">
        <v>6958</v>
      </c>
      <c r="L3175" s="54" t="s">
        <v>342</v>
      </c>
      <c r="M3175" s="54" t="s">
        <v>104</v>
      </c>
      <c r="N3175" s="54">
        <v>10.8</v>
      </c>
      <c r="P3175" s="54">
        <v>0.88</v>
      </c>
      <c r="R3175" s="54">
        <v>11017.86</v>
      </c>
      <c r="S3175" s="54">
        <v>3501</v>
      </c>
      <c r="T3175" s="54">
        <v>102</v>
      </c>
      <c r="U3175" s="54">
        <v>1</v>
      </c>
    </row>
    <row r="3176" spans="5:21">
      <c r="E3176" s="55">
        <v>337.08</v>
      </c>
      <c r="F3176" s="55">
        <v>39</v>
      </c>
      <c r="H3176" s="54" t="s">
        <v>4105</v>
      </c>
      <c r="I3176" s="55" t="s">
        <v>3974</v>
      </c>
      <c r="J3176" s="54" t="s">
        <v>6960</v>
      </c>
      <c r="K3176" s="54" t="s">
        <v>4104</v>
      </c>
      <c r="L3176" s="54" t="s">
        <v>342</v>
      </c>
      <c r="M3176" s="54" t="s">
        <v>104</v>
      </c>
      <c r="N3176" s="54">
        <v>10.8</v>
      </c>
      <c r="P3176" s="54">
        <v>1</v>
      </c>
      <c r="R3176" s="54">
        <v>9874.52</v>
      </c>
      <c r="S3176" s="54">
        <v>3202</v>
      </c>
      <c r="T3176" s="54">
        <v>775</v>
      </c>
      <c r="U3176" s="54">
        <v>275000</v>
      </c>
    </row>
    <row r="3177" spans="5:21">
      <c r="E3177" s="55">
        <v>337.08</v>
      </c>
      <c r="F3177" s="55">
        <v>39</v>
      </c>
      <c r="G3177" s="54" t="s">
        <v>1530</v>
      </c>
      <c r="H3177" s="54" t="s">
        <v>4105</v>
      </c>
      <c r="I3177" s="55" t="s">
        <v>1531</v>
      </c>
      <c r="J3177" s="54" t="s">
        <v>6960</v>
      </c>
      <c r="K3177" s="54" t="s">
        <v>4104</v>
      </c>
      <c r="L3177" s="54" t="s">
        <v>342</v>
      </c>
      <c r="M3177" s="54" t="s">
        <v>104</v>
      </c>
      <c r="N3177" s="54">
        <v>10.8</v>
      </c>
      <c r="P3177" s="54">
        <v>6.31</v>
      </c>
      <c r="R3177" s="54">
        <v>28.36</v>
      </c>
      <c r="U3177" s="54">
        <v>0</v>
      </c>
    </row>
    <row r="3178" spans="5:21">
      <c r="E3178" s="55">
        <v>337.08</v>
      </c>
      <c r="F3178" s="55">
        <v>39.01</v>
      </c>
      <c r="H3178" s="54" t="s">
        <v>4104</v>
      </c>
      <c r="I3178" s="55">
        <v>2</v>
      </c>
      <c r="J3178" s="54" t="s">
        <v>6961</v>
      </c>
      <c r="K3178" s="54" t="s">
        <v>4104</v>
      </c>
      <c r="L3178" s="54" t="s">
        <v>342</v>
      </c>
      <c r="M3178" s="54" t="s">
        <v>104</v>
      </c>
      <c r="N3178" s="54">
        <v>10.8</v>
      </c>
      <c r="P3178" s="54">
        <v>0.73</v>
      </c>
      <c r="R3178" s="54">
        <v>9429.7000000000007</v>
      </c>
      <c r="U3178" s="54">
        <v>0</v>
      </c>
    </row>
    <row r="3179" spans="5:21">
      <c r="E3179" s="55">
        <v>337.08</v>
      </c>
      <c r="F3179" s="55">
        <v>39.020000000000003</v>
      </c>
      <c r="H3179" s="54" t="s">
        <v>6518</v>
      </c>
      <c r="I3179" s="55">
        <v>2</v>
      </c>
      <c r="J3179" s="54" t="s">
        <v>6962</v>
      </c>
      <c r="K3179" s="54" t="s">
        <v>6963</v>
      </c>
      <c r="L3179" s="54" t="s">
        <v>342</v>
      </c>
      <c r="M3179" s="54" t="s">
        <v>104</v>
      </c>
      <c r="N3179" s="54">
        <v>10.8</v>
      </c>
      <c r="P3179" s="54">
        <v>2.36</v>
      </c>
      <c r="R3179" s="54">
        <v>6868.36</v>
      </c>
      <c r="U3179" s="54">
        <v>0</v>
      </c>
    </row>
    <row r="3180" spans="5:21">
      <c r="E3180" s="55">
        <v>337.08</v>
      </c>
      <c r="F3180" s="55">
        <v>40.01</v>
      </c>
      <c r="H3180" s="54" t="s">
        <v>6964</v>
      </c>
      <c r="I3180" s="55">
        <v>2</v>
      </c>
      <c r="J3180" s="54" t="s">
        <v>6965</v>
      </c>
      <c r="K3180" s="54" t="s">
        <v>6964</v>
      </c>
      <c r="L3180" s="54" t="s">
        <v>342</v>
      </c>
      <c r="M3180" s="54" t="s">
        <v>104</v>
      </c>
      <c r="N3180" s="54">
        <v>10.8</v>
      </c>
      <c r="P3180" s="54">
        <v>0.64</v>
      </c>
      <c r="R3180" s="54">
        <v>7451.59</v>
      </c>
      <c r="U3180" s="54">
        <v>0</v>
      </c>
    </row>
    <row r="3181" spans="5:21">
      <c r="E3181" s="55">
        <v>337.08</v>
      </c>
      <c r="F3181" s="55">
        <v>40.020000000000003</v>
      </c>
      <c r="H3181" s="54" t="s">
        <v>6966</v>
      </c>
      <c r="I3181" s="55">
        <v>2</v>
      </c>
      <c r="J3181" s="54" t="s">
        <v>6967</v>
      </c>
      <c r="K3181" s="54" t="s">
        <v>6968</v>
      </c>
      <c r="L3181" s="54" t="s">
        <v>342</v>
      </c>
      <c r="M3181" s="54" t="s">
        <v>104</v>
      </c>
      <c r="N3181" s="54">
        <v>10.8</v>
      </c>
      <c r="P3181" s="54">
        <v>0.56000000000000005</v>
      </c>
      <c r="R3181" s="54">
        <v>8642.7099999999991</v>
      </c>
      <c r="S3181" s="54">
        <v>3046</v>
      </c>
      <c r="T3181" s="54">
        <v>8</v>
      </c>
      <c r="U3181" s="54">
        <v>0</v>
      </c>
    </row>
    <row r="3182" spans="5:21">
      <c r="E3182" s="55">
        <v>337.08</v>
      </c>
      <c r="F3182" s="55">
        <v>41.01</v>
      </c>
      <c r="H3182" s="54" t="s">
        <v>6969</v>
      </c>
      <c r="I3182" s="55">
        <v>2</v>
      </c>
      <c r="J3182" s="54" t="s">
        <v>6970</v>
      </c>
      <c r="K3182" s="54" t="s">
        <v>6971</v>
      </c>
      <c r="L3182" s="54" t="s">
        <v>2693</v>
      </c>
      <c r="M3182" s="54" t="s">
        <v>104</v>
      </c>
      <c r="N3182" s="54">
        <v>10.8</v>
      </c>
      <c r="P3182" s="54">
        <v>1.1499999999999999</v>
      </c>
      <c r="R3182" s="54">
        <v>7029.74</v>
      </c>
      <c r="U3182" s="54">
        <v>0</v>
      </c>
    </row>
    <row r="3183" spans="5:21">
      <c r="E3183" s="55">
        <v>337.08</v>
      </c>
      <c r="F3183" s="55">
        <v>41.02</v>
      </c>
      <c r="H3183" s="54" t="s">
        <v>6972</v>
      </c>
      <c r="I3183" s="55">
        <v>2</v>
      </c>
      <c r="J3183" s="54" t="s">
        <v>6973</v>
      </c>
      <c r="K3183" s="54" t="s">
        <v>6972</v>
      </c>
      <c r="L3183" s="54" t="s">
        <v>342</v>
      </c>
      <c r="M3183" s="54" t="s">
        <v>104</v>
      </c>
      <c r="N3183" s="54">
        <v>10.8</v>
      </c>
      <c r="P3183" s="54">
        <v>1.1200000000000001</v>
      </c>
      <c r="R3183" s="54">
        <v>7685.56</v>
      </c>
      <c r="U3183" s="54">
        <v>0</v>
      </c>
    </row>
    <row r="3184" spans="5:21">
      <c r="E3184" s="55">
        <v>337.08</v>
      </c>
      <c r="F3184" s="55">
        <v>42</v>
      </c>
      <c r="H3184" s="54" t="s">
        <v>6974</v>
      </c>
      <c r="I3184" s="55">
        <v>2</v>
      </c>
      <c r="J3184" s="54" t="s">
        <v>6975</v>
      </c>
      <c r="K3184" s="54" t="s">
        <v>6974</v>
      </c>
      <c r="L3184" s="54" t="s">
        <v>342</v>
      </c>
      <c r="M3184" s="54" t="s">
        <v>104</v>
      </c>
      <c r="N3184" s="54">
        <v>10.8</v>
      </c>
      <c r="P3184" s="54">
        <v>0.68600000000000005</v>
      </c>
      <c r="R3184" s="54">
        <v>14130.37</v>
      </c>
      <c r="S3184" s="54">
        <v>3400</v>
      </c>
      <c r="T3184" s="54">
        <v>527</v>
      </c>
      <c r="U3184" s="54">
        <v>400000</v>
      </c>
    </row>
    <row r="3185" spans="5:21">
      <c r="E3185" s="55">
        <v>337.08</v>
      </c>
      <c r="F3185" s="55">
        <v>42.02</v>
      </c>
      <c r="H3185" s="54" t="s">
        <v>6976</v>
      </c>
      <c r="I3185" s="55">
        <v>2</v>
      </c>
      <c r="J3185" s="54" t="s">
        <v>6977</v>
      </c>
      <c r="K3185" s="54" t="s">
        <v>6976</v>
      </c>
      <c r="L3185" s="54" t="s">
        <v>342</v>
      </c>
      <c r="M3185" s="54" t="s">
        <v>104</v>
      </c>
      <c r="N3185" s="54">
        <v>10.8</v>
      </c>
      <c r="P3185" s="54">
        <v>0.49</v>
      </c>
      <c r="R3185" s="54">
        <v>14052.38</v>
      </c>
      <c r="S3185" s="54">
        <v>3249</v>
      </c>
      <c r="T3185" s="54">
        <v>469</v>
      </c>
      <c r="U3185" s="54">
        <v>439000</v>
      </c>
    </row>
    <row r="3186" spans="5:21">
      <c r="E3186" s="55">
        <v>337.08</v>
      </c>
      <c r="F3186" s="55">
        <v>42.03</v>
      </c>
      <c r="H3186" s="54" t="s">
        <v>6978</v>
      </c>
      <c r="I3186" s="55">
        <v>2</v>
      </c>
      <c r="J3186" s="54" t="s">
        <v>6979</v>
      </c>
      <c r="K3186" s="54" t="s">
        <v>6978</v>
      </c>
      <c r="L3186" s="54" t="s">
        <v>342</v>
      </c>
      <c r="M3186" s="54" t="s">
        <v>104</v>
      </c>
      <c r="N3186" s="54">
        <v>10.8</v>
      </c>
      <c r="P3186" s="54">
        <v>0.503</v>
      </c>
      <c r="R3186" s="54">
        <v>13042.06</v>
      </c>
      <c r="S3186" s="54">
        <v>2771</v>
      </c>
      <c r="T3186" s="54">
        <v>221</v>
      </c>
      <c r="U3186" s="54">
        <v>429900</v>
      </c>
    </row>
    <row r="3187" spans="5:21">
      <c r="E3187" s="55">
        <v>337.08</v>
      </c>
      <c r="F3187" s="55">
        <v>42.04</v>
      </c>
      <c r="H3187" s="54" t="s">
        <v>6980</v>
      </c>
      <c r="I3187" s="55">
        <v>2</v>
      </c>
      <c r="J3187" s="54" t="s">
        <v>6981</v>
      </c>
      <c r="K3187" s="54" t="s">
        <v>6980</v>
      </c>
      <c r="L3187" s="54" t="s">
        <v>342</v>
      </c>
      <c r="M3187" s="54" t="s">
        <v>104</v>
      </c>
      <c r="N3187" s="54">
        <v>10.8</v>
      </c>
      <c r="P3187" s="54">
        <v>0.68500000000000005</v>
      </c>
      <c r="R3187" s="54">
        <v>13885.77</v>
      </c>
      <c r="S3187" s="54">
        <v>3392</v>
      </c>
      <c r="T3187" s="54">
        <v>91</v>
      </c>
      <c r="U3187" s="54">
        <v>10</v>
      </c>
    </row>
    <row r="3188" spans="5:21">
      <c r="E3188" s="55">
        <v>337.08</v>
      </c>
      <c r="F3188" s="55">
        <v>42.05</v>
      </c>
      <c r="H3188" s="54" t="s">
        <v>6982</v>
      </c>
      <c r="I3188" s="55">
        <v>2</v>
      </c>
      <c r="J3188" s="54" t="s">
        <v>6983</v>
      </c>
      <c r="K3188" s="54" t="s">
        <v>6982</v>
      </c>
      <c r="L3188" s="54" t="s">
        <v>342</v>
      </c>
      <c r="M3188" s="54" t="s">
        <v>104</v>
      </c>
      <c r="N3188" s="54">
        <v>10.8</v>
      </c>
      <c r="P3188" s="54">
        <v>1.7769999999999999</v>
      </c>
      <c r="R3188" s="54">
        <v>13088.14</v>
      </c>
      <c r="S3188" s="54">
        <v>3408</v>
      </c>
      <c r="T3188" s="54">
        <v>991</v>
      </c>
      <c r="U3188" s="54">
        <v>387000</v>
      </c>
    </row>
    <row r="3189" spans="5:21">
      <c r="E3189" s="55">
        <v>337.08</v>
      </c>
      <c r="F3189" s="55">
        <v>42.06</v>
      </c>
      <c r="H3189" s="54" t="s">
        <v>6985</v>
      </c>
      <c r="I3189" s="55">
        <v>2</v>
      </c>
      <c r="J3189" s="54" t="s">
        <v>6986</v>
      </c>
      <c r="K3189" s="54" t="s">
        <v>6985</v>
      </c>
      <c r="L3189" s="54" t="s">
        <v>342</v>
      </c>
      <c r="M3189" s="54" t="s">
        <v>104</v>
      </c>
      <c r="N3189" s="54">
        <v>10.8</v>
      </c>
      <c r="P3189" s="54">
        <v>4.7210000000000001</v>
      </c>
      <c r="R3189" s="54">
        <v>14725.93</v>
      </c>
      <c r="S3189" s="54">
        <v>2820</v>
      </c>
      <c r="T3189" s="54">
        <v>66</v>
      </c>
      <c r="U3189" s="54">
        <v>399900</v>
      </c>
    </row>
    <row r="3190" spans="5:21">
      <c r="E3190" s="55">
        <v>337.08</v>
      </c>
      <c r="F3190" s="55">
        <v>42.07</v>
      </c>
      <c r="H3190" s="54" t="s">
        <v>6987</v>
      </c>
      <c r="I3190" s="55">
        <v>2</v>
      </c>
      <c r="J3190" s="54" t="s">
        <v>6988</v>
      </c>
      <c r="K3190" s="54" t="s">
        <v>6987</v>
      </c>
      <c r="L3190" s="54" t="s">
        <v>342</v>
      </c>
      <c r="M3190" s="54" t="s">
        <v>104</v>
      </c>
      <c r="N3190" s="54">
        <v>10.8</v>
      </c>
      <c r="P3190" s="54">
        <v>3.49</v>
      </c>
      <c r="R3190" s="54">
        <v>13471</v>
      </c>
      <c r="S3190" s="54">
        <v>3487</v>
      </c>
      <c r="T3190" s="54">
        <v>692</v>
      </c>
      <c r="U3190" s="54">
        <v>375000</v>
      </c>
    </row>
    <row r="3191" spans="5:21">
      <c r="E3191" s="55">
        <v>337.08</v>
      </c>
      <c r="F3191" s="55">
        <v>42.08</v>
      </c>
      <c r="H3191" s="54" t="s">
        <v>6989</v>
      </c>
      <c r="I3191" s="55">
        <v>2</v>
      </c>
      <c r="J3191" s="54" t="s">
        <v>6990</v>
      </c>
      <c r="K3191" s="54" t="s">
        <v>6989</v>
      </c>
      <c r="L3191" s="54" t="s">
        <v>342</v>
      </c>
      <c r="M3191" s="54" t="s">
        <v>104</v>
      </c>
      <c r="N3191" s="54">
        <v>10.8</v>
      </c>
      <c r="P3191" s="54">
        <v>3.073</v>
      </c>
      <c r="R3191" s="54">
        <v>14279.26</v>
      </c>
      <c r="S3191" s="54">
        <v>2858</v>
      </c>
      <c r="T3191" s="54">
        <v>64</v>
      </c>
      <c r="U3191" s="54">
        <v>492000</v>
      </c>
    </row>
    <row r="3192" spans="5:21">
      <c r="E3192" s="55">
        <v>337.08</v>
      </c>
      <c r="F3192" s="55">
        <v>42.09</v>
      </c>
      <c r="H3192" s="54" t="s">
        <v>6991</v>
      </c>
      <c r="I3192" s="55">
        <v>2</v>
      </c>
      <c r="J3192" s="54" t="s">
        <v>6992</v>
      </c>
      <c r="K3192" s="54" t="s">
        <v>6991</v>
      </c>
      <c r="L3192" s="54" t="s">
        <v>342</v>
      </c>
      <c r="M3192" s="54" t="s">
        <v>104</v>
      </c>
      <c r="N3192" s="54">
        <v>10.8</v>
      </c>
      <c r="P3192" s="54">
        <v>3.2280000000000002</v>
      </c>
      <c r="R3192" s="54">
        <v>14286.35</v>
      </c>
      <c r="S3192" s="54">
        <v>3471</v>
      </c>
      <c r="T3192" s="54">
        <v>319</v>
      </c>
      <c r="U3192" s="54">
        <v>437500</v>
      </c>
    </row>
    <row r="3193" spans="5:21">
      <c r="E3193" s="55">
        <v>337.08</v>
      </c>
      <c r="F3193" s="55">
        <v>42.1</v>
      </c>
      <c r="H3193" s="54" t="s">
        <v>341</v>
      </c>
      <c r="I3193" s="55">
        <v>2</v>
      </c>
      <c r="J3193" s="54" t="s">
        <v>6993</v>
      </c>
      <c r="K3193" s="54" t="s">
        <v>341</v>
      </c>
      <c r="L3193" s="54" t="s">
        <v>342</v>
      </c>
      <c r="M3193" s="54" t="s">
        <v>104</v>
      </c>
      <c r="N3193" s="54">
        <v>10.8</v>
      </c>
      <c r="P3193" s="54">
        <v>4.1740000000000004</v>
      </c>
      <c r="R3193" s="54">
        <v>15044.98</v>
      </c>
      <c r="S3193" s="54">
        <v>3493</v>
      </c>
      <c r="T3193" s="54">
        <v>632</v>
      </c>
      <c r="U3193" s="54">
        <v>445000</v>
      </c>
    </row>
    <row r="3194" spans="5:21">
      <c r="E3194" s="55">
        <v>337.08</v>
      </c>
      <c r="F3194" s="55">
        <v>42.11</v>
      </c>
      <c r="H3194" s="54" t="s">
        <v>6994</v>
      </c>
      <c r="I3194" s="55">
        <v>1</v>
      </c>
      <c r="J3194" s="54" t="s">
        <v>6995</v>
      </c>
      <c r="K3194" s="54" t="s">
        <v>6996</v>
      </c>
      <c r="L3194" s="54" t="s">
        <v>342</v>
      </c>
      <c r="M3194" s="54" t="s">
        <v>104</v>
      </c>
      <c r="N3194" s="54">
        <v>10.8</v>
      </c>
      <c r="P3194" s="54">
        <v>0.23499999999999999</v>
      </c>
      <c r="R3194" s="54">
        <v>251.7</v>
      </c>
      <c r="U3194" s="54">
        <v>0</v>
      </c>
    </row>
    <row r="3195" spans="5:21">
      <c r="E3195" s="55">
        <v>337.1</v>
      </c>
      <c r="F3195" s="55">
        <v>25.01</v>
      </c>
      <c r="H3195" s="54" t="s">
        <v>6997</v>
      </c>
      <c r="I3195" s="55">
        <v>2</v>
      </c>
      <c r="J3195" s="54" t="s">
        <v>6998</v>
      </c>
      <c r="K3195" s="54" t="s">
        <v>6997</v>
      </c>
      <c r="L3195" s="54" t="s">
        <v>342</v>
      </c>
      <c r="M3195" s="54" t="s">
        <v>104</v>
      </c>
      <c r="N3195" s="54">
        <v>10.3</v>
      </c>
      <c r="P3195" s="54">
        <v>0.96</v>
      </c>
      <c r="R3195" s="54">
        <v>8912.1299999999992</v>
      </c>
      <c r="S3195" s="54">
        <v>3194</v>
      </c>
      <c r="T3195" s="54">
        <v>939</v>
      </c>
      <c r="U3195" s="54">
        <v>0</v>
      </c>
    </row>
    <row r="3196" spans="5:21">
      <c r="E3196" s="55">
        <v>337.1</v>
      </c>
      <c r="F3196" s="55">
        <v>25.02</v>
      </c>
      <c r="H3196" s="54" t="s">
        <v>6999</v>
      </c>
      <c r="I3196" s="55">
        <v>2</v>
      </c>
      <c r="J3196" s="54" t="s">
        <v>7000</v>
      </c>
      <c r="K3196" s="54" t="s">
        <v>6999</v>
      </c>
      <c r="L3196" s="54" t="s">
        <v>342</v>
      </c>
      <c r="M3196" s="54" t="s">
        <v>104</v>
      </c>
      <c r="N3196" s="54">
        <v>10.3</v>
      </c>
      <c r="P3196" s="54">
        <v>0.92</v>
      </c>
      <c r="R3196" s="54">
        <v>9965</v>
      </c>
      <c r="S3196" s="54">
        <v>3242</v>
      </c>
      <c r="T3196" s="54">
        <v>407</v>
      </c>
      <c r="U3196" s="54">
        <v>290000</v>
      </c>
    </row>
    <row r="3197" spans="5:21">
      <c r="E3197" s="55">
        <v>337.1</v>
      </c>
      <c r="F3197" s="55">
        <v>25.03</v>
      </c>
      <c r="H3197" s="54" t="s">
        <v>7001</v>
      </c>
      <c r="I3197" s="55">
        <v>2</v>
      </c>
      <c r="J3197" s="54" t="s">
        <v>956</v>
      </c>
      <c r="K3197" s="54" t="s">
        <v>7001</v>
      </c>
      <c r="L3197" s="54" t="s">
        <v>342</v>
      </c>
      <c r="M3197" s="54" t="s">
        <v>104</v>
      </c>
      <c r="N3197" s="54">
        <v>10.3</v>
      </c>
      <c r="P3197" s="54">
        <v>0.93</v>
      </c>
      <c r="R3197" s="54">
        <v>9532.51</v>
      </c>
      <c r="S3197" s="54">
        <v>3415</v>
      </c>
      <c r="T3197" s="54">
        <v>129</v>
      </c>
      <c r="U3197" s="54">
        <v>349000</v>
      </c>
    </row>
    <row r="3198" spans="5:21">
      <c r="E3198" s="55">
        <v>337.1</v>
      </c>
      <c r="F3198" s="55">
        <v>25.04</v>
      </c>
      <c r="H3198" s="54" t="s">
        <v>7002</v>
      </c>
      <c r="I3198" s="55">
        <v>2</v>
      </c>
      <c r="J3198" s="54" t="s">
        <v>7003</v>
      </c>
      <c r="K3198" s="54" t="s">
        <v>7002</v>
      </c>
      <c r="L3198" s="54" t="s">
        <v>342</v>
      </c>
      <c r="M3198" s="54" t="s">
        <v>104</v>
      </c>
      <c r="N3198" s="54">
        <v>10.3</v>
      </c>
      <c r="P3198" s="54">
        <v>0.93</v>
      </c>
      <c r="R3198" s="54">
        <v>9114.2000000000007</v>
      </c>
      <c r="S3198" s="54">
        <v>3369</v>
      </c>
      <c r="T3198" s="54">
        <v>220</v>
      </c>
      <c r="U3198" s="54">
        <v>329000</v>
      </c>
    </row>
    <row r="3199" spans="5:21">
      <c r="E3199" s="55">
        <v>337.1</v>
      </c>
      <c r="F3199" s="55">
        <v>25.05</v>
      </c>
      <c r="H3199" s="54" t="s">
        <v>7004</v>
      </c>
      <c r="I3199" s="55">
        <v>2</v>
      </c>
      <c r="J3199" s="54" t="s">
        <v>7005</v>
      </c>
      <c r="K3199" s="54" t="s">
        <v>7004</v>
      </c>
      <c r="L3199" s="54" t="s">
        <v>342</v>
      </c>
      <c r="M3199" s="54" t="s">
        <v>104</v>
      </c>
      <c r="N3199" s="54">
        <v>10.3</v>
      </c>
      <c r="P3199" s="54">
        <v>0.87</v>
      </c>
      <c r="R3199" s="54">
        <v>8406.89</v>
      </c>
      <c r="S3199" s="54">
        <v>2695</v>
      </c>
      <c r="T3199" s="54">
        <v>122</v>
      </c>
      <c r="U3199" s="54">
        <v>249900</v>
      </c>
    </row>
    <row r="3200" spans="5:21">
      <c r="E3200" s="55">
        <v>337.1</v>
      </c>
      <c r="F3200" s="55">
        <v>25.06</v>
      </c>
      <c r="H3200" s="54" t="s">
        <v>7006</v>
      </c>
      <c r="I3200" s="55">
        <v>2</v>
      </c>
      <c r="J3200" s="54" t="s">
        <v>7007</v>
      </c>
      <c r="K3200" s="54" t="s">
        <v>7006</v>
      </c>
      <c r="L3200" s="54" t="s">
        <v>342</v>
      </c>
      <c r="M3200" s="54" t="s">
        <v>104</v>
      </c>
      <c r="N3200" s="54">
        <v>10.3</v>
      </c>
      <c r="P3200" s="54">
        <v>0.99</v>
      </c>
      <c r="R3200" s="54">
        <v>11996.28</v>
      </c>
      <c r="S3200" s="54">
        <v>3501</v>
      </c>
      <c r="T3200" s="54">
        <v>875</v>
      </c>
      <c r="U3200" s="54">
        <v>290000</v>
      </c>
    </row>
    <row r="3201" spans="5:21">
      <c r="E3201" s="55">
        <v>337.1</v>
      </c>
      <c r="F3201" s="55">
        <v>25.07</v>
      </c>
      <c r="H3201" s="54" t="s">
        <v>7008</v>
      </c>
      <c r="I3201" s="55">
        <v>2</v>
      </c>
      <c r="J3201" s="54" t="s">
        <v>7009</v>
      </c>
      <c r="K3201" s="54" t="s">
        <v>7008</v>
      </c>
      <c r="L3201" s="54" t="s">
        <v>363</v>
      </c>
      <c r="M3201" s="54" t="s">
        <v>104</v>
      </c>
      <c r="N3201" s="54">
        <v>10.3</v>
      </c>
      <c r="P3201" s="54">
        <v>1.19</v>
      </c>
      <c r="R3201" s="54">
        <v>8961.76</v>
      </c>
      <c r="U3201" s="54">
        <v>0</v>
      </c>
    </row>
    <row r="3202" spans="5:21">
      <c r="E3202" s="55">
        <v>337.1</v>
      </c>
      <c r="F3202" s="55">
        <v>25.08</v>
      </c>
      <c r="H3202" s="54" t="s">
        <v>6518</v>
      </c>
      <c r="I3202" s="55">
        <v>1</v>
      </c>
      <c r="J3202" s="54" t="s">
        <v>6519</v>
      </c>
      <c r="K3202" s="54" t="s">
        <v>6510</v>
      </c>
      <c r="L3202" s="54" t="s">
        <v>363</v>
      </c>
      <c r="M3202" s="54" t="s">
        <v>104</v>
      </c>
      <c r="N3202" s="54">
        <v>10.3</v>
      </c>
      <c r="P3202" s="54">
        <v>11.52</v>
      </c>
      <c r="R3202" s="54">
        <v>407.68</v>
      </c>
      <c r="S3202" s="54">
        <v>1774</v>
      </c>
      <c r="T3202" s="54">
        <v>8</v>
      </c>
      <c r="U3202" s="54">
        <v>1</v>
      </c>
    </row>
    <row r="3203" spans="5:21">
      <c r="E3203" s="55">
        <v>337.1</v>
      </c>
      <c r="F3203" s="55">
        <v>25.09</v>
      </c>
      <c r="H3203" s="54" t="s">
        <v>7010</v>
      </c>
      <c r="I3203" s="55">
        <v>2</v>
      </c>
      <c r="J3203" s="54" t="s">
        <v>7011</v>
      </c>
      <c r="K3203" s="54" t="s">
        <v>7010</v>
      </c>
      <c r="L3203" s="54" t="s">
        <v>363</v>
      </c>
      <c r="M3203" s="54" t="s">
        <v>104</v>
      </c>
      <c r="N3203" s="54">
        <v>10.3</v>
      </c>
      <c r="P3203" s="54">
        <v>0.55000000000000004</v>
      </c>
      <c r="R3203" s="54">
        <v>10911.51</v>
      </c>
      <c r="S3203" s="54">
        <v>3367</v>
      </c>
      <c r="T3203" s="54">
        <v>485</v>
      </c>
      <c r="U3203" s="54">
        <v>330000</v>
      </c>
    </row>
    <row r="3204" spans="5:21">
      <c r="E3204" s="55">
        <v>337.1</v>
      </c>
      <c r="F3204" s="55">
        <v>25.1</v>
      </c>
      <c r="H3204" s="54" t="s">
        <v>7012</v>
      </c>
      <c r="I3204" s="55">
        <v>2</v>
      </c>
      <c r="J3204" s="54" t="s">
        <v>7013</v>
      </c>
      <c r="K3204" s="54" t="s">
        <v>7012</v>
      </c>
      <c r="L3204" s="54" t="s">
        <v>363</v>
      </c>
      <c r="M3204" s="54" t="s">
        <v>104</v>
      </c>
      <c r="N3204" s="54">
        <v>10.3</v>
      </c>
      <c r="P3204" s="54">
        <v>0.46</v>
      </c>
      <c r="R3204" s="54">
        <v>10447.120000000001</v>
      </c>
      <c r="S3204" s="54">
        <v>3351</v>
      </c>
      <c r="T3204" s="54">
        <v>875</v>
      </c>
      <c r="U3204" s="54">
        <v>1</v>
      </c>
    </row>
    <row r="3205" spans="5:21">
      <c r="E3205" s="55">
        <v>337.1</v>
      </c>
      <c r="F3205" s="55">
        <v>25.11</v>
      </c>
      <c r="H3205" s="54" t="s">
        <v>7014</v>
      </c>
      <c r="I3205" s="55">
        <v>2</v>
      </c>
      <c r="J3205" s="54" t="s">
        <v>7015</v>
      </c>
      <c r="K3205" s="54" t="s">
        <v>7014</v>
      </c>
      <c r="L3205" s="54" t="s">
        <v>363</v>
      </c>
      <c r="M3205" s="54" t="s">
        <v>104</v>
      </c>
      <c r="N3205" s="54">
        <v>10.3</v>
      </c>
      <c r="P3205" s="54">
        <v>0.45</v>
      </c>
      <c r="R3205" s="54">
        <v>10050.08</v>
      </c>
      <c r="S3205" s="54">
        <v>3486</v>
      </c>
      <c r="T3205" s="54">
        <v>621</v>
      </c>
      <c r="U3205" s="54">
        <v>305000</v>
      </c>
    </row>
    <row r="3206" spans="5:21">
      <c r="E3206" s="55">
        <v>337.1</v>
      </c>
      <c r="F3206" s="55">
        <v>25.12</v>
      </c>
      <c r="H3206" s="54" t="s">
        <v>7016</v>
      </c>
      <c r="I3206" s="55">
        <v>2</v>
      </c>
      <c r="J3206" s="54" t="s">
        <v>7017</v>
      </c>
      <c r="K3206" s="54" t="s">
        <v>7016</v>
      </c>
      <c r="L3206" s="54" t="s">
        <v>363</v>
      </c>
      <c r="M3206" s="54" t="s">
        <v>104</v>
      </c>
      <c r="N3206" s="54">
        <v>10.3</v>
      </c>
      <c r="P3206" s="54">
        <v>0.45</v>
      </c>
      <c r="R3206" s="54">
        <v>9972.09</v>
      </c>
      <c r="S3206" s="54">
        <v>3327</v>
      </c>
      <c r="T3206" s="54">
        <v>795</v>
      </c>
      <c r="U3206" s="54">
        <v>310000</v>
      </c>
    </row>
    <row r="3207" spans="5:21">
      <c r="E3207" s="55">
        <v>337.1</v>
      </c>
      <c r="F3207" s="55">
        <v>25.13</v>
      </c>
      <c r="H3207" s="54" t="s">
        <v>7018</v>
      </c>
      <c r="I3207" s="55">
        <v>2</v>
      </c>
      <c r="J3207" s="54" t="s">
        <v>7019</v>
      </c>
      <c r="K3207" s="54" t="s">
        <v>7018</v>
      </c>
      <c r="L3207" s="54" t="s">
        <v>363</v>
      </c>
      <c r="M3207" s="54" t="s">
        <v>104</v>
      </c>
      <c r="N3207" s="54">
        <v>10.3</v>
      </c>
      <c r="P3207" s="54">
        <v>0.46</v>
      </c>
      <c r="R3207" s="54">
        <v>10000.450000000001</v>
      </c>
      <c r="S3207" s="54">
        <v>3398</v>
      </c>
      <c r="T3207" s="54">
        <v>778</v>
      </c>
      <c r="U3207" s="54">
        <v>332500</v>
      </c>
    </row>
    <row r="3208" spans="5:21">
      <c r="E3208" s="55">
        <v>337.1</v>
      </c>
      <c r="F3208" s="55">
        <v>25.14</v>
      </c>
      <c r="H3208" s="54" t="s">
        <v>7020</v>
      </c>
      <c r="I3208" s="55">
        <v>2</v>
      </c>
      <c r="J3208" s="54" t="s">
        <v>7021</v>
      </c>
      <c r="K3208" s="54" t="s">
        <v>7020</v>
      </c>
      <c r="L3208" s="54" t="s">
        <v>363</v>
      </c>
      <c r="M3208" s="54" t="s">
        <v>104</v>
      </c>
      <c r="N3208" s="54">
        <v>10.3</v>
      </c>
      <c r="P3208" s="54">
        <v>0.46</v>
      </c>
      <c r="R3208" s="54">
        <v>10067.799999999999</v>
      </c>
      <c r="S3208" s="54">
        <v>2020</v>
      </c>
      <c r="T3208" s="54">
        <v>42</v>
      </c>
      <c r="U3208" s="54">
        <v>191000</v>
      </c>
    </row>
    <row r="3209" spans="5:21">
      <c r="E3209" s="55">
        <v>337.1</v>
      </c>
      <c r="F3209" s="55">
        <v>25.15</v>
      </c>
      <c r="H3209" s="54" t="s">
        <v>7022</v>
      </c>
      <c r="I3209" s="55">
        <v>2</v>
      </c>
      <c r="J3209" s="54" t="s">
        <v>7023</v>
      </c>
      <c r="K3209" s="54" t="s">
        <v>7024</v>
      </c>
      <c r="L3209" s="54" t="s">
        <v>7025</v>
      </c>
      <c r="M3209" s="54" t="s">
        <v>104</v>
      </c>
      <c r="N3209" s="54">
        <v>10.4</v>
      </c>
      <c r="P3209" s="54">
        <v>0.46</v>
      </c>
      <c r="R3209" s="54">
        <v>8071.97</v>
      </c>
      <c r="S3209" s="54">
        <v>2421</v>
      </c>
      <c r="T3209" s="54">
        <v>115</v>
      </c>
      <c r="U3209" s="54">
        <v>177000</v>
      </c>
    </row>
    <row r="3210" spans="5:21">
      <c r="E3210" s="55">
        <v>337.1</v>
      </c>
      <c r="F3210" s="55">
        <v>25.16</v>
      </c>
      <c r="H3210" s="54" t="s">
        <v>7026</v>
      </c>
      <c r="I3210" s="55">
        <v>2</v>
      </c>
      <c r="J3210" s="54" t="s">
        <v>7027</v>
      </c>
      <c r="K3210" s="54" t="s">
        <v>7026</v>
      </c>
      <c r="L3210" s="54" t="s">
        <v>363</v>
      </c>
      <c r="M3210" s="54" t="s">
        <v>104</v>
      </c>
      <c r="N3210" s="54">
        <v>10.4</v>
      </c>
      <c r="P3210" s="54">
        <v>0.46</v>
      </c>
      <c r="R3210" s="54">
        <v>10057.17</v>
      </c>
      <c r="S3210" s="54">
        <v>3300</v>
      </c>
      <c r="T3210" s="54">
        <v>378</v>
      </c>
      <c r="U3210" s="54">
        <v>1</v>
      </c>
    </row>
    <row r="3211" spans="5:21">
      <c r="E3211" s="55">
        <v>337.1</v>
      </c>
      <c r="F3211" s="55">
        <v>25.17</v>
      </c>
      <c r="H3211" s="54" t="s">
        <v>7028</v>
      </c>
      <c r="I3211" s="55">
        <v>2</v>
      </c>
      <c r="J3211" s="54" t="s">
        <v>7029</v>
      </c>
      <c r="K3211" s="54" t="s">
        <v>7028</v>
      </c>
      <c r="L3211" s="54" t="s">
        <v>363</v>
      </c>
      <c r="M3211" s="54" t="s">
        <v>104</v>
      </c>
      <c r="N3211" s="54">
        <v>10.4</v>
      </c>
      <c r="P3211" s="54">
        <v>0.46</v>
      </c>
      <c r="R3211" s="54">
        <v>10177.700000000001</v>
      </c>
      <c r="U3211" s="54">
        <v>0</v>
      </c>
    </row>
    <row r="3212" spans="5:21">
      <c r="E3212" s="55">
        <v>337.1</v>
      </c>
      <c r="F3212" s="55">
        <v>25.18</v>
      </c>
      <c r="H3212" s="54" t="s">
        <v>7030</v>
      </c>
      <c r="I3212" s="55">
        <v>2</v>
      </c>
      <c r="J3212" s="54" t="s">
        <v>7031</v>
      </c>
      <c r="K3212" s="54" t="s">
        <v>7030</v>
      </c>
      <c r="L3212" s="54" t="s">
        <v>363</v>
      </c>
      <c r="M3212" s="54" t="s">
        <v>104</v>
      </c>
      <c r="N3212" s="54">
        <v>10.4</v>
      </c>
      <c r="P3212" s="54">
        <v>0.46</v>
      </c>
      <c r="R3212" s="54">
        <v>10149.34</v>
      </c>
      <c r="S3212" s="54">
        <v>1890</v>
      </c>
      <c r="T3212" s="54">
        <v>328</v>
      </c>
      <c r="U3212" s="54">
        <v>185000</v>
      </c>
    </row>
    <row r="3213" spans="5:21">
      <c r="E3213" s="55">
        <v>337.1</v>
      </c>
      <c r="F3213" s="55">
        <v>25.19</v>
      </c>
      <c r="H3213" s="54" t="s">
        <v>7032</v>
      </c>
      <c r="I3213" s="55">
        <v>2</v>
      </c>
      <c r="J3213" s="54" t="s">
        <v>7033</v>
      </c>
      <c r="K3213" s="54" t="s">
        <v>7032</v>
      </c>
      <c r="L3213" s="54" t="s">
        <v>6565</v>
      </c>
      <c r="M3213" s="54" t="s">
        <v>104</v>
      </c>
      <c r="N3213" s="54">
        <v>10.4</v>
      </c>
      <c r="P3213" s="54">
        <v>0.46</v>
      </c>
      <c r="R3213" s="54">
        <v>9567.9599999999991</v>
      </c>
      <c r="S3213" s="54">
        <v>3285</v>
      </c>
      <c r="T3213" s="54">
        <v>57</v>
      </c>
      <c r="U3213" s="54">
        <v>1</v>
      </c>
    </row>
    <row r="3214" spans="5:21">
      <c r="E3214" s="55">
        <v>337.1</v>
      </c>
      <c r="F3214" s="55">
        <v>25.2</v>
      </c>
      <c r="H3214" s="54" t="s">
        <v>7034</v>
      </c>
      <c r="I3214" s="55">
        <v>2</v>
      </c>
      <c r="J3214" s="54" t="s">
        <v>7035</v>
      </c>
      <c r="K3214" s="54" t="s">
        <v>7034</v>
      </c>
      <c r="L3214" s="54" t="s">
        <v>363</v>
      </c>
      <c r="M3214" s="54" t="s">
        <v>104</v>
      </c>
      <c r="N3214" s="54">
        <v>10.4</v>
      </c>
      <c r="P3214" s="54">
        <v>0.46</v>
      </c>
      <c r="R3214" s="54">
        <v>9135.4699999999993</v>
      </c>
      <c r="S3214" s="54">
        <v>3324</v>
      </c>
      <c r="T3214" s="54">
        <v>699</v>
      </c>
      <c r="U3214" s="54">
        <v>267500</v>
      </c>
    </row>
    <row r="3215" spans="5:21">
      <c r="E3215" s="55">
        <v>337.1</v>
      </c>
      <c r="F3215" s="55">
        <v>25.21</v>
      </c>
      <c r="H3215" s="54" t="s">
        <v>142</v>
      </c>
      <c r="I3215" s="55">
        <v>1</v>
      </c>
      <c r="J3215" s="54" t="s">
        <v>6519</v>
      </c>
      <c r="K3215" s="54" t="s">
        <v>6510</v>
      </c>
      <c r="L3215" s="54" t="s">
        <v>363</v>
      </c>
      <c r="M3215" s="54" t="s">
        <v>104</v>
      </c>
      <c r="N3215" s="54">
        <v>10.4</v>
      </c>
      <c r="P3215" s="54">
        <v>13.38</v>
      </c>
      <c r="R3215" s="54">
        <v>475.03</v>
      </c>
      <c r="U3215" s="54">
        <v>0</v>
      </c>
    </row>
    <row r="3216" spans="5:21">
      <c r="E3216" s="55">
        <v>337.1</v>
      </c>
      <c r="F3216" s="55">
        <v>25.22</v>
      </c>
      <c r="H3216" s="54" t="s">
        <v>7036</v>
      </c>
      <c r="I3216" s="55">
        <v>2</v>
      </c>
      <c r="J3216" s="54" t="s">
        <v>7037</v>
      </c>
      <c r="K3216" s="54" t="s">
        <v>7036</v>
      </c>
      <c r="L3216" s="54" t="s">
        <v>363</v>
      </c>
      <c r="M3216" s="54" t="s">
        <v>104</v>
      </c>
      <c r="N3216" s="54">
        <v>10.4</v>
      </c>
      <c r="P3216" s="54">
        <v>0.46</v>
      </c>
      <c r="R3216" s="54">
        <v>8334.2999999999993</v>
      </c>
      <c r="S3216" s="54">
        <v>3502</v>
      </c>
      <c r="T3216" s="54">
        <v>872</v>
      </c>
      <c r="U3216" s="54">
        <v>270000</v>
      </c>
    </row>
    <row r="3217" spans="5:21">
      <c r="E3217" s="55">
        <v>337.1</v>
      </c>
      <c r="F3217" s="55">
        <v>25.23</v>
      </c>
      <c r="H3217" s="54" t="s">
        <v>7038</v>
      </c>
      <c r="I3217" s="55">
        <v>2</v>
      </c>
      <c r="J3217" s="54" t="s">
        <v>7039</v>
      </c>
      <c r="K3217" s="54" t="s">
        <v>7038</v>
      </c>
      <c r="L3217" s="54" t="s">
        <v>363</v>
      </c>
      <c r="M3217" s="54" t="s">
        <v>104</v>
      </c>
      <c r="N3217" s="54">
        <v>10.4</v>
      </c>
      <c r="P3217" s="54">
        <v>0.46</v>
      </c>
      <c r="R3217" s="54">
        <v>8486.73</v>
      </c>
      <c r="S3217" s="54">
        <v>2670</v>
      </c>
      <c r="T3217" s="54">
        <v>245</v>
      </c>
      <c r="U3217" s="54">
        <v>235000</v>
      </c>
    </row>
    <row r="3218" spans="5:21">
      <c r="E3218" s="55">
        <v>337.1</v>
      </c>
      <c r="F3218" s="55">
        <v>25.24</v>
      </c>
      <c r="H3218" s="54" t="s">
        <v>7040</v>
      </c>
      <c r="I3218" s="55">
        <v>2</v>
      </c>
      <c r="J3218" s="54" t="s">
        <v>7041</v>
      </c>
      <c r="K3218" s="54" t="s">
        <v>7040</v>
      </c>
      <c r="L3218" s="54" t="s">
        <v>2159</v>
      </c>
      <c r="M3218" s="54" t="s">
        <v>104</v>
      </c>
      <c r="N3218" s="54">
        <v>10.4</v>
      </c>
      <c r="P3218" s="54">
        <v>0.46</v>
      </c>
      <c r="R3218" s="54">
        <v>8437.1</v>
      </c>
      <c r="S3218" s="54">
        <v>3287</v>
      </c>
      <c r="T3218" s="54">
        <v>46</v>
      </c>
      <c r="U3218" s="54">
        <v>219500</v>
      </c>
    </row>
    <row r="3219" spans="5:21">
      <c r="E3219" s="55">
        <v>337.1</v>
      </c>
      <c r="F3219" s="55">
        <v>25.25</v>
      </c>
      <c r="H3219" s="54" t="s">
        <v>7042</v>
      </c>
      <c r="I3219" s="55">
        <v>2</v>
      </c>
      <c r="J3219" s="54" t="s">
        <v>7043</v>
      </c>
      <c r="K3219" s="54" t="s">
        <v>7042</v>
      </c>
      <c r="L3219" s="54" t="s">
        <v>363</v>
      </c>
      <c r="M3219" s="54" t="s">
        <v>104</v>
      </c>
      <c r="N3219" s="54">
        <v>10.4</v>
      </c>
      <c r="P3219" s="54">
        <v>0.46</v>
      </c>
      <c r="R3219" s="54">
        <v>8671.07</v>
      </c>
      <c r="S3219" s="54">
        <v>3488</v>
      </c>
      <c r="T3219" s="54">
        <v>285</v>
      </c>
      <c r="U3219" s="54">
        <v>330000</v>
      </c>
    </row>
    <row r="3220" spans="5:21">
      <c r="E3220" s="55">
        <v>337.1</v>
      </c>
      <c r="F3220" s="55">
        <v>25.26</v>
      </c>
      <c r="H3220" s="54" t="s">
        <v>7044</v>
      </c>
      <c r="I3220" s="55">
        <v>2</v>
      </c>
      <c r="J3220" s="54" t="s">
        <v>7045</v>
      </c>
      <c r="K3220" s="54" t="s">
        <v>7044</v>
      </c>
      <c r="L3220" s="54" t="s">
        <v>363</v>
      </c>
      <c r="M3220" s="54" t="s">
        <v>104</v>
      </c>
      <c r="N3220" s="54">
        <v>10.4</v>
      </c>
      <c r="P3220" s="54">
        <v>0.46</v>
      </c>
      <c r="R3220" s="54">
        <v>10620.82</v>
      </c>
      <c r="S3220" s="54">
        <v>3497</v>
      </c>
      <c r="T3220" s="54">
        <v>386</v>
      </c>
      <c r="U3220" s="54">
        <v>349900</v>
      </c>
    </row>
    <row r="3221" spans="5:21">
      <c r="E3221" s="55">
        <v>337.1</v>
      </c>
      <c r="F3221" s="55">
        <v>25.27</v>
      </c>
      <c r="H3221" s="54" t="s">
        <v>7046</v>
      </c>
      <c r="I3221" s="55">
        <v>2</v>
      </c>
      <c r="J3221" s="54" t="s">
        <v>7047</v>
      </c>
      <c r="K3221" s="54" t="s">
        <v>7046</v>
      </c>
      <c r="L3221" s="54" t="s">
        <v>368</v>
      </c>
      <c r="M3221" s="54" t="s">
        <v>104</v>
      </c>
      <c r="N3221" s="54">
        <v>10.4</v>
      </c>
      <c r="P3221" s="54">
        <v>0.49</v>
      </c>
      <c r="R3221" s="54">
        <v>9755.84</v>
      </c>
      <c r="S3221" s="54">
        <v>3449</v>
      </c>
      <c r="T3221" s="54">
        <v>566</v>
      </c>
      <c r="U3221" s="54">
        <v>265000</v>
      </c>
    </row>
    <row r="3222" spans="5:21">
      <c r="E3222" s="55">
        <v>337.1</v>
      </c>
      <c r="F3222" s="55">
        <v>25.28</v>
      </c>
      <c r="H3222" s="54" t="s">
        <v>7048</v>
      </c>
      <c r="I3222" s="55">
        <v>2</v>
      </c>
      <c r="J3222" s="54" t="s">
        <v>7049</v>
      </c>
      <c r="K3222" s="54" t="s">
        <v>7048</v>
      </c>
      <c r="L3222" s="54" t="s">
        <v>363</v>
      </c>
      <c r="M3222" s="54" t="s">
        <v>104</v>
      </c>
      <c r="N3222" s="54">
        <v>10.4</v>
      </c>
      <c r="P3222" s="54">
        <v>0.49</v>
      </c>
      <c r="R3222" s="54">
        <v>9844.4699999999993</v>
      </c>
      <c r="S3222" s="54">
        <v>3162</v>
      </c>
      <c r="T3222" s="54">
        <v>92</v>
      </c>
      <c r="U3222" s="54">
        <v>1</v>
      </c>
    </row>
    <row r="3223" spans="5:21">
      <c r="E3223" s="55">
        <v>337.1</v>
      </c>
      <c r="F3223" s="55">
        <v>25.29</v>
      </c>
      <c r="H3223" s="54" t="s">
        <v>7050</v>
      </c>
      <c r="I3223" s="55">
        <v>2</v>
      </c>
      <c r="J3223" s="54" t="s">
        <v>7051</v>
      </c>
      <c r="K3223" s="54" t="s">
        <v>7050</v>
      </c>
      <c r="L3223" s="54" t="s">
        <v>363</v>
      </c>
      <c r="M3223" s="54" t="s">
        <v>104</v>
      </c>
      <c r="N3223" s="54">
        <v>10.4</v>
      </c>
      <c r="P3223" s="54">
        <v>0.46</v>
      </c>
      <c r="R3223" s="54">
        <v>9560.8700000000008</v>
      </c>
      <c r="S3223" s="54">
        <v>3052</v>
      </c>
      <c r="T3223" s="54">
        <v>74</v>
      </c>
      <c r="U3223" s="54">
        <v>375000</v>
      </c>
    </row>
    <row r="3224" spans="5:21">
      <c r="E3224" s="55">
        <v>337.1</v>
      </c>
      <c r="F3224" s="55">
        <v>25.3</v>
      </c>
      <c r="H3224" s="54" t="s">
        <v>7052</v>
      </c>
      <c r="I3224" s="55">
        <v>2</v>
      </c>
      <c r="J3224" s="54" t="s">
        <v>7053</v>
      </c>
      <c r="K3224" s="54" t="s">
        <v>7052</v>
      </c>
      <c r="L3224" s="54" t="s">
        <v>363</v>
      </c>
      <c r="M3224" s="54" t="s">
        <v>104</v>
      </c>
      <c r="N3224" s="54">
        <v>10.4</v>
      </c>
      <c r="P3224" s="54">
        <v>0.46</v>
      </c>
      <c r="R3224" s="54">
        <v>9876.3700000000008</v>
      </c>
      <c r="S3224" s="54">
        <v>3070</v>
      </c>
      <c r="T3224" s="54">
        <v>296</v>
      </c>
      <c r="U3224" s="54">
        <v>100</v>
      </c>
    </row>
    <row r="3225" spans="5:21">
      <c r="E3225" s="55">
        <v>337.1</v>
      </c>
      <c r="F3225" s="55">
        <v>25.31</v>
      </c>
      <c r="H3225" s="54" t="s">
        <v>7054</v>
      </c>
      <c r="I3225" s="55">
        <v>2</v>
      </c>
      <c r="J3225" s="54" t="s">
        <v>7055</v>
      </c>
      <c r="K3225" s="54" t="s">
        <v>7054</v>
      </c>
      <c r="L3225" s="54" t="s">
        <v>363</v>
      </c>
      <c r="M3225" s="54" t="s">
        <v>104</v>
      </c>
      <c r="N3225" s="54">
        <v>10.4</v>
      </c>
      <c r="P3225" s="54">
        <v>0.46</v>
      </c>
      <c r="R3225" s="54">
        <v>10220.24</v>
      </c>
      <c r="S3225" s="54">
        <v>3264</v>
      </c>
      <c r="T3225" s="54">
        <v>25</v>
      </c>
      <c r="U3225" s="54">
        <v>300000</v>
      </c>
    </row>
    <row r="3226" spans="5:21">
      <c r="E3226" s="55">
        <v>337.1</v>
      </c>
      <c r="F3226" s="55">
        <v>25.32</v>
      </c>
      <c r="H3226" s="54" t="s">
        <v>7056</v>
      </c>
      <c r="I3226" s="55">
        <v>2</v>
      </c>
      <c r="J3226" s="54" t="s">
        <v>7057</v>
      </c>
      <c r="K3226" s="54" t="s">
        <v>7056</v>
      </c>
      <c r="L3226" s="54" t="s">
        <v>363</v>
      </c>
      <c r="M3226" s="54" t="s">
        <v>104</v>
      </c>
      <c r="N3226" s="54">
        <v>10.4</v>
      </c>
      <c r="P3226" s="54">
        <v>0.49</v>
      </c>
      <c r="R3226" s="54">
        <v>10230.870000000001</v>
      </c>
      <c r="S3226" s="54">
        <v>3465</v>
      </c>
      <c r="T3226" s="54">
        <v>198</v>
      </c>
      <c r="U3226" s="54">
        <v>191891</v>
      </c>
    </row>
    <row r="3227" spans="5:21">
      <c r="E3227" s="55">
        <v>337.1</v>
      </c>
      <c r="F3227" s="55">
        <v>25.33</v>
      </c>
      <c r="H3227" s="54" t="s">
        <v>7058</v>
      </c>
      <c r="I3227" s="55">
        <v>2</v>
      </c>
      <c r="J3227" s="54" t="s">
        <v>7059</v>
      </c>
      <c r="K3227" s="54" t="s">
        <v>7058</v>
      </c>
      <c r="L3227" s="54" t="s">
        <v>363</v>
      </c>
      <c r="M3227" s="54" t="s">
        <v>104</v>
      </c>
      <c r="N3227" s="54">
        <v>10.4</v>
      </c>
      <c r="P3227" s="54">
        <v>0.49</v>
      </c>
      <c r="R3227" s="54">
        <v>10227.33</v>
      </c>
      <c r="S3227" s="54">
        <v>2961</v>
      </c>
      <c r="T3227" s="54">
        <v>140</v>
      </c>
      <c r="U3227" s="54">
        <v>423000</v>
      </c>
    </row>
    <row r="3228" spans="5:21">
      <c r="E3228" s="55">
        <v>337.1</v>
      </c>
      <c r="F3228" s="55">
        <v>25.34</v>
      </c>
      <c r="H3228" s="54" t="s">
        <v>7060</v>
      </c>
      <c r="I3228" s="55">
        <v>2</v>
      </c>
      <c r="J3228" s="54" t="s">
        <v>7061</v>
      </c>
      <c r="K3228" s="54" t="s">
        <v>7060</v>
      </c>
      <c r="L3228" s="54" t="s">
        <v>363</v>
      </c>
      <c r="M3228" s="54" t="s">
        <v>104</v>
      </c>
      <c r="N3228" s="54">
        <v>10.4</v>
      </c>
      <c r="P3228" s="54">
        <v>0.49</v>
      </c>
      <c r="R3228" s="54">
        <v>10280.5</v>
      </c>
      <c r="S3228" s="54">
        <v>3315</v>
      </c>
      <c r="T3228" s="54">
        <v>590</v>
      </c>
      <c r="U3228" s="54">
        <v>300000</v>
      </c>
    </row>
    <row r="3229" spans="5:21">
      <c r="E3229" s="55">
        <v>337.1</v>
      </c>
      <c r="F3229" s="55">
        <v>25.35</v>
      </c>
      <c r="H3229" s="54" t="s">
        <v>7062</v>
      </c>
      <c r="I3229" s="55">
        <v>2</v>
      </c>
      <c r="J3229" s="54" t="s">
        <v>7063</v>
      </c>
      <c r="K3229" s="54" t="s">
        <v>7062</v>
      </c>
      <c r="L3229" s="54" t="s">
        <v>363</v>
      </c>
      <c r="M3229" s="54" t="s">
        <v>104</v>
      </c>
      <c r="N3229" s="54">
        <v>10.4</v>
      </c>
      <c r="P3229" s="54">
        <v>0.49</v>
      </c>
      <c r="R3229" s="54">
        <v>10057.17</v>
      </c>
      <c r="S3229" s="54">
        <v>3411</v>
      </c>
      <c r="T3229" s="54">
        <v>931</v>
      </c>
      <c r="U3229" s="54">
        <v>335000</v>
      </c>
    </row>
    <row r="3230" spans="5:21">
      <c r="E3230" s="55">
        <v>337.1</v>
      </c>
      <c r="F3230" s="55">
        <v>25.36</v>
      </c>
      <c r="H3230" s="54" t="s">
        <v>7064</v>
      </c>
      <c r="I3230" s="55">
        <v>2</v>
      </c>
      <c r="J3230" s="54" t="s">
        <v>7065</v>
      </c>
      <c r="K3230" s="54" t="s">
        <v>7064</v>
      </c>
      <c r="L3230" s="54" t="s">
        <v>363</v>
      </c>
      <c r="M3230" s="54" t="s">
        <v>104</v>
      </c>
      <c r="N3230" s="54">
        <v>10.4</v>
      </c>
      <c r="P3230" s="54">
        <v>0.49</v>
      </c>
      <c r="R3230" s="54">
        <v>9989.81</v>
      </c>
      <c r="S3230" s="54">
        <v>2154</v>
      </c>
      <c r="T3230" s="54">
        <v>178</v>
      </c>
      <c r="U3230" s="54">
        <v>182000</v>
      </c>
    </row>
    <row r="3231" spans="5:21">
      <c r="E3231" s="55">
        <v>337.1</v>
      </c>
      <c r="F3231" s="55">
        <v>25.37</v>
      </c>
      <c r="H3231" s="54" t="s">
        <v>7066</v>
      </c>
      <c r="I3231" s="55">
        <v>2</v>
      </c>
      <c r="J3231" s="54" t="s">
        <v>7067</v>
      </c>
      <c r="K3231" s="54" t="s">
        <v>7066</v>
      </c>
      <c r="L3231" s="54" t="s">
        <v>363</v>
      </c>
      <c r="M3231" s="54" t="s">
        <v>104</v>
      </c>
      <c r="N3231" s="54">
        <v>10.4</v>
      </c>
      <c r="P3231" s="54">
        <v>0.5</v>
      </c>
      <c r="R3231" s="54">
        <v>9858.65</v>
      </c>
      <c r="S3231" s="54">
        <v>2831</v>
      </c>
      <c r="T3231" s="54">
        <v>275</v>
      </c>
      <c r="U3231" s="54">
        <v>364900</v>
      </c>
    </row>
    <row r="3232" spans="5:21">
      <c r="E3232" s="55">
        <v>337.1</v>
      </c>
      <c r="F3232" s="55">
        <v>25.38</v>
      </c>
      <c r="H3232" s="54" t="s">
        <v>7068</v>
      </c>
      <c r="I3232" s="55">
        <v>2</v>
      </c>
      <c r="J3232" s="54" t="s">
        <v>7069</v>
      </c>
      <c r="K3232" s="54" t="s">
        <v>7068</v>
      </c>
      <c r="L3232" s="54" t="s">
        <v>363</v>
      </c>
      <c r="M3232" s="54" t="s">
        <v>104</v>
      </c>
      <c r="N3232" s="54">
        <v>10.4</v>
      </c>
      <c r="P3232" s="54">
        <v>0.47</v>
      </c>
      <c r="R3232" s="54">
        <v>9787.75</v>
      </c>
      <c r="S3232" s="54">
        <v>3297</v>
      </c>
      <c r="T3232" s="54">
        <v>729</v>
      </c>
      <c r="U3232" s="54">
        <v>220000</v>
      </c>
    </row>
    <row r="3233" spans="5:21">
      <c r="E3233" s="55">
        <v>337.1</v>
      </c>
      <c r="F3233" s="55">
        <v>25.39</v>
      </c>
      <c r="H3233" s="54" t="s">
        <v>142</v>
      </c>
      <c r="I3233" s="55">
        <v>1</v>
      </c>
      <c r="J3233" s="54" t="s">
        <v>6519</v>
      </c>
      <c r="K3233" s="54" t="s">
        <v>6510</v>
      </c>
      <c r="L3233" s="54" t="s">
        <v>363</v>
      </c>
      <c r="M3233" s="54" t="s">
        <v>104</v>
      </c>
      <c r="N3233" s="54">
        <v>10.4</v>
      </c>
      <c r="P3233" s="54">
        <v>6.16</v>
      </c>
      <c r="R3233" s="54">
        <v>219.79</v>
      </c>
      <c r="U3233" s="54">
        <v>0</v>
      </c>
    </row>
    <row r="3234" spans="5:21">
      <c r="E3234" s="55">
        <v>337.1</v>
      </c>
      <c r="F3234" s="55">
        <v>25.4</v>
      </c>
      <c r="H3234" s="54" t="s">
        <v>7070</v>
      </c>
      <c r="I3234" s="55">
        <v>2</v>
      </c>
      <c r="J3234" s="54" t="s">
        <v>7071</v>
      </c>
      <c r="K3234" s="54" t="s">
        <v>7070</v>
      </c>
      <c r="L3234" s="54" t="s">
        <v>2159</v>
      </c>
      <c r="M3234" s="54" t="s">
        <v>104</v>
      </c>
      <c r="N3234" s="54">
        <v>10.4</v>
      </c>
      <c r="P3234" s="54">
        <v>0.46</v>
      </c>
      <c r="R3234" s="54">
        <v>9284.3700000000008</v>
      </c>
      <c r="S3234" s="54">
        <v>3474</v>
      </c>
      <c r="T3234" s="54">
        <v>748</v>
      </c>
      <c r="U3234" s="54">
        <v>315000</v>
      </c>
    </row>
    <row r="3235" spans="5:21">
      <c r="E3235" s="55">
        <v>337.1</v>
      </c>
      <c r="F3235" s="55">
        <v>25.41</v>
      </c>
      <c r="H3235" s="54" t="s">
        <v>7072</v>
      </c>
      <c r="I3235" s="55">
        <v>2</v>
      </c>
      <c r="J3235" s="54" t="s">
        <v>7073</v>
      </c>
      <c r="K3235" s="54" t="s">
        <v>7072</v>
      </c>
      <c r="L3235" s="54" t="s">
        <v>363</v>
      </c>
      <c r="M3235" s="54" t="s">
        <v>104</v>
      </c>
      <c r="N3235" s="54">
        <v>10.4</v>
      </c>
      <c r="P3235" s="54">
        <v>0.46</v>
      </c>
      <c r="R3235" s="54">
        <v>10000.450000000001</v>
      </c>
      <c r="U3235" s="54">
        <v>0</v>
      </c>
    </row>
    <row r="3236" spans="5:21">
      <c r="E3236" s="55">
        <v>337.1</v>
      </c>
      <c r="F3236" s="55">
        <v>25.42</v>
      </c>
      <c r="H3236" s="54" t="s">
        <v>7074</v>
      </c>
      <c r="I3236" s="55">
        <v>2</v>
      </c>
      <c r="J3236" s="54" t="s">
        <v>7075</v>
      </c>
      <c r="K3236" s="54" t="s">
        <v>7074</v>
      </c>
      <c r="L3236" s="54" t="s">
        <v>363</v>
      </c>
      <c r="M3236" s="54" t="s">
        <v>104</v>
      </c>
      <c r="N3236" s="54">
        <v>10.4</v>
      </c>
      <c r="P3236" s="54">
        <v>0.46</v>
      </c>
      <c r="R3236" s="54">
        <v>10050.08</v>
      </c>
      <c r="S3236" s="54">
        <v>3372</v>
      </c>
      <c r="T3236" s="54">
        <v>556</v>
      </c>
      <c r="U3236" s="54">
        <v>303000</v>
      </c>
    </row>
    <row r="3237" spans="5:21">
      <c r="E3237" s="55">
        <v>337.1</v>
      </c>
      <c r="F3237" s="55">
        <v>25.43</v>
      </c>
      <c r="H3237" s="54" t="s">
        <v>7076</v>
      </c>
      <c r="I3237" s="55">
        <v>2</v>
      </c>
      <c r="J3237" s="54" t="s">
        <v>7077</v>
      </c>
      <c r="K3237" s="54" t="s">
        <v>7076</v>
      </c>
      <c r="L3237" s="54" t="s">
        <v>363</v>
      </c>
      <c r="M3237" s="54" t="s">
        <v>104</v>
      </c>
      <c r="N3237" s="54">
        <v>10.4</v>
      </c>
      <c r="P3237" s="54">
        <v>0.5</v>
      </c>
      <c r="R3237" s="54">
        <v>10000.450000000001</v>
      </c>
      <c r="S3237" s="54">
        <v>3270</v>
      </c>
      <c r="T3237" s="54">
        <v>700</v>
      </c>
      <c r="U3237" s="54">
        <v>306250</v>
      </c>
    </row>
    <row r="3238" spans="5:21">
      <c r="E3238" s="55">
        <v>337.1</v>
      </c>
      <c r="F3238" s="55">
        <v>25.44</v>
      </c>
      <c r="H3238" s="54" t="s">
        <v>142</v>
      </c>
      <c r="I3238" s="55">
        <v>1</v>
      </c>
      <c r="J3238" s="54" t="s">
        <v>6519</v>
      </c>
      <c r="K3238" s="54" t="s">
        <v>6510</v>
      </c>
      <c r="L3238" s="54" t="s">
        <v>363</v>
      </c>
      <c r="M3238" s="54" t="s">
        <v>104</v>
      </c>
      <c r="N3238" s="54">
        <v>10.4</v>
      </c>
      <c r="P3238" s="54">
        <v>0.67</v>
      </c>
      <c r="R3238" s="54">
        <v>24.82</v>
      </c>
      <c r="U3238" s="54">
        <v>0</v>
      </c>
    </row>
    <row r="3239" spans="5:21">
      <c r="E3239" s="55">
        <v>337.1</v>
      </c>
      <c r="F3239" s="55">
        <v>26.01</v>
      </c>
      <c r="H3239" s="54" t="s">
        <v>7078</v>
      </c>
      <c r="I3239" s="55">
        <v>2</v>
      </c>
      <c r="J3239" s="54" t="s">
        <v>7079</v>
      </c>
      <c r="K3239" s="54" t="s">
        <v>7078</v>
      </c>
      <c r="L3239" s="54" t="s">
        <v>342</v>
      </c>
      <c r="M3239" s="54" t="s">
        <v>104</v>
      </c>
      <c r="N3239" s="54">
        <v>10.4</v>
      </c>
      <c r="P3239" s="54">
        <v>1.79</v>
      </c>
      <c r="R3239" s="54">
        <v>8206.68</v>
      </c>
      <c r="S3239" s="54">
        <v>3278</v>
      </c>
      <c r="T3239" s="54">
        <v>111</v>
      </c>
      <c r="U3239" s="54">
        <v>1</v>
      </c>
    </row>
    <row r="3240" spans="5:21">
      <c r="E3240" s="55">
        <v>337.1</v>
      </c>
      <c r="F3240" s="55">
        <v>26.02</v>
      </c>
      <c r="H3240" s="54" t="s">
        <v>7080</v>
      </c>
      <c r="I3240" s="55">
        <v>2</v>
      </c>
      <c r="J3240" s="54" t="s">
        <v>7081</v>
      </c>
      <c r="K3240" s="54" t="s">
        <v>7080</v>
      </c>
      <c r="L3240" s="54" t="s">
        <v>342</v>
      </c>
      <c r="M3240" s="54" t="s">
        <v>104</v>
      </c>
      <c r="N3240" s="54">
        <v>10.4</v>
      </c>
      <c r="P3240" s="54">
        <v>1.82</v>
      </c>
      <c r="R3240" s="54">
        <v>10549.92</v>
      </c>
      <c r="U3240" s="54">
        <v>0</v>
      </c>
    </row>
    <row r="3241" spans="5:21">
      <c r="E3241" s="55">
        <v>337.1</v>
      </c>
      <c r="F3241" s="55">
        <v>26.03</v>
      </c>
      <c r="H3241" s="54" t="s">
        <v>7082</v>
      </c>
      <c r="I3241" s="55">
        <v>2</v>
      </c>
      <c r="J3241" s="54" t="s">
        <v>7083</v>
      </c>
      <c r="K3241" s="54" t="s">
        <v>7082</v>
      </c>
      <c r="L3241" s="54" t="s">
        <v>342</v>
      </c>
      <c r="M3241" s="54" t="s">
        <v>104</v>
      </c>
      <c r="N3241" s="54">
        <v>10.4</v>
      </c>
      <c r="P3241" s="54">
        <v>1.78</v>
      </c>
      <c r="R3241" s="54">
        <v>13729.79</v>
      </c>
      <c r="S3241" s="54">
        <v>3348</v>
      </c>
      <c r="T3241" s="54">
        <v>597</v>
      </c>
      <c r="U3241" s="54">
        <v>380000</v>
      </c>
    </row>
    <row r="3242" spans="5:21">
      <c r="E3242" s="55">
        <v>337.1</v>
      </c>
      <c r="F3242" s="55">
        <v>27</v>
      </c>
      <c r="H3242" s="54" t="s">
        <v>7084</v>
      </c>
      <c r="I3242" s="55">
        <v>2</v>
      </c>
      <c r="J3242" s="54" t="s">
        <v>7085</v>
      </c>
      <c r="K3242" s="54" t="s">
        <v>7086</v>
      </c>
      <c r="L3242" s="54" t="s">
        <v>1020</v>
      </c>
      <c r="M3242" s="54" t="s">
        <v>104</v>
      </c>
      <c r="N3242" s="54">
        <v>10.4</v>
      </c>
      <c r="P3242" s="54">
        <v>1.64</v>
      </c>
      <c r="R3242" s="54">
        <v>2761.56</v>
      </c>
      <c r="S3242" s="54">
        <v>3086</v>
      </c>
      <c r="T3242" s="54">
        <v>328</v>
      </c>
      <c r="U3242" s="54">
        <v>1</v>
      </c>
    </row>
    <row r="3243" spans="5:21">
      <c r="E3243" s="55">
        <v>337.1</v>
      </c>
      <c r="F3243" s="55">
        <v>28</v>
      </c>
      <c r="H3243" s="54" t="s">
        <v>7087</v>
      </c>
      <c r="I3243" s="55">
        <v>2</v>
      </c>
      <c r="J3243" s="54" t="s">
        <v>7088</v>
      </c>
      <c r="K3243" s="54" t="s">
        <v>7087</v>
      </c>
      <c r="L3243" s="54" t="s">
        <v>342</v>
      </c>
      <c r="M3243" s="54" t="s">
        <v>104</v>
      </c>
      <c r="N3243" s="54">
        <v>10.4</v>
      </c>
      <c r="P3243" s="54">
        <v>0.21</v>
      </c>
      <c r="R3243" s="54">
        <v>5959.15</v>
      </c>
      <c r="S3243" s="54">
        <v>3197</v>
      </c>
      <c r="T3243" s="54">
        <v>239</v>
      </c>
      <c r="U3243" s="54">
        <v>234000</v>
      </c>
    </row>
    <row r="3244" spans="5:21">
      <c r="E3244" s="55">
        <v>337.1</v>
      </c>
      <c r="F3244" s="55">
        <v>32.01</v>
      </c>
      <c r="H3244" s="54" t="s">
        <v>125</v>
      </c>
      <c r="I3244" s="55" t="s">
        <v>77</v>
      </c>
      <c r="J3244" s="54" t="s">
        <v>85</v>
      </c>
      <c r="K3244" s="54" t="s">
        <v>322</v>
      </c>
      <c r="L3244" s="54" t="s">
        <v>309</v>
      </c>
      <c r="M3244" s="54" t="s">
        <v>104</v>
      </c>
      <c r="N3244" s="54">
        <v>10.4</v>
      </c>
      <c r="P3244" s="54">
        <v>0.56999999999999995</v>
      </c>
      <c r="Q3244" s="54" t="s">
        <v>121</v>
      </c>
      <c r="R3244" s="54">
        <v>0</v>
      </c>
      <c r="S3244" s="54">
        <v>2984</v>
      </c>
      <c r="T3244" s="54">
        <v>190</v>
      </c>
      <c r="U3244" s="54">
        <v>1</v>
      </c>
    </row>
    <row r="3245" spans="5:21">
      <c r="E3245" s="55">
        <v>337.1</v>
      </c>
      <c r="F3245" s="55">
        <v>32.020000000000003</v>
      </c>
      <c r="H3245" s="54" t="s">
        <v>7089</v>
      </c>
      <c r="I3245" s="55">
        <v>2</v>
      </c>
      <c r="J3245" s="54" t="s">
        <v>7090</v>
      </c>
      <c r="K3245" s="54" t="s">
        <v>7089</v>
      </c>
      <c r="L3245" s="54" t="s">
        <v>342</v>
      </c>
      <c r="M3245" s="54" t="s">
        <v>104</v>
      </c>
      <c r="N3245" s="54">
        <v>10.4</v>
      </c>
      <c r="P3245" s="54">
        <v>1.53</v>
      </c>
      <c r="R3245" s="54">
        <v>15250.61</v>
      </c>
      <c r="U3245" s="54">
        <v>0</v>
      </c>
    </row>
    <row r="3246" spans="5:21">
      <c r="E3246" s="55">
        <v>337.1</v>
      </c>
      <c r="F3246" s="55">
        <v>32.03</v>
      </c>
      <c r="H3246" s="54" t="s">
        <v>7091</v>
      </c>
      <c r="I3246" s="55">
        <v>2</v>
      </c>
      <c r="J3246" s="54" t="s">
        <v>7092</v>
      </c>
      <c r="K3246" s="54" t="s">
        <v>7091</v>
      </c>
      <c r="L3246" s="54" t="s">
        <v>342</v>
      </c>
      <c r="M3246" s="54" t="s">
        <v>104</v>
      </c>
      <c r="N3246" s="54">
        <v>10.4</v>
      </c>
      <c r="P3246" s="54">
        <v>1.44</v>
      </c>
      <c r="R3246" s="54">
        <v>15264.77</v>
      </c>
      <c r="S3246" s="54">
        <v>3251</v>
      </c>
      <c r="T3246" s="54">
        <v>658</v>
      </c>
      <c r="U3246" s="54">
        <v>506500</v>
      </c>
    </row>
    <row r="3247" spans="5:21">
      <c r="E3247" s="55">
        <v>337.1</v>
      </c>
      <c r="F3247" s="55">
        <v>32.04</v>
      </c>
      <c r="H3247" s="54" t="s">
        <v>7093</v>
      </c>
      <c r="I3247" s="55">
        <v>2</v>
      </c>
      <c r="J3247" s="54" t="s">
        <v>7094</v>
      </c>
      <c r="K3247" s="54" t="s">
        <v>7093</v>
      </c>
      <c r="L3247" s="54" t="s">
        <v>342</v>
      </c>
      <c r="M3247" s="54" t="s">
        <v>104</v>
      </c>
      <c r="N3247" s="54">
        <v>10.4</v>
      </c>
      <c r="P3247" s="54">
        <v>2.2599999999999998</v>
      </c>
      <c r="R3247" s="54">
        <v>15002.44</v>
      </c>
      <c r="S3247" s="54">
        <v>2686</v>
      </c>
      <c r="T3247" s="54">
        <v>20</v>
      </c>
      <c r="U3247" s="54">
        <v>364900</v>
      </c>
    </row>
    <row r="3248" spans="5:21">
      <c r="E3248" s="55">
        <v>337.1</v>
      </c>
      <c r="F3248" s="55">
        <v>32.049999999999997</v>
      </c>
      <c r="H3248" s="54" t="s">
        <v>7095</v>
      </c>
      <c r="I3248" s="55">
        <v>2</v>
      </c>
      <c r="J3248" s="54" t="s">
        <v>7096</v>
      </c>
      <c r="K3248" s="54" t="s">
        <v>7095</v>
      </c>
      <c r="L3248" s="54" t="s">
        <v>342</v>
      </c>
      <c r="M3248" s="54" t="s">
        <v>104</v>
      </c>
      <c r="N3248" s="54">
        <v>10.4</v>
      </c>
      <c r="P3248" s="54">
        <v>2.99</v>
      </c>
      <c r="R3248" s="54">
        <v>15920.6</v>
      </c>
      <c r="U3248" s="54">
        <v>0</v>
      </c>
    </row>
    <row r="3249" spans="5:21">
      <c r="E3249" s="55">
        <v>337.1</v>
      </c>
      <c r="F3249" s="55">
        <v>32.06</v>
      </c>
      <c r="H3249" s="54" t="s">
        <v>7097</v>
      </c>
      <c r="I3249" s="55">
        <v>2</v>
      </c>
      <c r="J3249" s="54" t="s">
        <v>7098</v>
      </c>
      <c r="K3249" s="54" t="s">
        <v>7097</v>
      </c>
      <c r="L3249" s="54" t="s">
        <v>342</v>
      </c>
      <c r="M3249" s="54" t="s">
        <v>104</v>
      </c>
      <c r="N3249" s="54">
        <v>10.4</v>
      </c>
      <c r="P3249" s="54">
        <v>2.7</v>
      </c>
      <c r="R3249" s="54">
        <v>15491.65</v>
      </c>
      <c r="S3249" s="54">
        <v>2951</v>
      </c>
      <c r="T3249" s="54">
        <v>77</v>
      </c>
      <c r="U3249" s="54">
        <v>1</v>
      </c>
    </row>
    <row r="3250" spans="5:21">
      <c r="E3250" s="55">
        <v>337.1</v>
      </c>
      <c r="F3250" s="55">
        <v>32.07</v>
      </c>
      <c r="H3250" s="54" t="s">
        <v>7099</v>
      </c>
      <c r="I3250" s="55">
        <v>2</v>
      </c>
      <c r="J3250" s="54" t="s">
        <v>7100</v>
      </c>
      <c r="K3250" s="54" t="s">
        <v>7099</v>
      </c>
      <c r="L3250" s="54" t="s">
        <v>342</v>
      </c>
      <c r="M3250" s="54" t="s">
        <v>104</v>
      </c>
      <c r="N3250" s="54">
        <v>10.4</v>
      </c>
      <c r="P3250" s="54">
        <v>2.4700000000000002</v>
      </c>
      <c r="R3250" s="54">
        <v>18019.240000000002</v>
      </c>
      <c r="S3250" s="54">
        <v>2724</v>
      </c>
      <c r="T3250" s="54">
        <v>10</v>
      </c>
      <c r="U3250" s="54">
        <v>455000</v>
      </c>
    </row>
    <row r="3251" spans="5:21">
      <c r="E3251" s="55">
        <v>337.1</v>
      </c>
      <c r="F3251" s="55">
        <v>32.08</v>
      </c>
      <c r="H3251" s="54" t="s">
        <v>7101</v>
      </c>
      <c r="I3251" s="55">
        <v>2</v>
      </c>
      <c r="J3251" s="54" t="s">
        <v>7102</v>
      </c>
      <c r="K3251" s="54" t="s">
        <v>7101</v>
      </c>
      <c r="L3251" s="54" t="s">
        <v>342</v>
      </c>
      <c r="M3251" s="54" t="s">
        <v>104</v>
      </c>
      <c r="N3251" s="54">
        <v>10.4</v>
      </c>
      <c r="P3251" s="54">
        <v>2.63</v>
      </c>
      <c r="R3251" s="54">
        <v>16446.95</v>
      </c>
      <c r="S3251" s="54">
        <v>3479</v>
      </c>
      <c r="T3251" s="54">
        <v>57</v>
      </c>
      <c r="U3251" s="54">
        <v>477500</v>
      </c>
    </row>
    <row r="3252" spans="5:21">
      <c r="E3252" s="55">
        <v>337.1</v>
      </c>
      <c r="F3252" s="55">
        <v>32.090000000000003</v>
      </c>
      <c r="H3252" s="54" t="s">
        <v>7103</v>
      </c>
      <c r="I3252" s="55">
        <v>2</v>
      </c>
      <c r="J3252" s="54" t="s">
        <v>7104</v>
      </c>
      <c r="K3252" s="54" t="s">
        <v>7105</v>
      </c>
      <c r="L3252" s="54" t="s">
        <v>764</v>
      </c>
      <c r="M3252" s="54" t="s">
        <v>104</v>
      </c>
      <c r="N3252" s="54">
        <v>10.4</v>
      </c>
      <c r="P3252" s="54">
        <v>2.77</v>
      </c>
      <c r="R3252" s="54">
        <v>17888.07</v>
      </c>
      <c r="S3252" s="54">
        <v>3499</v>
      </c>
      <c r="T3252" s="54">
        <v>457</v>
      </c>
      <c r="U3252" s="54">
        <v>320250</v>
      </c>
    </row>
    <row r="3253" spans="5:21">
      <c r="E3253" s="55">
        <v>337.1</v>
      </c>
      <c r="F3253" s="55">
        <v>32.1</v>
      </c>
      <c r="H3253" s="54" t="s">
        <v>7106</v>
      </c>
      <c r="I3253" s="55">
        <v>2</v>
      </c>
      <c r="J3253" s="54" t="s">
        <v>7107</v>
      </c>
      <c r="K3253" s="54" t="s">
        <v>7106</v>
      </c>
      <c r="L3253" s="54" t="s">
        <v>342</v>
      </c>
      <c r="M3253" s="54" t="s">
        <v>104</v>
      </c>
      <c r="N3253" s="54">
        <v>10.4</v>
      </c>
      <c r="P3253" s="54">
        <v>3.21</v>
      </c>
      <c r="R3253" s="54">
        <v>18682.150000000001</v>
      </c>
      <c r="S3253" s="54">
        <v>2716</v>
      </c>
      <c r="T3253" s="54">
        <v>308</v>
      </c>
      <c r="U3253" s="54">
        <v>509350</v>
      </c>
    </row>
    <row r="3254" spans="5:21">
      <c r="E3254" s="55">
        <v>337.1</v>
      </c>
      <c r="F3254" s="55">
        <v>38.159999999999997</v>
      </c>
      <c r="H3254" s="54" t="s">
        <v>7108</v>
      </c>
      <c r="I3254" s="55">
        <v>2</v>
      </c>
      <c r="J3254" s="54" t="s">
        <v>7109</v>
      </c>
      <c r="K3254" s="54" t="s">
        <v>7108</v>
      </c>
      <c r="L3254" s="54" t="s">
        <v>342</v>
      </c>
      <c r="M3254" s="54" t="s">
        <v>104</v>
      </c>
      <c r="N3254" s="54">
        <v>10.4</v>
      </c>
      <c r="P3254" s="54">
        <v>0.95699999999999996</v>
      </c>
      <c r="R3254" s="54">
        <v>12024.64</v>
      </c>
      <c r="S3254" s="54">
        <v>2470</v>
      </c>
      <c r="T3254" s="54">
        <v>67</v>
      </c>
      <c r="U3254" s="54">
        <v>317500</v>
      </c>
    </row>
    <row r="3255" spans="5:21">
      <c r="E3255" s="55">
        <v>337.1</v>
      </c>
      <c r="F3255" s="55">
        <v>38.17</v>
      </c>
      <c r="H3255" s="54" t="s">
        <v>7110</v>
      </c>
      <c r="I3255" s="55">
        <v>2</v>
      </c>
      <c r="J3255" s="54" t="s">
        <v>7111</v>
      </c>
      <c r="K3255" s="54" t="s">
        <v>7110</v>
      </c>
      <c r="L3255" s="54" t="s">
        <v>342</v>
      </c>
      <c r="M3255" s="54" t="s">
        <v>104</v>
      </c>
      <c r="N3255" s="54">
        <v>10.4</v>
      </c>
      <c r="P3255" s="54">
        <v>0.94899999999999995</v>
      </c>
      <c r="R3255" s="54">
        <v>13254.76</v>
      </c>
      <c r="S3255" s="54">
        <v>3449</v>
      </c>
      <c r="T3255" s="54">
        <v>445</v>
      </c>
      <c r="U3255" s="54">
        <v>435000</v>
      </c>
    </row>
    <row r="3256" spans="5:21">
      <c r="E3256" s="55">
        <v>337.1</v>
      </c>
      <c r="F3256" s="55">
        <v>38.18</v>
      </c>
      <c r="H3256" s="54" t="s">
        <v>7112</v>
      </c>
      <c r="I3256" s="55">
        <v>2</v>
      </c>
      <c r="J3256" s="54" t="s">
        <v>7113</v>
      </c>
      <c r="K3256" s="54" t="s">
        <v>7112</v>
      </c>
      <c r="L3256" s="54" t="s">
        <v>342</v>
      </c>
      <c r="M3256" s="54" t="s">
        <v>104</v>
      </c>
      <c r="N3256" s="54">
        <v>10.4</v>
      </c>
      <c r="P3256" s="54">
        <v>0.93500000000000005</v>
      </c>
      <c r="R3256" s="54">
        <v>11670.14</v>
      </c>
      <c r="S3256" s="54">
        <v>3393</v>
      </c>
      <c r="T3256" s="54">
        <v>34</v>
      </c>
      <c r="U3256" s="54">
        <v>10</v>
      </c>
    </row>
    <row r="3257" spans="5:21">
      <c r="E3257" s="55">
        <v>337.1</v>
      </c>
      <c r="F3257" s="55">
        <v>38.19</v>
      </c>
      <c r="H3257" s="54" t="s">
        <v>7114</v>
      </c>
      <c r="I3257" s="55">
        <v>2</v>
      </c>
      <c r="J3257" s="54" t="s">
        <v>7115</v>
      </c>
      <c r="K3257" s="54" t="s">
        <v>7114</v>
      </c>
      <c r="L3257" s="54" t="s">
        <v>342</v>
      </c>
      <c r="M3257" s="54" t="s">
        <v>104</v>
      </c>
      <c r="N3257" s="54">
        <v>10.4</v>
      </c>
      <c r="P3257" s="54">
        <v>0.999</v>
      </c>
      <c r="R3257" s="54">
        <v>13003.06</v>
      </c>
      <c r="S3257" s="54">
        <v>2470</v>
      </c>
      <c r="T3257" s="54">
        <v>95</v>
      </c>
      <c r="U3257" s="54">
        <v>307000</v>
      </c>
    </row>
    <row r="3258" spans="5:21">
      <c r="E3258" s="55">
        <v>337.1</v>
      </c>
      <c r="F3258" s="55">
        <v>38.200000000000003</v>
      </c>
      <c r="H3258" s="54" t="s">
        <v>7116</v>
      </c>
      <c r="I3258" s="55">
        <v>2</v>
      </c>
      <c r="J3258" s="54" t="s">
        <v>7117</v>
      </c>
      <c r="K3258" s="54" t="s">
        <v>7116</v>
      </c>
      <c r="L3258" s="54" t="s">
        <v>342</v>
      </c>
      <c r="M3258" s="54" t="s">
        <v>104</v>
      </c>
      <c r="N3258" s="54">
        <v>10.4</v>
      </c>
      <c r="P3258" s="54">
        <v>0.94699999999999995</v>
      </c>
      <c r="R3258" s="54">
        <v>12762</v>
      </c>
      <c r="S3258" s="54">
        <v>3257</v>
      </c>
      <c r="T3258" s="54">
        <v>811</v>
      </c>
      <c r="U3258" s="54">
        <v>435000</v>
      </c>
    </row>
    <row r="3259" spans="5:21">
      <c r="E3259" s="55">
        <v>337.1</v>
      </c>
      <c r="F3259" s="55">
        <v>38.21</v>
      </c>
      <c r="H3259" s="54" t="s">
        <v>7118</v>
      </c>
      <c r="I3259" s="55">
        <v>2</v>
      </c>
      <c r="J3259" s="54" t="s">
        <v>7119</v>
      </c>
      <c r="K3259" s="54" t="s">
        <v>7118</v>
      </c>
      <c r="L3259" s="54" t="s">
        <v>342</v>
      </c>
      <c r="M3259" s="54" t="s">
        <v>104</v>
      </c>
      <c r="N3259" s="54">
        <v>10.4</v>
      </c>
      <c r="P3259" s="54">
        <v>0.97299999999999998</v>
      </c>
      <c r="R3259" s="54">
        <v>13226.4</v>
      </c>
      <c r="S3259" s="54">
        <v>3251</v>
      </c>
      <c r="T3259" s="54">
        <v>112</v>
      </c>
      <c r="U3259" s="54">
        <v>445000</v>
      </c>
    </row>
    <row r="3260" spans="5:21">
      <c r="E3260" s="55">
        <v>337.1</v>
      </c>
      <c r="F3260" s="55">
        <v>38.22</v>
      </c>
      <c r="H3260" s="54" t="s">
        <v>7120</v>
      </c>
      <c r="I3260" s="55">
        <v>2</v>
      </c>
      <c r="J3260" s="54" t="s">
        <v>7121</v>
      </c>
      <c r="K3260" s="54" t="s">
        <v>7120</v>
      </c>
      <c r="L3260" s="54" t="s">
        <v>342</v>
      </c>
      <c r="M3260" s="54" t="s">
        <v>104</v>
      </c>
      <c r="N3260" s="54">
        <v>10.4</v>
      </c>
      <c r="P3260" s="54">
        <v>0.92600000000000005</v>
      </c>
      <c r="R3260" s="54">
        <v>11383</v>
      </c>
      <c r="S3260" s="54">
        <v>3326</v>
      </c>
      <c r="T3260" s="54">
        <v>369</v>
      </c>
      <c r="U3260" s="54">
        <v>362000</v>
      </c>
    </row>
    <row r="3261" spans="5:21">
      <c r="E3261" s="55">
        <v>337.1</v>
      </c>
      <c r="F3261" s="55">
        <v>38.229999999999997</v>
      </c>
      <c r="H3261" s="54" t="s">
        <v>7122</v>
      </c>
      <c r="I3261" s="55">
        <v>2</v>
      </c>
      <c r="J3261" s="54" t="s">
        <v>7123</v>
      </c>
      <c r="K3261" s="54" t="s">
        <v>7122</v>
      </c>
      <c r="L3261" s="54" t="s">
        <v>342</v>
      </c>
      <c r="M3261" s="54" t="s">
        <v>104</v>
      </c>
      <c r="N3261" s="54">
        <v>10.4</v>
      </c>
      <c r="P3261" s="54">
        <v>1.149</v>
      </c>
      <c r="R3261" s="54">
        <v>12655.65</v>
      </c>
      <c r="S3261" s="54">
        <v>3491</v>
      </c>
      <c r="T3261" s="54">
        <v>773</v>
      </c>
      <c r="U3261" s="54">
        <v>1</v>
      </c>
    </row>
    <row r="3262" spans="5:21">
      <c r="E3262" s="55">
        <v>337.1</v>
      </c>
      <c r="F3262" s="55">
        <v>38.24</v>
      </c>
      <c r="H3262" s="54" t="s">
        <v>7124</v>
      </c>
      <c r="I3262" s="55">
        <v>2</v>
      </c>
      <c r="J3262" s="54" t="s">
        <v>7125</v>
      </c>
      <c r="K3262" s="54" t="s">
        <v>7124</v>
      </c>
      <c r="L3262" s="54" t="s">
        <v>342</v>
      </c>
      <c r="M3262" s="54" t="s">
        <v>104</v>
      </c>
      <c r="N3262" s="54">
        <v>10.4</v>
      </c>
      <c r="P3262" s="54">
        <v>1.238</v>
      </c>
      <c r="R3262" s="54">
        <v>12570.57</v>
      </c>
      <c r="S3262" s="54">
        <v>2692</v>
      </c>
      <c r="T3262" s="54">
        <v>272</v>
      </c>
      <c r="U3262" s="54">
        <v>400000</v>
      </c>
    </row>
    <row r="3263" spans="5:21">
      <c r="E3263" s="55">
        <v>337.1</v>
      </c>
      <c r="F3263" s="55">
        <v>38.25</v>
      </c>
      <c r="H3263" s="54" t="s">
        <v>7126</v>
      </c>
      <c r="I3263" s="55">
        <v>2</v>
      </c>
      <c r="J3263" s="54" t="s">
        <v>7127</v>
      </c>
      <c r="K3263" s="54" t="s">
        <v>7126</v>
      </c>
      <c r="L3263" s="54" t="s">
        <v>342</v>
      </c>
      <c r="M3263" s="54" t="s">
        <v>104</v>
      </c>
      <c r="N3263" s="54">
        <v>10.4</v>
      </c>
      <c r="P3263" s="54">
        <v>1.07</v>
      </c>
      <c r="R3263" s="54">
        <v>15023.71</v>
      </c>
      <c r="S3263" s="54">
        <v>1804</v>
      </c>
      <c r="T3263" s="54">
        <v>313</v>
      </c>
      <c r="U3263" s="54">
        <v>69900</v>
      </c>
    </row>
    <row r="3264" spans="5:21">
      <c r="E3264" s="55">
        <v>337.1</v>
      </c>
      <c r="F3264" s="55">
        <v>38.26</v>
      </c>
      <c r="H3264" s="54" t="s">
        <v>6410</v>
      </c>
      <c r="I3264" s="55">
        <v>2</v>
      </c>
      <c r="J3264" s="54" t="s">
        <v>7128</v>
      </c>
      <c r="K3264" s="54" t="s">
        <v>6410</v>
      </c>
      <c r="L3264" s="54" t="s">
        <v>342</v>
      </c>
      <c r="M3264" s="54" t="s">
        <v>104</v>
      </c>
      <c r="N3264" s="54">
        <v>10.4</v>
      </c>
      <c r="P3264" s="54">
        <v>0.94</v>
      </c>
      <c r="R3264" s="54">
        <v>12531.58</v>
      </c>
      <c r="S3264" s="54">
        <v>1805</v>
      </c>
      <c r="T3264" s="54">
        <v>155</v>
      </c>
      <c r="U3264" s="54">
        <v>65900</v>
      </c>
    </row>
    <row r="3265" spans="5:21">
      <c r="E3265" s="55">
        <v>337.1</v>
      </c>
      <c r="F3265" s="55">
        <v>38.270000000000003</v>
      </c>
      <c r="H3265" s="54" t="s">
        <v>7129</v>
      </c>
      <c r="I3265" s="55">
        <v>2</v>
      </c>
      <c r="J3265" s="54" t="s">
        <v>7130</v>
      </c>
      <c r="K3265" s="54" t="s">
        <v>7129</v>
      </c>
      <c r="L3265" s="54" t="s">
        <v>342</v>
      </c>
      <c r="M3265" s="54" t="s">
        <v>104</v>
      </c>
      <c r="N3265" s="54">
        <v>10.4</v>
      </c>
      <c r="P3265" s="54">
        <v>0.99</v>
      </c>
      <c r="R3265" s="54">
        <v>13580.9</v>
      </c>
      <c r="S3265" s="54">
        <v>1803</v>
      </c>
      <c r="T3265" s="54">
        <v>39</v>
      </c>
      <c r="U3265" s="54">
        <v>65900</v>
      </c>
    </row>
    <row r="3266" spans="5:21">
      <c r="E3266" s="55">
        <v>337.1</v>
      </c>
      <c r="F3266" s="55">
        <v>38.28</v>
      </c>
      <c r="H3266" s="54" t="s">
        <v>7131</v>
      </c>
      <c r="I3266" s="55">
        <v>2</v>
      </c>
      <c r="J3266" s="54" t="s">
        <v>7132</v>
      </c>
      <c r="K3266" s="54" t="s">
        <v>7131</v>
      </c>
      <c r="L3266" s="54" t="s">
        <v>342</v>
      </c>
      <c r="M3266" s="54" t="s">
        <v>104</v>
      </c>
      <c r="N3266" s="54">
        <v>10.4</v>
      </c>
      <c r="P3266" s="54">
        <v>0.99</v>
      </c>
      <c r="R3266" s="54">
        <v>11145.48</v>
      </c>
      <c r="S3266" s="54">
        <v>1826</v>
      </c>
      <c r="T3266" s="54">
        <v>78</v>
      </c>
      <c r="U3266" s="54">
        <v>65900</v>
      </c>
    </row>
    <row r="3267" spans="5:21">
      <c r="E3267" s="55">
        <v>337.11</v>
      </c>
      <c r="F3267" s="55">
        <v>29</v>
      </c>
      <c r="H3267" s="54" t="s">
        <v>7133</v>
      </c>
      <c r="I3267" s="55">
        <v>2</v>
      </c>
      <c r="J3267" s="54" t="s">
        <v>7134</v>
      </c>
      <c r="K3267" s="54" t="s">
        <v>7133</v>
      </c>
      <c r="L3267" s="54" t="s">
        <v>342</v>
      </c>
      <c r="M3267" s="54" t="s">
        <v>104</v>
      </c>
      <c r="N3267" s="54">
        <v>10.7</v>
      </c>
      <c r="P3267" s="54">
        <v>0.21</v>
      </c>
      <c r="R3267" s="54">
        <v>5991.05</v>
      </c>
      <c r="U3267" s="54">
        <v>0</v>
      </c>
    </row>
    <row r="3268" spans="5:21">
      <c r="E3268" s="55">
        <v>337.11</v>
      </c>
      <c r="F3268" s="55">
        <v>30</v>
      </c>
      <c r="H3268" s="54" t="s">
        <v>7135</v>
      </c>
      <c r="I3268" s="55">
        <v>1</v>
      </c>
      <c r="J3268" s="54" t="s">
        <v>7136</v>
      </c>
      <c r="K3268" s="54" t="s">
        <v>7135</v>
      </c>
      <c r="L3268" s="54" t="s">
        <v>342</v>
      </c>
      <c r="M3268" s="54" t="s">
        <v>104</v>
      </c>
      <c r="N3268" s="54">
        <v>10.7</v>
      </c>
      <c r="P3268" s="54">
        <v>0.21</v>
      </c>
      <c r="R3268" s="54">
        <v>613.29</v>
      </c>
      <c r="S3268" s="54">
        <v>3369</v>
      </c>
      <c r="T3268" s="54">
        <v>597</v>
      </c>
      <c r="U3268" s="54">
        <v>5000</v>
      </c>
    </row>
    <row r="3269" spans="5:21">
      <c r="E3269" s="55">
        <v>337.11</v>
      </c>
      <c r="F3269" s="55">
        <v>31</v>
      </c>
      <c r="H3269" s="54" t="s">
        <v>7137</v>
      </c>
      <c r="I3269" s="55">
        <v>2</v>
      </c>
      <c r="J3269" s="54" t="s">
        <v>7138</v>
      </c>
      <c r="K3269" s="54" t="s">
        <v>7139</v>
      </c>
      <c r="L3269" s="54" t="s">
        <v>3675</v>
      </c>
      <c r="M3269" s="54" t="s">
        <v>104</v>
      </c>
      <c r="N3269" s="54">
        <v>10.7</v>
      </c>
      <c r="P3269" s="54">
        <v>0.21</v>
      </c>
      <c r="R3269" s="54">
        <v>6834.76</v>
      </c>
      <c r="S3269" s="54">
        <v>2738</v>
      </c>
      <c r="T3269" s="54">
        <v>282</v>
      </c>
      <c r="U3269" s="54">
        <v>176000</v>
      </c>
    </row>
    <row r="3270" spans="5:21">
      <c r="E3270" s="55">
        <v>337.11</v>
      </c>
      <c r="F3270" s="55">
        <v>32.11</v>
      </c>
      <c r="H3270" s="54" t="s">
        <v>7140</v>
      </c>
      <c r="I3270" s="55">
        <v>2</v>
      </c>
      <c r="J3270" s="54" t="s">
        <v>7141</v>
      </c>
      <c r="K3270" s="54" t="s">
        <v>7142</v>
      </c>
      <c r="L3270" s="54" t="s">
        <v>342</v>
      </c>
      <c r="M3270" s="54" t="s">
        <v>104</v>
      </c>
      <c r="N3270" s="54">
        <v>10.7</v>
      </c>
      <c r="P3270" s="54">
        <v>1.76</v>
      </c>
      <c r="R3270" s="54">
        <v>16824.57</v>
      </c>
      <c r="U3270" s="54">
        <v>0</v>
      </c>
    </row>
    <row r="3271" spans="5:21">
      <c r="E3271" s="55">
        <v>337.11</v>
      </c>
      <c r="F3271" s="55">
        <v>32.119999999999997</v>
      </c>
      <c r="H3271" s="54" t="s">
        <v>7143</v>
      </c>
      <c r="I3271" s="55">
        <v>2</v>
      </c>
      <c r="J3271" s="54" t="s">
        <v>7144</v>
      </c>
      <c r="K3271" s="54" t="s">
        <v>7143</v>
      </c>
      <c r="L3271" s="54" t="s">
        <v>342</v>
      </c>
      <c r="M3271" s="54" t="s">
        <v>104</v>
      </c>
      <c r="N3271" s="54">
        <v>10.7</v>
      </c>
      <c r="P3271" s="54">
        <v>1.23</v>
      </c>
      <c r="R3271" s="54">
        <v>15920.6</v>
      </c>
      <c r="U3271" s="54">
        <v>0</v>
      </c>
    </row>
    <row r="3272" spans="5:21">
      <c r="E3272" s="55">
        <v>337.11</v>
      </c>
      <c r="F3272" s="55">
        <v>32.130000000000003</v>
      </c>
      <c r="H3272" s="54" t="s">
        <v>7145</v>
      </c>
      <c r="I3272" s="55">
        <v>2</v>
      </c>
      <c r="J3272" s="54" t="s">
        <v>7146</v>
      </c>
      <c r="K3272" s="54" t="s">
        <v>7145</v>
      </c>
      <c r="L3272" s="54" t="s">
        <v>342</v>
      </c>
      <c r="M3272" s="54" t="s">
        <v>104</v>
      </c>
      <c r="N3272" s="54">
        <v>10.7</v>
      </c>
      <c r="P3272" s="54">
        <v>0.95</v>
      </c>
      <c r="R3272" s="54">
        <v>15870.97</v>
      </c>
      <c r="S3272" s="54">
        <v>3426</v>
      </c>
      <c r="T3272" s="54">
        <v>613</v>
      </c>
      <c r="U3272" s="54">
        <v>475000</v>
      </c>
    </row>
    <row r="3273" spans="5:21">
      <c r="E3273" s="55">
        <v>337.11</v>
      </c>
      <c r="F3273" s="55">
        <v>32.14</v>
      </c>
      <c r="H3273" s="54" t="s">
        <v>7147</v>
      </c>
      <c r="I3273" s="55">
        <v>2</v>
      </c>
      <c r="J3273" s="54" t="s">
        <v>7148</v>
      </c>
      <c r="K3273" s="54" t="s">
        <v>7149</v>
      </c>
      <c r="L3273" s="54" t="s">
        <v>342</v>
      </c>
      <c r="M3273" s="54" t="s">
        <v>104</v>
      </c>
      <c r="N3273" s="54">
        <v>10.7</v>
      </c>
      <c r="P3273" s="54">
        <v>0.96</v>
      </c>
      <c r="R3273" s="54">
        <v>14881.91</v>
      </c>
      <c r="S3273" s="54">
        <v>2692</v>
      </c>
      <c r="T3273" s="54">
        <v>264</v>
      </c>
      <c r="U3273" s="54">
        <v>393900</v>
      </c>
    </row>
    <row r="3274" spans="5:21">
      <c r="E3274" s="55">
        <v>337.11</v>
      </c>
      <c r="F3274" s="55">
        <v>32.15</v>
      </c>
      <c r="H3274" s="54" t="s">
        <v>7150</v>
      </c>
      <c r="I3274" s="55">
        <v>2</v>
      </c>
      <c r="J3274" s="54" t="s">
        <v>7151</v>
      </c>
      <c r="K3274" s="54" t="s">
        <v>7152</v>
      </c>
      <c r="L3274" s="54" t="s">
        <v>6984</v>
      </c>
      <c r="M3274" s="54" t="s">
        <v>104</v>
      </c>
      <c r="N3274" s="54">
        <v>10.7</v>
      </c>
      <c r="P3274" s="54">
        <v>0.93</v>
      </c>
      <c r="R3274" s="54">
        <v>14619.58</v>
      </c>
      <c r="S3274" s="54">
        <v>3459</v>
      </c>
      <c r="T3274" s="54">
        <v>622</v>
      </c>
      <c r="U3274" s="54">
        <v>470000</v>
      </c>
    </row>
    <row r="3275" spans="5:21">
      <c r="E3275" s="55">
        <v>337.11</v>
      </c>
      <c r="F3275" s="55">
        <v>32.159999999999997</v>
      </c>
      <c r="H3275" s="54" t="s">
        <v>7153</v>
      </c>
      <c r="I3275" s="55">
        <v>2</v>
      </c>
      <c r="J3275" s="54" t="s">
        <v>7154</v>
      </c>
      <c r="K3275" s="54" t="s">
        <v>7153</v>
      </c>
      <c r="L3275" s="54" t="s">
        <v>5564</v>
      </c>
      <c r="M3275" s="54" t="s">
        <v>104</v>
      </c>
      <c r="N3275" s="54">
        <v>10.7</v>
      </c>
      <c r="P3275" s="54">
        <v>0.92</v>
      </c>
      <c r="R3275" s="54">
        <v>12808.09</v>
      </c>
      <c r="S3275" s="54">
        <v>3427</v>
      </c>
      <c r="T3275" s="54">
        <v>453</v>
      </c>
      <c r="U3275" s="54">
        <v>426000</v>
      </c>
    </row>
    <row r="3276" spans="5:21">
      <c r="E3276" s="55">
        <v>337.11</v>
      </c>
      <c r="F3276" s="55">
        <v>32.17</v>
      </c>
      <c r="H3276" s="54" t="s">
        <v>7155</v>
      </c>
      <c r="I3276" s="55">
        <v>2</v>
      </c>
      <c r="J3276" s="54" t="s">
        <v>7156</v>
      </c>
      <c r="K3276" s="54" t="s">
        <v>7157</v>
      </c>
      <c r="L3276" s="54" t="s">
        <v>342</v>
      </c>
      <c r="M3276" s="54" t="s">
        <v>104</v>
      </c>
      <c r="N3276" s="54">
        <v>10.7</v>
      </c>
      <c r="P3276" s="54">
        <v>0.93</v>
      </c>
      <c r="R3276" s="54">
        <v>13914.13</v>
      </c>
      <c r="S3276" s="54">
        <v>3277</v>
      </c>
      <c r="T3276" s="54">
        <v>351</v>
      </c>
      <c r="U3276" s="54">
        <v>375000</v>
      </c>
    </row>
    <row r="3277" spans="5:21">
      <c r="E3277" s="55">
        <v>337.11</v>
      </c>
      <c r="F3277" s="55">
        <v>32.18</v>
      </c>
      <c r="H3277" s="54" t="s">
        <v>125</v>
      </c>
      <c r="I3277" s="55" t="s">
        <v>77</v>
      </c>
      <c r="J3277" s="54" t="s">
        <v>85</v>
      </c>
      <c r="K3277" s="54" t="s">
        <v>322</v>
      </c>
      <c r="L3277" s="54" t="s">
        <v>309</v>
      </c>
      <c r="M3277" s="54" t="s">
        <v>104</v>
      </c>
      <c r="N3277" s="54">
        <v>10.7</v>
      </c>
      <c r="P3277" s="54">
        <v>0.57999999999999996</v>
      </c>
      <c r="Q3277" s="54" t="s">
        <v>121</v>
      </c>
      <c r="R3277" s="54">
        <v>0</v>
      </c>
      <c r="S3277" s="54">
        <v>2984</v>
      </c>
      <c r="T3277" s="54">
        <v>186</v>
      </c>
      <c r="U3277" s="54">
        <v>1</v>
      </c>
    </row>
    <row r="3278" spans="5:21">
      <c r="E3278" s="55">
        <v>337.11</v>
      </c>
      <c r="F3278" s="55">
        <v>32.19</v>
      </c>
      <c r="H3278" s="54" t="s">
        <v>125</v>
      </c>
      <c r="I3278" s="55" t="s">
        <v>77</v>
      </c>
      <c r="J3278" s="54" t="s">
        <v>85</v>
      </c>
      <c r="K3278" s="54" t="s">
        <v>322</v>
      </c>
      <c r="L3278" s="54" t="s">
        <v>309</v>
      </c>
      <c r="M3278" s="54" t="s">
        <v>104</v>
      </c>
      <c r="N3278" s="54">
        <v>10.7</v>
      </c>
      <c r="P3278" s="54">
        <v>1.22</v>
      </c>
      <c r="Q3278" s="54" t="s">
        <v>121</v>
      </c>
      <c r="R3278" s="54">
        <v>0</v>
      </c>
      <c r="S3278" s="54">
        <v>2984</v>
      </c>
      <c r="T3278" s="54">
        <v>182</v>
      </c>
      <c r="U3278" s="54">
        <v>1</v>
      </c>
    </row>
    <row r="3279" spans="5:21">
      <c r="E3279" s="55">
        <v>337.11</v>
      </c>
      <c r="F3279" s="55">
        <v>32.200000000000003</v>
      </c>
      <c r="H3279" s="54" t="s">
        <v>7158</v>
      </c>
      <c r="I3279" s="55">
        <v>2</v>
      </c>
      <c r="J3279" s="54" t="s">
        <v>7159</v>
      </c>
      <c r="K3279" s="54" t="s">
        <v>7158</v>
      </c>
      <c r="L3279" s="54" t="s">
        <v>342</v>
      </c>
      <c r="M3279" s="54" t="s">
        <v>104</v>
      </c>
      <c r="N3279" s="54">
        <v>10.7</v>
      </c>
      <c r="P3279" s="54">
        <v>1.46</v>
      </c>
      <c r="R3279" s="54">
        <v>16335.36</v>
      </c>
      <c r="S3279" s="54">
        <v>2860</v>
      </c>
      <c r="T3279" s="54">
        <v>95</v>
      </c>
      <c r="U3279" s="54">
        <v>505000</v>
      </c>
    </row>
    <row r="3280" spans="5:21">
      <c r="E3280" s="55">
        <v>337.11</v>
      </c>
      <c r="F3280" s="55">
        <v>32.21</v>
      </c>
      <c r="H3280" s="54" t="s">
        <v>7160</v>
      </c>
      <c r="I3280" s="55">
        <v>2</v>
      </c>
      <c r="J3280" s="54" t="s">
        <v>7161</v>
      </c>
      <c r="K3280" s="54" t="s">
        <v>7160</v>
      </c>
      <c r="L3280" s="54" t="s">
        <v>342</v>
      </c>
      <c r="M3280" s="54" t="s">
        <v>104</v>
      </c>
      <c r="N3280" s="54">
        <v>10.7</v>
      </c>
      <c r="P3280" s="54">
        <v>1.46</v>
      </c>
      <c r="R3280" s="54">
        <v>14637.31</v>
      </c>
      <c r="S3280" s="54">
        <v>3126</v>
      </c>
      <c r="T3280" s="54">
        <v>117</v>
      </c>
      <c r="U3280" s="54">
        <v>595000</v>
      </c>
    </row>
    <row r="3281" spans="5:21">
      <c r="E3281" s="55">
        <v>337.11</v>
      </c>
      <c r="F3281" s="55">
        <v>32.22</v>
      </c>
      <c r="H3281" s="54" t="s">
        <v>7162</v>
      </c>
      <c r="I3281" s="55">
        <v>2</v>
      </c>
      <c r="J3281" s="54" t="s">
        <v>7163</v>
      </c>
      <c r="K3281" s="54" t="s">
        <v>7162</v>
      </c>
      <c r="L3281" s="54" t="s">
        <v>342</v>
      </c>
      <c r="M3281" s="54" t="s">
        <v>104</v>
      </c>
      <c r="N3281" s="54">
        <v>10.7</v>
      </c>
      <c r="P3281" s="54">
        <v>0.92</v>
      </c>
      <c r="R3281" s="54">
        <v>12262.16</v>
      </c>
      <c r="S3281" s="54">
        <v>3368</v>
      </c>
      <c r="T3281" s="54">
        <v>411</v>
      </c>
      <c r="U3281" s="54">
        <v>390000</v>
      </c>
    </row>
    <row r="3282" spans="5:21">
      <c r="E3282" s="55">
        <v>337.11</v>
      </c>
      <c r="F3282" s="55">
        <v>32.229999999999997</v>
      </c>
      <c r="H3282" s="54" t="s">
        <v>7164</v>
      </c>
      <c r="I3282" s="55">
        <v>2</v>
      </c>
      <c r="J3282" s="54" t="s">
        <v>7165</v>
      </c>
      <c r="K3282" s="54" t="s">
        <v>7164</v>
      </c>
      <c r="L3282" s="54" t="s">
        <v>342</v>
      </c>
      <c r="M3282" s="54" t="s">
        <v>104</v>
      </c>
      <c r="N3282" s="54">
        <v>10.7</v>
      </c>
      <c r="P3282" s="54">
        <v>1.38</v>
      </c>
      <c r="R3282" s="54">
        <v>13687.25</v>
      </c>
      <c r="S3282" s="54">
        <v>3284</v>
      </c>
      <c r="T3282" s="54">
        <v>125</v>
      </c>
      <c r="U3282" s="54">
        <v>429900</v>
      </c>
    </row>
    <row r="3283" spans="5:21">
      <c r="E3283" s="55">
        <v>337.11</v>
      </c>
      <c r="F3283" s="55">
        <v>32.24</v>
      </c>
      <c r="H3283" s="54" t="s">
        <v>123</v>
      </c>
      <c r="I3283" s="55" t="s">
        <v>77</v>
      </c>
      <c r="J3283" s="54" t="s">
        <v>85</v>
      </c>
      <c r="K3283" s="54" t="s">
        <v>322</v>
      </c>
      <c r="L3283" s="54" t="s">
        <v>309</v>
      </c>
      <c r="M3283" s="54" t="s">
        <v>104</v>
      </c>
      <c r="N3283" s="54">
        <v>10.7</v>
      </c>
      <c r="P3283" s="54">
        <v>1.74</v>
      </c>
      <c r="Q3283" s="54" t="s">
        <v>121</v>
      </c>
      <c r="R3283" s="54">
        <v>0</v>
      </c>
      <c r="S3283" s="54">
        <v>2984</v>
      </c>
      <c r="T3283" s="54">
        <v>178</v>
      </c>
      <c r="U3283" s="54">
        <v>1</v>
      </c>
    </row>
    <row r="3284" spans="5:21">
      <c r="E3284" s="55">
        <v>337.11</v>
      </c>
      <c r="F3284" s="55">
        <v>35.01</v>
      </c>
      <c r="H3284" s="54" t="s">
        <v>7166</v>
      </c>
      <c r="I3284" s="55">
        <v>2</v>
      </c>
      <c r="J3284" s="54" t="s">
        <v>7167</v>
      </c>
      <c r="K3284" s="54" t="s">
        <v>7166</v>
      </c>
      <c r="L3284" s="54" t="s">
        <v>342</v>
      </c>
      <c r="M3284" s="54" t="s">
        <v>104</v>
      </c>
      <c r="N3284" s="54">
        <v>10.7</v>
      </c>
      <c r="P3284" s="54">
        <v>0.56000000000000005</v>
      </c>
      <c r="R3284" s="54">
        <v>6288.83</v>
      </c>
      <c r="S3284" s="54">
        <v>3262</v>
      </c>
      <c r="T3284" s="54">
        <v>284</v>
      </c>
      <c r="U3284" s="54">
        <v>187000</v>
      </c>
    </row>
    <row r="3285" spans="5:21">
      <c r="E3285" s="55">
        <v>337.11</v>
      </c>
      <c r="F3285" s="55">
        <v>35.020000000000003</v>
      </c>
      <c r="H3285" s="54" t="s">
        <v>7168</v>
      </c>
      <c r="I3285" s="55">
        <v>2</v>
      </c>
      <c r="J3285" s="54" t="s">
        <v>7169</v>
      </c>
      <c r="K3285" s="54" t="s">
        <v>1025</v>
      </c>
      <c r="L3285" s="54" t="s">
        <v>309</v>
      </c>
      <c r="M3285" s="54" t="s">
        <v>104</v>
      </c>
      <c r="N3285" s="54">
        <v>10.7</v>
      </c>
      <c r="P3285" s="54">
        <v>0.37</v>
      </c>
      <c r="R3285" s="54">
        <v>6139.94</v>
      </c>
      <c r="S3285" s="54">
        <v>3466</v>
      </c>
      <c r="T3285" s="54">
        <v>452</v>
      </c>
      <c r="U3285" s="54">
        <v>70000</v>
      </c>
    </row>
    <row r="3286" spans="5:21">
      <c r="E3286" s="55">
        <v>337.11</v>
      </c>
      <c r="F3286" s="55">
        <v>36</v>
      </c>
      <c r="H3286" s="54" t="s">
        <v>7170</v>
      </c>
      <c r="I3286" s="55">
        <v>2</v>
      </c>
      <c r="J3286" s="54" t="s">
        <v>7171</v>
      </c>
      <c r="K3286" s="54" t="s">
        <v>7170</v>
      </c>
      <c r="L3286" s="54" t="s">
        <v>342</v>
      </c>
      <c r="M3286" s="54" t="s">
        <v>104</v>
      </c>
      <c r="N3286" s="54">
        <v>10.7</v>
      </c>
      <c r="P3286" s="54">
        <v>0.28999999999999998</v>
      </c>
      <c r="R3286" s="54">
        <v>6373.91</v>
      </c>
      <c r="S3286" s="54">
        <v>3206</v>
      </c>
      <c r="T3286" s="54">
        <v>876</v>
      </c>
      <c r="U3286" s="54">
        <v>241000</v>
      </c>
    </row>
    <row r="3287" spans="5:21">
      <c r="E3287" s="55">
        <v>337.11</v>
      </c>
      <c r="F3287" s="55">
        <v>37</v>
      </c>
      <c r="H3287" s="54" t="s">
        <v>7172</v>
      </c>
      <c r="I3287" s="55">
        <v>2</v>
      </c>
      <c r="J3287" s="54" t="s">
        <v>7173</v>
      </c>
      <c r="K3287" s="54" t="s">
        <v>7172</v>
      </c>
      <c r="L3287" s="54" t="s">
        <v>342</v>
      </c>
      <c r="M3287" s="54" t="s">
        <v>104</v>
      </c>
      <c r="N3287" s="54">
        <v>10.7</v>
      </c>
      <c r="P3287" s="54">
        <v>0.28999999999999998</v>
      </c>
      <c r="R3287" s="54">
        <v>5659.52</v>
      </c>
      <c r="U3287" s="54">
        <v>0</v>
      </c>
    </row>
    <row r="3288" spans="5:21">
      <c r="E3288" s="55">
        <v>337.11</v>
      </c>
      <c r="F3288" s="55">
        <v>38.020000000000003</v>
      </c>
      <c r="H3288" s="54" t="s">
        <v>7174</v>
      </c>
      <c r="I3288" s="55">
        <v>2</v>
      </c>
      <c r="J3288" s="54" t="s">
        <v>7175</v>
      </c>
      <c r="K3288" s="54" t="s">
        <v>7174</v>
      </c>
      <c r="L3288" s="54" t="s">
        <v>342</v>
      </c>
      <c r="M3288" s="54" t="s">
        <v>104</v>
      </c>
      <c r="N3288" s="54">
        <v>10.7</v>
      </c>
      <c r="P3288" s="54">
        <v>1.38</v>
      </c>
      <c r="R3288" s="54">
        <v>12184.17</v>
      </c>
      <c r="S3288" s="54">
        <v>3360</v>
      </c>
      <c r="T3288" s="54">
        <v>4</v>
      </c>
      <c r="U3288" s="54">
        <v>1</v>
      </c>
    </row>
    <row r="3289" spans="5:21">
      <c r="E3289" s="55">
        <v>337.11</v>
      </c>
      <c r="F3289" s="55">
        <v>38.03</v>
      </c>
      <c r="H3289" s="54" t="s">
        <v>7176</v>
      </c>
      <c r="I3289" s="55">
        <v>2</v>
      </c>
      <c r="J3289" s="54" t="s">
        <v>7177</v>
      </c>
      <c r="K3289" s="54" t="s">
        <v>7176</v>
      </c>
      <c r="L3289" s="54" t="s">
        <v>342</v>
      </c>
      <c r="M3289" s="54" t="s">
        <v>104</v>
      </c>
      <c r="N3289" s="54">
        <v>10.7</v>
      </c>
      <c r="P3289" s="54">
        <v>1.56</v>
      </c>
      <c r="R3289" s="54">
        <v>12308.24</v>
      </c>
      <c r="S3289" s="54">
        <v>3302</v>
      </c>
      <c r="T3289" s="54">
        <v>551</v>
      </c>
      <c r="U3289" s="54">
        <v>1</v>
      </c>
    </row>
    <row r="3290" spans="5:21">
      <c r="E3290" s="55">
        <v>337.11</v>
      </c>
      <c r="F3290" s="55">
        <v>38.04</v>
      </c>
      <c r="H3290" s="54" t="s">
        <v>7178</v>
      </c>
      <c r="I3290" s="55">
        <v>2</v>
      </c>
      <c r="J3290" s="54" t="s">
        <v>7179</v>
      </c>
      <c r="K3290" s="54" t="s">
        <v>7180</v>
      </c>
      <c r="L3290" s="54" t="s">
        <v>342</v>
      </c>
      <c r="M3290" s="54" t="s">
        <v>104</v>
      </c>
      <c r="N3290" s="54">
        <v>10.7</v>
      </c>
      <c r="P3290" s="54">
        <v>1.23</v>
      </c>
      <c r="R3290" s="54">
        <v>13279.57</v>
      </c>
      <c r="S3290" s="54">
        <v>3484</v>
      </c>
      <c r="T3290" s="54">
        <v>348</v>
      </c>
      <c r="U3290" s="54">
        <v>427000</v>
      </c>
    </row>
    <row r="3291" spans="5:21">
      <c r="E3291" s="55">
        <v>337.11</v>
      </c>
      <c r="F3291" s="55">
        <v>38.049999999999997</v>
      </c>
      <c r="H3291" s="54" t="s">
        <v>7181</v>
      </c>
      <c r="I3291" s="55">
        <v>2</v>
      </c>
      <c r="J3291" s="54" t="s">
        <v>7182</v>
      </c>
      <c r="K3291" s="54" t="s">
        <v>7181</v>
      </c>
      <c r="L3291" s="54" t="s">
        <v>342</v>
      </c>
      <c r="M3291" s="54" t="s">
        <v>104</v>
      </c>
      <c r="N3291" s="54">
        <v>10.7</v>
      </c>
      <c r="P3291" s="54">
        <v>1.59</v>
      </c>
      <c r="R3291" s="54">
        <v>11741.04</v>
      </c>
      <c r="S3291" s="54">
        <v>3487</v>
      </c>
      <c r="T3291" s="54">
        <v>135</v>
      </c>
      <c r="U3291" s="54">
        <v>410000</v>
      </c>
    </row>
    <row r="3292" spans="5:21">
      <c r="E3292" s="55">
        <v>337.11</v>
      </c>
      <c r="F3292" s="55">
        <v>38.06</v>
      </c>
      <c r="H3292" s="54" t="s">
        <v>7183</v>
      </c>
      <c r="I3292" s="55">
        <v>2</v>
      </c>
      <c r="J3292" s="54" t="s">
        <v>7184</v>
      </c>
      <c r="K3292" s="54" t="s">
        <v>7183</v>
      </c>
      <c r="L3292" s="54" t="s">
        <v>342</v>
      </c>
      <c r="M3292" s="54" t="s">
        <v>104</v>
      </c>
      <c r="N3292" s="54">
        <v>10.7</v>
      </c>
      <c r="P3292" s="54">
        <v>0.97</v>
      </c>
      <c r="R3292" s="54">
        <v>13240.58</v>
      </c>
      <c r="S3292" s="54">
        <v>2800</v>
      </c>
      <c r="T3292" s="54">
        <v>165</v>
      </c>
      <c r="U3292" s="54">
        <v>1</v>
      </c>
    </row>
    <row r="3293" spans="5:21">
      <c r="E3293" s="55">
        <v>337.11</v>
      </c>
      <c r="F3293" s="55">
        <v>38.07</v>
      </c>
      <c r="H3293" s="54" t="s">
        <v>7185</v>
      </c>
      <c r="I3293" s="55">
        <v>2</v>
      </c>
      <c r="J3293" s="54" t="s">
        <v>7186</v>
      </c>
      <c r="K3293" s="54" t="s">
        <v>7185</v>
      </c>
      <c r="L3293" s="54" t="s">
        <v>342</v>
      </c>
      <c r="M3293" s="54" t="s">
        <v>104</v>
      </c>
      <c r="N3293" s="54">
        <v>10.7</v>
      </c>
      <c r="P3293" s="54">
        <v>1.3049999999999999</v>
      </c>
      <c r="R3293" s="54">
        <v>13219.31</v>
      </c>
      <c r="S3293" s="54">
        <v>2684</v>
      </c>
      <c r="T3293" s="54">
        <v>268</v>
      </c>
      <c r="U3293" s="54">
        <v>389900</v>
      </c>
    </row>
    <row r="3294" spans="5:21">
      <c r="E3294" s="55">
        <v>337.11</v>
      </c>
      <c r="F3294" s="55">
        <v>38.08</v>
      </c>
      <c r="H3294" s="54" t="s">
        <v>120</v>
      </c>
      <c r="I3294" s="55" t="s">
        <v>77</v>
      </c>
      <c r="J3294" s="54" t="s">
        <v>85</v>
      </c>
      <c r="K3294" s="54" t="s">
        <v>322</v>
      </c>
      <c r="L3294" s="54" t="s">
        <v>309</v>
      </c>
      <c r="M3294" s="54" t="s">
        <v>104</v>
      </c>
      <c r="N3294" s="54">
        <v>10.7</v>
      </c>
      <c r="P3294" s="54">
        <v>13.5</v>
      </c>
      <c r="Q3294" s="54" t="s">
        <v>118</v>
      </c>
      <c r="R3294" s="54">
        <v>0</v>
      </c>
      <c r="U3294" s="54">
        <v>0</v>
      </c>
    </row>
    <row r="3295" spans="5:21">
      <c r="E3295" s="55">
        <v>337.11</v>
      </c>
      <c r="F3295" s="55">
        <v>38.090000000000003</v>
      </c>
      <c r="H3295" s="54" t="s">
        <v>7187</v>
      </c>
      <c r="I3295" s="55">
        <v>2</v>
      </c>
      <c r="J3295" s="54" t="s">
        <v>7188</v>
      </c>
      <c r="K3295" s="54" t="s">
        <v>7187</v>
      </c>
      <c r="L3295" s="54" t="s">
        <v>342</v>
      </c>
      <c r="M3295" s="54" t="s">
        <v>104</v>
      </c>
      <c r="N3295" s="54">
        <v>10.7</v>
      </c>
      <c r="P3295" s="54">
        <v>1.345</v>
      </c>
      <c r="R3295" s="54">
        <v>11794.22</v>
      </c>
      <c r="S3295" s="54">
        <v>2202</v>
      </c>
      <c r="T3295" s="54">
        <v>3</v>
      </c>
      <c r="U3295" s="54">
        <v>255000</v>
      </c>
    </row>
    <row r="3296" spans="5:21">
      <c r="E3296" s="55">
        <v>337.11</v>
      </c>
      <c r="F3296" s="55">
        <v>38.1</v>
      </c>
      <c r="H3296" s="54" t="s">
        <v>7189</v>
      </c>
      <c r="I3296" s="55">
        <v>2</v>
      </c>
      <c r="J3296" s="54" t="s">
        <v>7190</v>
      </c>
      <c r="K3296" s="54" t="s">
        <v>7189</v>
      </c>
      <c r="L3296" s="54" t="s">
        <v>342</v>
      </c>
      <c r="M3296" s="54" t="s">
        <v>104</v>
      </c>
      <c r="N3296" s="54">
        <v>10.7</v>
      </c>
      <c r="P3296" s="54">
        <v>1.026</v>
      </c>
      <c r="R3296" s="54">
        <v>12825.81</v>
      </c>
      <c r="U3296" s="54">
        <v>0</v>
      </c>
    </row>
    <row r="3297" spans="5:21">
      <c r="E3297" s="55">
        <v>337.11</v>
      </c>
      <c r="F3297" s="55">
        <v>38.11</v>
      </c>
      <c r="H3297" s="54" t="s">
        <v>7191</v>
      </c>
      <c r="I3297" s="55">
        <v>2</v>
      </c>
      <c r="J3297" s="54" t="s">
        <v>7192</v>
      </c>
      <c r="K3297" s="54" t="s">
        <v>7191</v>
      </c>
      <c r="L3297" s="54" t="s">
        <v>342</v>
      </c>
      <c r="M3297" s="54" t="s">
        <v>104</v>
      </c>
      <c r="N3297" s="54">
        <v>10.7</v>
      </c>
      <c r="P3297" s="54">
        <v>1.0580000000000001</v>
      </c>
      <c r="R3297" s="54">
        <v>11737.5</v>
      </c>
      <c r="S3297" s="54">
        <v>2516</v>
      </c>
      <c r="T3297" s="54">
        <v>177</v>
      </c>
      <c r="U3297" s="54">
        <v>310000</v>
      </c>
    </row>
    <row r="3298" spans="5:21">
      <c r="E3298" s="55">
        <v>337.11</v>
      </c>
      <c r="F3298" s="55">
        <v>38.119999999999997</v>
      </c>
      <c r="H3298" s="54" t="s">
        <v>7193</v>
      </c>
      <c r="I3298" s="55">
        <v>2</v>
      </c>
      <c r="J3298" s="54" t="s">
        <v>7194</v>
      </c>
      <c r="K3298" s="54" t="s">
        <v>7193</v>
      </c>
      <c r="L3298" s="54" t="s">
        <v>342</v>
      </c>
      <c r="M3298" s="54" t="s">
        <v>104</v>
      </c>
      <c r="N3298" s="54">
        <v>10.7</v>
      </c>
      <c r="P3298" s="54">
        <v>1.105</v>
      </c>
      <c r="R3298" s="54">
        <v>13254.76</v>
      </c>
      <c r="S3298" s="54">
        <v>3441</v>
      </c>
      <c r="T3298" s="54">
        <v>969</v>
      </c>
      <c r="U3298" s="54">
        <v>405000</v>
      </c>
    </row>
    <row r="3299" spans="5:21">
      <c r="E3299" s="55">
        <v>337.11</v>
      </c>
      <c r="F3299" s="55">
        <v>38.130000000000003</v>
      </c>
      <c r="H3299" s="54" t="s">
        <v>7195</v>
      </c>
      <c r="I3299" s="55">
        <v>2</v>
      </c>
      <c r="J3299" s="54" t="s">
        <v>7196</v>
      </c>
      <c r="K3299" s="54" t="s">
        <v>7195</v>
      </c>
      <c r="L3299" s="54" t="s">
        <v>342</v>
      </c>
      <c r="M3299" s="54" t="s">
        <v>104</v>
      </c>
      <c r="N3299" s="54">
        <v>10.7</v>
      </c>
      <c r="P3299" s="54">
        <v>1.333</v>
      </c>
      <c r="R3299" s="54">
        <v>14275.72</v>
      </c>
      <c r="S3299" s="54">
        <v>3324</v>
      </c>
      <c r="T3299" s="54">
        <v>532</v>
      </c>
      <c r="U3299" s="54">
        <v>440000</v>
      </c>
    </row>
    <row r="3300" spans="5:21">
      <c r="E3300" s="55">
        <v>337.11</v>
      </c>
      <c r="F3300" s="55">
        <v>38.14</v>
      </c>
      <c r="H3300" s="54" t="s">
        <v>7197</v>
      </c>
      <c r="I3300" s="55">
        <v>2</v>
      </c>
      <c r="J3300" s="54" t="s">
        <v>7198</v>
      </c>
      <c r="K3300" s="54" t="s">
        <v>7197</v>
      </c>
      <c r="L3300" s="54" t="s">
        <v>342</v>
      </c>
      <c r="M3300" s="54" t="s">
        <v>104</v>
      </c>
      <c r="N3300" s="54">
        <v>10.7</v>
      </c>
      <c r="P3300" s="54">
        <v>1.143</v>
      </c>
      <c r="R3300" s="54">
        <v>13541.9</v>
      </c>
      <c r="S3300" s="54">
        <v>2433</v>
      </c>
      <c r="T3300" s="54">
        <v>197</v>
      </c>
      <c r="U3300" s="54">
        <v>310000</v>
      </c>
    </row>
    <row r="3301" spans="5:21">
      <c r="E3301" s="55">
        <v>337.11</v>
      </c>
      <c r="F3301" s="55">
        <v>38.15</v>
      </c>
      <c r="H3301" s="54" t="s">
        <v>7199</v>
      </c>
      <c r="I3301" s="55">
        <v>2</v>
      </c>
      <c r="J3301" s="54" t="s">
        <v>7200</v>
      </c>
      <c r="K3301" s="54" t="s">
        <v>7199</v>
      </c>
      <c r="L3301" s="54" t="s">
        <v>342</v>
      </c>
      <c r="M3301" s="54" t="s">
        <v>104</v>
      </c>
      <c r="N3301" s="54">
        <v>10.7</v>
      </c>
      <c r="P3301" s="54">
        <v>1.69</v>
      </c>
      <c r="R3301" s="54">
        <v>16771.400000000001</v>
      </c>
      <c r="S3301" s="54">
        <v>2652</v>
      </c>
      <c r="T3301" s="54">
        <v>7</v>
      </c>
      <c r="U3301" s="54">
        <v>125000</v>
      </c>
    </row>
    <row r="3302" spans="5:21">
      <c r="E3302" s="55">
        <v>337.12</v>
      </c>
      <c r="F3302" s="55">
        <v>1</v>
      </c>
      <c r="H3302" s="54" t="s">
        <v>7201</v>
      </c>
      <c r="I3302" s="55">
        <v>2</v>
      </c>
      <c r="J3302" s="54" t="s">
        <v>7202</v>
      </c>
      <c r="K3302" s="54" t="s">
        <v>7203</v>
      </c>
      <c r="L3302" s="54" t="s">
        <v>363</v>
      </c>
      <c r="M3302" s="54" t="s">
        <v>104</v>
      </c>
      <c r="N3302" s="54">
        <v>9.01</v>
      </c>
      <c r="P3302" s="54">
        <v>2.0979999999999999</v>
      </c>
      <c r="R3302" s="54">
        <v>16774.939999999999</v>
      </c>
      <c r="S3302" s="54">
        <v>3226</v>
      </c>
      <c r="T3302" s="54">
        <v>310</v>
      </c>
      <c r="U3302" s="54">
        <v>1</v>
      </c>
    </row>
    <row r="3303" spans="5:21">
      <c r="E3303" s="55">
        <v>337.12</v>
      </c>
      <c r="F3303" s="55">
        <v>2</v>
      </c>
      <c r="H3303" s="54" t="s">
        <v>7204</v>
      </c>
      <c r="I3303" s="55">
        <v>2</v>
      </c>
      <c r="J3303" s="54" t="s">
        <v>7205</v>
      </c>
      <c r="K3303" s="54" t="s">
        <v>7204</v>
      </c>
      <c r="L3303" s="54" t="s">
        <v>363</v>
      </c>
      <c r="M3303" s="54" t="s">
        <v>104</v>
      </c>
      <c r="N3303" s="54">
        <v>9.01</v>
      </c>
      <c r="P3303" s="54">
        <v>1.258</v>
      </c>
      <c r="R3303" s="54">
        <v>14215.45</v>
      </c>
      <c r="S3303" s="54">
        <v>3272</v>
      </c>
      <c r="T3303" s="54">
        <v>514</v>
      </c>
      <c r="U3303" s="54">
        <v>439000</v>
      </c>
    </row>
    <row r="3304" spans="5:21">
      <c r="E3304" s="55">
        <v>337.12</v>
      </c>
      <c r="F3304" s="55">
        <v>3</v>
      </c>
      <c r="H3304" s="54" t="s">
        <v>7206</v>
      </c>
      <c r="I3304" s="55">
        <v>2</v>
      </c>
      <c r="J3304" s="54" t="s">
        <v>7207</v>
      </c>
      <c r="K3304" s="54" t="s">
        <v>7206</v>
      </c>
      <c r="L3304" s="54" t="s">
        <v>2159</v>
      </c>
      <c r="M3304" s="54" t="s">
        <v>104</v>
      </c>
      <c r="N3304" s="54">
        <v>9.01</v>
      </c>
      <c r="P3304" s="54">
        <v>1.0760000000000001</v>
      </c>
      <c r="R3304" s="54">
        <v>13343.38</v>
      </c>
      <c r="S3304" s="54">
        <v>3399</v>
      </c>
      <c r="T3304" s="54">
        <v>922</v>
      </c>
      <c r="U3304" s="54">
        <v>430000</v>
      </c>
    </row>
    <row r="3305" spans="5:21">
      <c r="E3305" s="55">
        <v>337.12</v>
      </c>
      <c r="F3305" s="55">
        <v>4</v>
      </c>
      <c r="H3305" s="54" t="s">
        <v>7208</v>
      </c>
      <c r="I3305" s="55">
        <v>2</v>
      </c>
      <c r="J3305" s="54" t="s">
        <v>7209</v>
      </c>
      <c r="K3305" s="54" t="s">
        <v>7208</v>
      </c>
      <c r="L3305" s="54" t="s">
        <v>363</v>
      </c>
      <c r="M3305" s="54" t="s">
        <v>104</v>
      </c>
      <c r="N3305" s="54">
        <v>9.01</v>
      </c>
      <c r="P3305" s="54">
        <v>1.5940000000000001</v>
      </c>
      <c r="R3305" s="54">
        <v>15293.13</v>
      </c>
      <c r="S3305" s="54">
        <v>3150</v>
      </c>
      <c r="T3305" s="54">
        <v>333</v>
      </c>
      <c r="U3305" s="54">
        <v>625000</v>
      </c>
    </row>
    <row r="3306" spans="5:21">
      <c r="E3306" s="55">
        <v>337.12</v>
      </c>
      <c r="F3306" s="55">
        <v>5</v>
      </c>
      <c r="H3306" s="54" t="s">
        <v>7210</v>
      </c>
      <c r="I3306" s="55">
        <v>2</v>
      </c>
      <c r="J3306" s="54" t="s">
        <v>7211</v>
      </c>
      <c r="K3306" s="54" t="s">
        <v>7210</v>
      </c>
      <c r="L3306" s="54" t="s">
        <v>363</v>
      </c>
      <c r="M3306" s="54" t="s">
        <v>104</v>
      </c>
      <c r="N3306" s="54">
        <v>9.01</v>
      </c>
      <c r="P3306" s="54">
        <v>3.7349999999999999</v>
      </c>
      <c r="R3306" s="54">
        <v>17459.13</v>
      </c>
      <c r="U3306" s="54">
        <v>0</v>
      </c>
    </row>
    <row r="3307" spans="5:21">
      <c r="E3307" s="55">
        <v>337.12</v>
      </c>
      <c r="F3307" s="55">
        <v>6</v>
      </c>
      <c r="H3307" s="54" t="s">
        <v>7212</v>
      </c>
      <c r="I3307" s="55">
        <v>2</v>
      </c>
      <c r="J3307" s="54" t="s">
        <v>7213</v>
      </c>
      <c r="K3307" s="54" t="s">
        <v>7212</v>
      </c>
      <c r="L3307" s="54" t="s">
        <v>363</v>
      </c>
      <c r="M3307" s="54" t="s">
        <v>104</v>
      </c>
      <c r="N3307" s="54">
        <v>9.01</v>
      </c>
      <c r="P3307" s="54">
        <v>7.0410000000000004</v>
      </c>
      <c r="R3307" s="54">
        <v>14651.49</v>
      </c>
      <c r="S3307" s="54">
        <v>2610</v>
      </c>
      <c r="T3307" s="54">
        <v>154</v>
      </c>
      <c r="U3307" s="54">
        <v>329900</v>
      </c>
    </row>
    <row r="3308" spans="5:21">
      <c r="E3308" s="55">
        <v>337.12</v>
      </c>
      <c r="F3308" s="55">
        <v>7</v>
      </c>
      <c r="H3308" s="54" t="s">
        <v>7214</v>
      </c>
      <c r="I3308" s="55">
        <v>2</v>
      </c>
      <c r="J3308" s="54" t="s">
        <v>7215</v>
      </c>
      <c r="K3308" s="54" t="s">
        <v>7214</v>
      </c>
      <c r="L3308" s="54" t="s">
        <v>363</v>
      </c>
      <c r="M3308" s="54" t="s">
        <v>104</v>
      </c>
      <c r="N3308" s="54">
        <v>9.01</v>
      </c>
      <c r="P3308" s="54">
        <v>1.077</v>
      </c>
      <c r="R3308" s="54">
        <v>16891.93</v>
      </c>
      <c r="S3308" s="54">
        <v>2753</v>
      </c>
      <c r="T3308" s="54">
        <v>24</v>
      </c>
      <c r="U3308" s="54">
        <v>540500</v>
      </c>
    </row>
    <row r="3309" spans="5:21">
      <c r="E3309" s="55">
        <v>337.12</v>
      </c>
      <c r="F3309" s="55">
        <v>8</v>
      </c>
      <c r="H3309" s="54" t="s">
        <v>7216</v>
      </c>
      <c r="I3309" s="55">
        <v>2</v>
      </c>
      <c r="J3309" s="54" t="s">
        <v>7217</v>
      </c>
      <c r="K3309" s="54" t="s">
        <v>7216</v>
      </c>
      <c r="L3309" s="54" t="s">
        <v>363</v>
      </c>
      <c r="M3309" s="54" t="s">
        <v>104</v>
      </c>
      <c r="N3309" s="54">
        <v>9.01</v>
      </c>
      <c r="P3309" s="54">
        <v>1.119</v>
      </c>
      <c r="R3309" s="54">
        <v>12932.16</v>
      </c>
      <c r="S3309" s="54">
        <v>3454</v>
      </c>
      <c r="T3309" s="54">
        <v>398</v>
      </c>
      <c r="U3309" s="54">
        <v>420000</v>
      </c>
    </row>
    <row r="3310" spans="5:21">
      <c r="E3310" s="55">
        <v>337.12</v>
      </c>
      <c r="F3310" s="55">
        <v>9</v>
      </c>
      <c r="H3310" s="54" t="s">
        <v>7218</v>
      </c>
      <c r="I3310" s="55">
        <v>2</v>
      </c>
      <c r="J3310" s="54" t="s">
        <v>7219</v>
      </c>
      <c r="K3310" s="54" t="s">
        <v>7218</v>
      </c>
      <c r="L3310" s="54" t="s">
        <v>363</v>
      </c>
      <c r="M3310" s="54" t="s">
        <v>104</v>
      </c>
      <c r="N3310" s="54">
        <v>9.01</v>
      </c>
      <c r="P3310" s="54">
        <v>1.4850000000000001</v>
      </c>
      <c r="R3310" s="54">
        <v>13198.04</v>
      </c>
      <c r="S3310" s="54">
        <v>3351</v>
      </c>
      <c r="T3310" s="54">
        <v>726</v>
      </c>
      <c r="U3310" s="54">
        <v>435000</v>
      </c>
    </row>
    <row r="3311" spans="5:21">
      <c r="E3311" s="55">
        <v>337.12</v>
      </c>
      <c r="F3311" s="55">
        <v>10</v>
      </c>
      <c r="H3311" s="54" t="s">
        <v>7220</v>
      </c>
      <c r="I3311" s="55">
        <v>2</v>
      </c>
      <c r="J3311" s="54" t="s">
        <v>7221</v>
      </c>
      <c r="K3311" s="54" t="s">
        <v>7220</v>
      </c>
      <c r="L3311" s="54" t="s">
        <v>363</v>
      </c>
      <c r="M3311" s="54" t="s">
        <v>104</v>
      </c>
      <c r="N3311" s="54">
        <v>9.01</v>
      </c>
      <c r="P3311" s="54">
        <v>1.4350000000000001</v>
      </c>
      <c r="R3311" s="54">
        <v>16367.27</v>
      </c>
      <c r="S3311" s="54">
        <v>3300</v>
      </c>
      <c r="T3311" s="54">
        <v>108</v>
      </c>
      <c r="U3311" s="54">
        <v>470000</v>
      </c>
    </row>
    <row r="3312" spans="5:21">
      <c r="E3312" s="55">
        <v>337.12</v>
      </c>
      <c r="F3312" s="55">
        <v>11</v>
      </c>
      <c r="H3312" s="54" t="s">
        <v>7222</v>
      </c>
      <c r="I3312" s="55">
        <v>2</v>
      </c>
      <c r="J3312" s="54" t="s">
        <v>7223</v>
      </c>
      <c r="K3312" s="54" t="s">
        <v>7222</v>
      </c>
      <c r="L3312" s="54" t="s">
        <v>363</v>
      </c>
      <c r="M3312" s="54" t="s">
        <v>104</v>
      </c>
      <c r="N3312" s="54">
        <v>9.01</v>
      </c>
      <c r="P3312" s="54">
        <v>1.7</v>
      </c>
      <c r="R3312" s="54">
        <v>15569.64</v>
      </c>
      <c r="S3312" s="54">
        <v>2499</v>
      </c>
      <c r="T3312" s="54">
        <v>124</v>
      </c>
      <c r="U3312" s="54">
        <v>374408</v>
      </c>
    </row>
    <row r="3313" spans="5:21">
      <c r="E3313" s="55">
        <v>337.12</v>
      </c>
      <c r="F3313" s="55">
        <v>12</v>
      </c>
      <c r="H3313" s="54" t="s">
        <v>7224</v>
      </c>
      <c r="I3313" s="55">
        <v>2</v>
      </c>
      <c r="J3313" s="54" t="s">
        <v>7225</v>
      </c>
      <c r="K3313" s="54" t="s">
        <v>7224</v>
      </c>
      <c r="L3313" s="54" t="s">
        <v>363</v>
      </c>
      <c r="M3313" s="54" t="s">
        <v>104</v>
      </c>
      <c r="N3313" s="54">
        <v>9.01</v>
      </c>
      <c r="P3313" s="54">
        <v>1.885</v>
      </c>
      <c r="R3313" s="54">
        <v>17746.27</v>
      </c>
      <c r="S3313" s="54">
        <v>2699</v>
      </c>
      <c r="T3313" s="54">
        <v>316</v>
      </c>
      <c r="U3313" s="54">
        <v>470693</v>
      </c>
    </row>
    <row r="3314" spans="5:21">
      <c r="E3314" s="55">
        <v>337.12</v>
      </c>
      <c r="F3314" s="55">
        <v>13</v>
      </c>
      <c r="H3314" s="54" t="s">
        <v>7226</v>
      </c>
      <c r="I3314" s="55">
        <v>2</v>
      </c>
      <c r="J3314" s="54" t="s">
        <v>7227</v>
      </c>
      <c r="K3314" s="54" t="s">
        <v>7228</v>
      </c>
      <c r="L3314" s="54" t="s">
        <v>363</v>
      </c>
      <c r="M3314" s="54" t="s">
        <v>104</v>
      </c>
      <c r="N3314" s="54">
        <v>9.01</v>
      </c>
      <c r="P3314" s="54">
        <v>1.262</v>
      </c>
      <c r="R3314" s="54">
        <v>11985.65</v>
      </c>
      <c r="S3314" s="54">
        <v>2588</v>
      </c>
      <c r="T3314" s="54">
        <v>308</v>
      </c>
      <c r="U3314" s="54">
        <v>359900</v>
      </c>
    </row>
    <row r="3315" spans="5:21">
      <c r="E3315" s="55">
        <v>337.12</v>
      </c>
      <c r="F3315" s="55">
        <v>14</v>
      </c>
      <c r="H3315" s="54" t="s">
        <v>7229</v>
      </c>
      <c r="I3315" s="55">
        <v>2</v>
      </c>
      <c r="J3315" s="54" t="s">
        <v>6771</v>
      </c>
      <c r="K3315" s="54" t="s">
        <v>7229</v>
      </c>
      <c r="L3315" s="54" t="s">
        <v>363</v>
      </c>
      <c r="M3315" s="54" t="s">
        <v>104</v>
      </c>
      <c r="N3315" s="54">
        <v>9.01</v>
      </c>
      <c r="P3315" s="54">
        <v>1.1259999999999999</v>
      </c>
      <c r="R3315" s="54">
        <v>13219.31</v>
      </c>
      <c r="S3315" s="54">
        <v>3402</v>
      </c>
      <c r="T3315" s="54">
        <v>175</v>
      </c>
      <c r="U3315" s="54">
        <v>415000</v>
      </c>
    </row>
    <row r="3316" spans="5:21">
      <c r="E3316" s="55">
        <v>337.12</v>
      </c>
      <c r="F3316" s="55">
        <v>15</v>
      </c>
      <c r="H3316" s="54" t="s">
        <v>7230</v>
      </c>
      <c r="I3316" s="55">
        <v>2</v>
      </c>
      <c r="J3316" s="54" t="s">
        <v>7231</v>
      </c>
      <c r="K3316" s="54" t="s">
        <v>7230</v>
      </c>
      <c r="L3316" s="54" t="s">
        <v>363</v>
      </c>
      <c r="M3316" s="54" t="s">
        <v>104</v>
      </c>
      <c r="N3316" s="54">
        <v>9.01</v>
      </c>
      <c r="P3316" s="54">
        <v>1.111</v>
      </c>
      <c r="R3316" s="54">
        <v>13254.76</v>
      </c>
      <c r="S3316" s="54">
        <v>3386</v>
      </c>
      <c r="T3316" s="54">
        <v>987</v>
      </c>
      <c r="U3316" s="54">
        <v>209000</v>
      </c>
    </row>
    <row r="3317" spans="5:21">
      <c r="E3317" s="55">
        <v>337.12</v>
      </c>
      <c r="F3317" s="55">
        <v>16</v>
      </c>
      <c r="H3317" s="54" t="s">
        <v>7232</v>
      </c>
      <c r="I3317" s="55">
        <v>2</v>
      </c>
      <c r="J3317" s="54" t="s">
        <v>7233</v>
      </c>
      <c r="K3317" s="54" t="s">
        <v>7234</v>
      </c>
      <c r="L3317" s="54" t="s">
        <v>363</v>
      </c>
      <c r="M3317" s="54" t="s">
        <v>104</v>
      </c>
      <c r="N3317" s="54">
        <v>9.01</v>
      </c>
      <c r="P3317" s="54">
        <v>1.24</v>
      </c>
      <c r="R3317" s="54">
        <v>13914.13</v>
      </c>
      <c r="S3317" s="54">
        <v>3459</v>
      </c>
      <c r="T3317" s="54">
        <v>374</v>
      </c>
      <c r="U3317" s="54">
        <v>453000</v>
      </c>
    </row>
    <row r="3318" spans="5:21">
      <c r="E3318" s="55">
        <v>337.12</v>
      </c>
      <c r="F3318" s="55">
        <v>17</v>
      </c>
      <c r="H3318" s="54" t="s">
        <v>7235</v>
      </c>
      <c r="I3318" s="55">
        <v>2</v>
      </c>
      <c r="J3318" s="54" t="s">
        <v>7236</v>
      </c>
      <c r="K3318" s="54" t="s">
        <v>7235</v>
      </c>
      <c r="L3318" s="54" t="s">
        <v>363</v>
      </c>
      <c r="M3318" s="54" t="s">
        <v>104</v>
      </c>
      <c r="N3318" s="54">
        <v>9.01</v>
      </c>
      <c r="P3318" s="54">
        <v>1.647</v>
      </c>
      <c r="R3318" s="54">
        <v>13534.81</v>
      </c>
      <c r="S3318" s="54">
        <v>3500</v>
      </c>
      <c r="T3318" s="54">
        <v>304</v>
      </c>
      <c r="U3318" s="54">
        <v>420000</v>
      </c>
    </row>
    <row r="3319" spans="5:21">
      <c r="E3319" s="55">
        <v>337.12</v>
      </c>
      <c r="F3319" s="55">
        <v>18</v>
      </c>
      <c r="H3319" s="54" t="s">
        <v>7237</v>
      </c>
      <c r="I3319" s="55">
        <v>2</v>
      </c>
      <c r="J3319" s="54" t="s">
        <v>7238</v>
      </c>
      <c r="K3319" s="54" t="s">
        <v>7237</v>
      </c>
      <c r="L3319" s="54" t="s">
        <v>363</v>
      </c>
      <c r="M3319" s="54" t="s">
        <v>104</v>
      </c>
      <c r="N3319" s="54">
        <v>9.01</v>
      </c>
      <c r="P3319" s="54">
        <v>2.266</v>
      </c>
      <c r="R3319" s="54">
        <v>13396.56</v>
      </c>
      <c r="S3319" s="54">
        <v>3227</v>
      </c>
      <c r="T3319" s="54">
        <v>304</v>
      </c>
      <c r="U3319" s="54">
        <v>420000</v>
      </c>
    </row>
    <row r="3320" spans="5:21">
      <c r="E3320" s="55">
        <v>338</v>
      </c>
      <c r="F3320" s="55">
        <v>1</v>
      </c>
      <c r="H3320" s="54" t="s">
        <v>5344</v>
      </c>
      <c r="I3320" s="55">
        <v>1</v>
      </c>
      <c r="J3320" s="54" t="s">
        <v>7239</v>
      </c>
      <c r="K3320" s="54" t="s">
        <v>7240</v>
      </c>
      <c r="L3320" s="54" t="s">
        <v>3900</v>
      </c>
      <c r="M3320" s="54" t="s">
        <v>104</v>
      </c>
      <c r="N3320" s="54">
        <v>9</v>
      </c>
      <c r="P3320" s="54">
        <v>10.99</v>
      </c>
      <c r="R3320" s="54">
        <v>8040.06</v>
      </c>
      <c r="U3320" s="54">
        <v>0</v>
      </c>
    </row>
    <row r="3321" spans="5:21">
      <c r="E3321" s="55">
        <v>338.01</v>
      </c>
      <c r="F3321" s="55">
        <v>1</v>
      </c>
      <c r="H3321" s="54" t="s">
        <v>5344</v>
      </c>
      <c r="I3321" s="55">
        <v>1</v>
      </c>
      <c r="J3321" s="54" t="s">
        <v>7239</v>
      </c>
      <c r="K3321" s="54" t="s">
        <v>7240</v>
      </c>
      <c r="L3321" s="54" t="s">
        <v>3900</v>
      </c>
      <c r="M3321" s="54" t="s">
        <v>116</v>
      </c>
      <c r="N3321" s="54">
        <v>9</v>
      </c>
      <c r="P3321" s="54">
        <v>9.92</v>
      </c>
      <c r="R3321" s="54">
        <v>7611.12</v>
      </c>
      <c r="U3321" s="54">
        <v>0</v>
      </c>
    </row>
    <row r="3322" spans="5:21">
      <c r="E3322" s="55">
        <v>339</v>
      </c>
      <c r="F3322" s="55">
        <v>1</v>
      </c>
      <c r="H3322" s="54" t="s">
        <v>7241</v>
      </c>
      <c r="I3322" s="55">
        <v>2</v>
      </c>
      <c r="J3322" s="54" t="s">
        <v>7242</v>
      </c>
      <c r="K3322" s="54" t="s">
        <v>7243</v>
      </c>
      <c r="L3322" s="54" t="s">
        <v>342</v>
      </c>
      <c r="M3322" s="54" t="s">
        <v>116</v>
      </c>
      <c r="N3322" s="54">
        <v>9.02</v>
      </c>
      <c r="P3322" s="54">
        <v>0.49</v>
      </c>
      <c r="R3322" s="54">
        <v>9039.75</v>
      </c>
      <c r="S3322" s="54">
        <v>3274</v>
      </c>
      <c r="T3322" s="54">
        <v>67</v>
      </c>
      <c r="U3322" s="54">
        <v>196000</v>
      </c>
    </row>
    <row r="3323" spans="5:21">
      <c r="E3323" s="55">
        <v>339</v>
      </c>
      <c r="F3323" s="55">
        <v>3</v>
      </c>
      <c r="H3323" s="54" t="s">
        <v>7244</v>
      </c>
      <c r="I3323" s="55">
        <v>2</v>
      </c>
      <c r="J3323" s="54" t="s">
        <v>3125</v>
      </c>
      <c r="K3323" s="54" t="s">
        <v>7244</v>
      </c>
      <c r="L3323" s="54" t="s">
        <v>342</v>
      </c>
      <c r="M3323" s="54" t="s">
        <v>116</v>
      </c>
      <c r="N3323" s="54">
        <v>9.02</v>
      </c>
      <c r="P3323" s="54">
        <v>0.25</v>
      </c>
      <c r="R3323" s="54">
        <v>12570.57</v>
      </c>
      <c r="S3323" s="54">
        <v>3402</v>
      </c>
      <c r="T3323" s="54">
        <v>731</v>
      </c>
      <c r="U3323" s="54">
        <v>225000</v>
      </c>
    </row>
    <row r="3324" spans="5:21">
      <c r="E3324" s="55">
        <v>339</v>
      </c>
      <c r="F3324" s="55">
        <v>4</v>
      </c>
      <c r="H3324" s="54" t="s">
        <v>7245</v>
      </c>
      <c r="I3324" s="55">
        <v>2</v>
      </c>
      <c r="J3324" s="54" t="s">
        <v>7246</v>
      </c>
      <c r="K3324" s="54" t="s">
        <v>7245</v>
      </c>
      <c r="L3324" s="54" t="s">
        <v>342</v>
      </c>
      <c r="M3324" s="54" t="s">
        <v>116</v>
      </c>
      <c r="N3324" s="54">
        <v>9.02</v>
      </c>
      <c r="P3324" s="54">
        <v>0.23</v>
      </c>
      <c r="R3324" s="54">
        <v>9667.2199999999993</v>
      </c>
      <c r="S3324" s="54">
        <v>3240</v>
      </c>
      <c r="T3324" s="54">
        <v>530</v>
      </c>
      <c r="U3324" s="54">
        <v>329000</v>
      </c>
    </row>
    <row r="3325" spans="5:21">
      <c r="E3325" s="55">
        <v>339</v>
      </c>
      <c r="F3325" s="55">
        <v>5</v>
      </c>
      <c r="H3325" s="54" t="s">
        <v>7247</v>
      </c>
      <c r="I3325" s="55">
        <v>2</v>
      </c>
      <c r="J3325" s="54" t="s">
        <v>7248</v>
      </c>
      <c r="K3325" s="54" t="s">
        <v>7247</v>
      </c>
      <c r="L3325" s="54" t="s">
        <v>342</v>
      </c>
      <c r="M3325" s="54" t="s">
        <v>116</v>
      </c>
      <c r="N3325" s="54">
        <v>9.02</v>
      </c>
      <c r="P3325" s="54">
        <v>0.22</v>
      </c>
      <c r="R3325" s="54">
        <v>10642.09</v>
      </c>
      <c r="S3325" s="54">
        <v>2106</v>
      </c>
      <c r="T3325" s="54">
        <v>273</v>
      </c>
      <c r="U3325" s="54">
        <v>225500</v>
      </c>
    </row>
    <row r="3326" spans="5:21">
      <c r="E3326" s="55">
        <v>339.01</v>
      </c>
      <c r="F3326" s="55">
        <v>1</v>
      </c>
      <c r="H3326" s="54" t="s">
        <v>7249</v>
      </c>
      <c r="I3326" s="55">
        <v>2</v>
      </c>
      <c r="J3326" s="54" t="s">
        <v>7250</v>
      </c>
      <c r="K3326" s="54" t="s">
        <v>7249</v>
      </c>
      <c r="L3326" s="54" t="s">
        <v>342</v>
      </c>
      <c r="M3326" s="54" t="s">
        <v>116</v>
      </c>
      <c r="N3326" s="54">
        <v>9.02</v>
      </c>
      <c r="P3326" s="54">
        <v>0.17</v>
      </c>
      <c r="R3326" s="54">
        <v>10897.33</v>
      </c>
      <c r="S3326" s="54">
        <v>3210</v>
      </c>
      <c r="T3326" s="54">
        <v>662</v>
      </c>
      <c r="U3326" s="54">
        <v>450000</v>
      </c>
    </row>
    <row r="3327" spans="5:21">
      <c r="E3327" s="55">
        <v>340</v>
      </c>
      <c r="F3327" s="55">
        <v>1</v>
      </c>
      <c r="H3327" s="54" t="s">
        <v>5344</v>
      </c>
      <c r="I3327" s="55">
        <v>1</v>
      </c>
      <c r="J3327" s="54" t="s">
        <v>5316</v>
      </c>
      <c r="K3327" s="54" t="s">
        <v>5317</v>
      </c>
      <c r="L3327" s="54" t="s">
        <v>342</v>
      </c>
      <c r="M3327" s="54" t="s">
        <v>3766</v>
      </c>
      <c r="N3327" s="54">
        <v>9</v>
      </c>
      <c r="P3327" s="54">
        <v>33</v>
      </c>
      <c r="R3327" s="54">
        <v>1754.78</v>
      </c>
      <c r="U3327" s="54">
        <v>0</v>
      </c>
    </row>
    <row r="3328" spans="5:21">
      <c r="E3328" s="55">
        <v>341</v>
      </c>
      <c r="F3328" s="55">
        <v>1</v>
      </c>
      <c r="H3328" s="54" t="s">
        <v>117</v>
      </c>
      <c r="I3328" s="55">
        <v>1</v>
      </c>
      <c r="J3328" s="54" t="s">
        <v>7251</v>
      </c>
      <c r="K3328" s="54" t="s">
        <v>7252</v>
      </c>
      <c r="L3328" s="54" t="s">
        <v>6424</v>
      </c>
      <c r="M3328" s="54" t="s">
        <v>104</v>
      </c>
      <c r="N3328" s="54">
        <v>10.9</v>
      </c>
      <c r="P3328" s="54">
        <v>0.01</v>
      </c>
      <c r="R3328" s="54">
        <v>60.27</v>
      </c>
      <c r="U3328" s="54">
        <v>0</v>
      </c>
    </row>
    <row r="3329" spans="5:21">
      <c r="E3329" s="55">
        <v>341</v>
      </c>
      <c r="F3329" s="55">
        <v>2</v>
      </c>
      <c r="H3329" s="54" t="s">
        <v>117</v>
      </c>
      <c r="I3329" s="55" t="s">
        <v>77</v>
      </c>
      <c r="J3329" s="54" t="s">
        <v>5482</v>
      </c>
      <c r="K3329" s="54" t="s">
        <v>5483</v>
      </c>
      <c r="L3329" s="54" t="s">
        <v>342</v>
      </c>
      <c r="M3329" s="54" t="s">
        <v>104</v>
      </c>
      <c r="N3329" s="54">
        <v>10.9</v>
      </c>
      <c r="P3329" s="54">
        <v>2.75E-2</v>
      </c>
      <c r="Q3329" s="54" t="s">
        <v>7253</v>
      </c>
      <c r="R3329" s="54">
        <v>0</v>
      </c>
      <c r="U3329" s="54">
        <v>0</v>
      </c>
    </row>
    <row r="3330" spans="5:21">
      <c r="E3330" s="55">
        <v>341</v>
      </c>
      <c r="F3330" s="55">
        <v>3</v>
      </c>
      <c r="H3330" s="54" t="s">
        <v>117</v>
      </c>
      <c r="I3330" s="55">
        <v>1</v>
      </c>
      <c r="J3330" s="54" t="s">
        <v>7254</v>
      </c>
      <c r="K3330" s="54" t="s">
        <v>7255</v>
      </c>
      <c r="L3330" s="54" t="s">
        <v>342</v>
      </c>
      <c r="M3330" s="54" t="s">
        <v>104</v>
      </c>
      <c r="N3330" s="54">
        <v>10.9</v>
      </c>
      <c r="P3330" s="54">
        <v>0.02</v>
      </c>
      <c r="R3330" s="54">
        <v>60.27</v>
      </c>
      <c r="S3330" s="54">
        <v>2522</v>
      </c>
      <c r="T3330" s="54">
        <v>299</v>
      </c>
      <c r="U3330" s="54">
        <v>35000</v>
      </c>
    </row>
    <row r="3331" spans="5:21">
      <c r="E3331" s="55">
        <v>341</v>
      </c>
      <c r="F3331" s="55">
        <v>4</v>
      </c>
      <c r="H3331" s="54" t="s">
        <v>7256</v>
      </c>
      <c r="I3331" s="55">
        <v>1</v>
      </c>
      <c r="J3331" s="54" t="s">
        <v>7254</v>
      </c>
      <c r="K3331" s="54" t="s">
        <v>7255</v>
      </c>
      <c r="L3331" s="54" t="s">
        <v>342</v>
      </c>
      <c r="M3331" s="54" t="s">
        <v>104</v>
      </c>
      <c r="N3331" s="54">
        <v>10.9</v>
      </c>
      <c r="P3331" s="54">
        <v>0.122</v>
      </c>
      <c r="R3331" s="54">
        <v>63.81</v>
      </c>
      <c r="S3331" s="54">
        <v>3410</v>
      </c>
      <c r="T3331" s="54">
        <v>186</v>
      </c>
      <c r="U3331" s="54">
        <v>1</v>
      </c>
    </row>
    <row r="3332" spans="5:21">
      <c r="E3332" s="55">
        <v>342</v>
      </c>
      <c r="F3332" s="55">
        <v>2</v>
      </c>
      <c r="H3332" s="54" t="s">
        <v>7257</v>
      </c>
      <c r="I3332" s="55">
        <v>2</v>
      </c>
      <c r="J3332" s="54" t="s">
        <v>7258</v>
      </c>
      <c r="K3332" s="54" t="s">
        <v>7257</v>
      </c>
      <c r="L3332" s="54" t="s">
        <v>342</v>
      </c>
      <c r="M3332" s="54" t="s">
        <v>104</v>
      </c>
      <c r="N3332" s="54">
        <v>10.9</v>
      </c>
      <c r="P3332" s="54">
        <v>0.3</v>
      </c>
      <c r="R3332" s="54">
        <v>7448.05</v>
      </c>
      <c r="S3332" s="54">
        <v>2327</v>
      </c>
      <c r="T3332" s="54">
        <v>92</v>
      </c>
      <c r="U3332" s="54">
        <v>122500</v>
      </c>
    </row>
    <row r="3333" spans="5:21">
      <c r="E3333" s="55">
        <v>342</v>
      </c>
      <c r="F3333" s="55">
        <v>2.0099999999999998</v>
      </c>
      <c r="H3333" s="54" t="s">
        <v>7259</v>
      </c>
      <c r="I3333" s="55">
        <v>2</v>
      </c>
      <c r="J3333" s="54" t="s">
        <v>7260</v>
      </c>
      <c r="K3333" s="54" t="s">
        <v>7259</v>
      </c>
      <c r="L3333" s="54" t="s">
        <v>342</v>
      </c>
      <c r="M3333" s="54" t="s">
        <v>104</v>
      </c>
      <c r="N3333" s="54">
        <v>10.9</v>
      </c>
      <c r="P3333" s="54">
        <v>0.5</v>
      </c>
      <c r="R3333" s="54">
        <v>7729.8</v>
      </c>
      <c r="S3333" s="54">
        <v>3450</v>
      </c>
      <c r="T3333" s="54">
        <v>981</v>
      </c>
      <c r="U3333" s="54">
        <v>10</v>
      </c>
    </row>
    <row r="3334" spans="5:21">
      <c r="E3334" s="55">
        <v>342</v>
      </c>
      <c r="F3334" s="55">
        <v>3</v>
      </c>
      <c r="H3334" s="54" t="s">
        <v>7261</v>
      </c>
      <c r="I3334" s="55">
        <v>2</v>
      </c>
      <c r="J3334" s="54" t="s">
        <v>7262</v>
      </c>
      <c r="K3334" s="54" t="s">
        <v>7261</v>
      </c>
      <c r="L3334" s="54" t="s">
        <v>342</v>
      </c>
      <c r="M3334" s="54" t="s">
        <v>104</v>
      </c>
      <c r="N3334" s="54">
        <v>10.9</v>
      </c>
      <c r="P3334" s="54">
        <v>0.5</v>
      </c>
      <c r="R3334" s="54">
        <v>5967.93</v>
      </c>
      <c r="S3334" s="54">
        <v>3162</v>
      </c>
      <c r="T3334" s="54">
        <v>39</v>
      </c>
      <c r="U3334" s="54">
        <v>215000</v>
      </c>
    </row>
    <row r="3335" spans="5:21">
      <c r="E3335" s="55">
        <v>342</v>
      </c>
      <c r="F3335" s="55">
        <v>4</v>
      </c>
      <c r="H3335" s="54" t="s">
        <v>7263</v>
      </c>
      <c r="I3335" s="55">
        <v>2</v>
      </c>
      <c r="J3335" s="54" t="s">
        <v>7264</v>
      </c>
      <c r="K3335" s="54" t="s">
        <v>7263</v>
      </c>
      <c r="L3335" s="54" t="s">
        <v>342</v>
      </c>
      <c r="M3335" s="54" t="s">
        <v>104</v>
      </c>
      <c r="N3335" s="54">
        <v>10.9</v>
      </c>
      <c r="P3335" s="54">
        <v>0.5</v>
      </c>
      <c r="R3335" s="54">
        <v>10751.99</v>
      </c>
      <c r="S3335" s="54">
        <v>2097</v>
      </c>
      <c r="T3335" s="54">
        <v>307</v>
      </c>
      <c r="U3335" s="54">
        <v>115000</v>
      </c>
    </row>
    <row r="3336" spans="5:21">
      <c r="E3336" s="55">
        <v>342</v>
      </c>
      <c r="F3336" s="55">
        <v>5</v>
      </c>
      <c r="H3336" s="54" t="s">
        <v>7265</v>
      </c>
      <c r="I3336" s="55">
        <v>2</v>
      </c>
      <c r="J3336" s="54" t="s">
        <v>7266</v>
      </c>
      <c r="K3336" s="54" t="s">
        <v>7265</v>
      </c>
      <c r="L3336" s="54" t="s">
        <v>342</v>
      </c>
      <c r="M3336" s="54" t="s">
        <v>104</v>
      </c>
      <c r="N3336" s="54">
        <v>10.9</v>
      </c>
      <c r="P3336" s="54">
        <v>0.5</v>
      </c>
      <c r="R3336" s="54">
        <v>8972.4</v>
      </c>
      <c r="S3336" s="54">
        <v>2865</v>
      </c>
      <c r="T3336" s="54">
        <v>14</v>
      </c>
      <c r="U3336" s="54">
        <v>270000</v>
      </c>
    </row>
    <row r="3337" spans="5:21">
      <c r="E3337" s="55">
        <v>342.01</v>
      </c>
      <c r="F3337" s="55">
        <v>1</v>
      </c>
      <c r="H3337" s="54" t="s">
        <v>7267</v>
      </c>
      <c r="I3337" s="55">
        <v>2</v>
      </c>
      <c r="J3337" s="54" t="s">
        <v>7268</v>
      </c>
      <c r="K3337" s="54" t="s">
        <v>7269</v>
      </c>
      <c r="L3337" s="54" t="s">
        <v>342</v>
      </c>
      <c r="M3337" s="54" t="s">
        <v>116</v>
      </c>
      <c r="N3337" s="54">
        <v>10.9</v>
      </c>
      <c r="P3337" s="54">
        <v>0.25</v>
      </c>
      <c r="R3337" s="54">
        <v>7582.76</v>
      </c>
      <c r="S3337" s="54">
        <v>3321</v>
      </c>
      <c r="T3337" s="54">
        <v>780</v>
      </c>
      <c r="U3337" s="54">
        <v>1</v>
      </c>
    </row>
    <row r="3338" spans="5:21">
      <c r="E3338" s="55">
        <v>342.01</v>
      </c>
      <c r="F3338" s="55">
        <v>2</v>
      </c>
      <c r="H3338" s="54" t="s">
        <v>7270</v>
      </c>
      <c r="I3338" s="55">
        <v>2</v>
      </c>
      <c r="J3338" s="54" t="s">
        <v>7271</v>
      </c>
      <c r="K3338" s="54" t="s">
        <v>7272</v>
      </c>
      <c r="L3338" s="54" t="s">
        <v>342</v>
      </c>
      <c r="M3338" s="54" t="s">
        <v>116</v>
      </c>
      <c r="N3338" s="54">
        <v>10.9</v>
      </c>
      <c r="P3338" s="54">
        <v>0.21</v>
      </c>
      <c r="R3338" s="54">
        <v>7713.92</v>
      </c>
      <c r="S3338" s="54">
        <v>2658</v>
      </c>
      <c r="T3338" s="54">
        <v>81</v>
      </c>
      <c r="U3338" s="54">
        <v>221000</v>
      </c>
    </row>
    <row r="3339" spans="5:21">
      <c r="E3339" s="55">
        <v>342.01</v>
      </c>
      <c r="F3339" s="55">
        <v>3</v>
      </c>
      <c r="H3339" s="54" t="s">
        <v>7273</v>
      </c>
      <c r="I3339" s="55">
        <v>2</v>
      </c>
      <c r="J3339" s="54" t="s">
        <v>7274</v>
      </c>
      <c r="K3339" s="54" t="s">
        <v>7275</v>
      </c>
      <c r="L3339" s="54" t="s">
        <v>342</v>
      </c>
      <c r="M3339" s="54" t="s">
        <v>116</v>
      </c>
      <c r="N3339" s="54">
        <v>10.9</v>
      </c>
      <c r="P3339" s="54">
        <v>0.21</v>
      </c>
      <c r="R3339" s="54">
        <v>7167.99</v>
      </c>
      <c r="S3339" s="54">
        <v>2687</v>
      </c>
      <c r="T3339" s="54">
        <v>91</v>
      </c>
      <c r="U3339" s="54">
        <v>230000</v>
      </c>
    </row>
    <row r="3340" spans="5:21">
      <c r="E3340" s="55">
        <v>342.01</v>
      </c>
      <c r="F3340" s="55">
        <v>4</v>
      </c>
      <c r="H3340" s="54" t="s">
        <v>7276</v>
      </c>
      <c r="I3340" s="55">
        <v>2</v>
      </c>
      <c r="J3340" s="54" t="s">
        <v>7277</v>
      </c>
      <c r="K3340" s="54" t="s">
        <v>7278</v>
      </c>
      <c r="L3340" s="54" t="s">
        <v>342</v>
      </c>
      <c r="M3340" s="54" t="s">
        <v>116</v>
      </c>
      <c r="N3340" s="54">
        <v>10.9</v>
      </c>
      <c r="P3340" s="54">
        <v>0.21</v>
      </c>
      <c r="R3340" s="54">
        <v>8178.32</v>
      </c>
      <c r="S3340" s="54">
        <v>3482</v>
      </c>
      <c r="T3340" s="54">
        <v>552</v>
      </c>
      <c r="U3340" s="54">
        <v>319197</v>
      </c>
    </row>
    <row r="3341" spans="5:21">
      <c r="E3341" s="55">
        <v>342.01</v>
      </c>
      <c r="F3341" s="55">
        <v>5</v>
      </c>
      <c r="H3341" s="54" t="s">
        <v>7279</v>
      </c>
      <c r="I3341" s="55">
        <v>2</v>
      </c>
      <c r="J3341" s="54" t="s">
        <v>7280</v>
      </c>
      <c r="K3341" s="54" t="s">
        <v>7279</v>
      </c>
      <c r="L3341" s="54" t="s">
        <v>342</v>
      </c>
      <c r="M3341" s="54" t="s">
        <v>116</v>
      </c>
      <c r="N3341" s="54">
        <v>10.9</v>
      </c>
      <c r="P3341" s="54">
        <v>0.21</v>
      </c>
      <c r="R3341" s="54">
        <v>8642.7099999999991</v>
      </c>
      <c r="S3341" s="54">
        <v>2169</v>
      </c>
      <c r="T3341" s="54">
        <v>312</v>
      </c>
      <c r="U3341" s="54">
        <v>159000</v>
      </c>
    </row>
    <row r="3342" spans="5:21">
      <c r="E3342" s="55">
        <v>342.01</v>
      </c>
      <c r="F3342" s="55">
        <v>6</v>
      </c>
      <c r="H3342" s="54" t="s">
        <v>7281</v>
      </c>
      <c r="I3342" s="55">
        <v>2</v>
      </c>
      <c r="J3342" s="54" t="s">
        <v>7282</v>
      </c>
      <c r="K3342" s="54" t="s">
        <v>7283</v>
      </c>
      <c r="L3342" s="54" t="s">
        <v>7284</v>
      </c>
      <c r="M3342" s="54" t="s">
        <v>116</v>
      </c>
      <c r="N3342" s="54">
        <v>10.9</v>
      </c>
      <c r="P3342" s="54">
        <v>0.21</v>
      </c>
      <c r="R3342" s="54">
        <v>8139.32</v>
      </c>
      <c r="S3342" s="54">
        <v>3465</v>
      </c>
      <c r="T3342" s="54">
        <v>955</v>
      </c>
      <c r="U3342" s="54">
        <v>100</v>
      </c>
    </row>
    <row r="3343" spans="5:21">
      <c r="E3343" s="55">
        <v>342.01</v>
      </c>
      <c r="F3343" s="55">
        <v>7</v>
      </c>
      <c r="H3343" s="54" t="s">
        <v>7285</v>
      </c>
      <c r="I3343" s="55">
        <v>2</v>
      </c>
      <c r="J3343" s="54" t="s">
        <v>7286</v>
      </c>
      <c r="K3343" s="54" t="s">
        <v>7285</v>
      </c>
      <c r="L3343" s="54" t="s">
        <v>342</v>
      </c>
      <c r="M3343" s="54" t="s">
        <v>116</v>
      </c>
      <c r="N3343" s="54">
        <v>10.9</v>
      </c>
      <c r="P3343" s="54">
        <v>0.28000000000000003</v>
      </c>
      <c r="R3343" s="54">
        <v>8086.15</v>
      </c>
      <c r="S3343" s="54">
        <v>2049</v>
      </c>
      <c r="T3343" s="54">
        <v>295</v>
      </c>
      <c r="U3343" s="54">
        <v>155000</v>
      </c>
    </row>
    <row r="3344" spans="5:21">
      <c r="E3344" s="55">
        <v>342.01</v>
      </c>
      <c r="F3344" s="55">
        <v>8</v>
      </c>
      <c r="H3344" s="54" t="s">
        <v>7287</v>
      </c>
      <c r="I3344" s="55">
        <v>2</v>
      </c>
      <c r="J3344" s="54" t="s">
        <v>7288</v>
      </c>
      <c r="K3344" s="54" t="s">
        <v>7287</v>
      </c>
      <c r="L3344" s="54" t="s">
        <v>342</v>
      </c>
      <c r="M3344" s="54" t="s">
        <v>116</v>
      </c>
      <c r="N3344" s="54">
        <v>10.9</v>
      </c>
      <c r="P3344" s="54">
        <v>0.27</v>
      </c>
      <c r="R3344" s="54">
        <v>7767.1</v>
      </c>
      <c r="U3344" s="54">
        <v>0</v>
      </c>
    </row>
    <row r="3345" spans="5:21">
      <c r="E3345" s="55">
        <v>342.01</v>
      </c>
      <c r="F3345" s="55">
        <v>9</v>
      </c>
      <c r="H3345" s="54" t="s">
        <v>7289</v>
      </c>
      <c r="I3345" s="55">
        <v>2</v>
      </c>
      <c r="J3345" s="54" t="s">
        <v>7290</v>
      </c>
      <c r="K3345" s="54" t="s">
        <v>7289</v>
      </c>
      <c r="L3345" s="54" t="s">
        <v>342</v>
      </c>
      <c r="M3345" s="54" t="s">
        <v>116</v>
      </c>
      <c r="N3345" s="54">
        <v>10.9</v>
      </c>
      <c r="P3345" s="54">
        <v>0.43</v>
      </c>
      <c r="R3345" s="54">
        <v>8004.61</v>
      </c>
      <c r="U3345" s="54">
        <v>0</v>
      </c>
    </row>
    <row r="3346" spans="5:21">
      <c r="E3346" s="55">
        <v>342.01</v>
      </c>
      <c r="F3346" s="55">
        <v>10</v>
      </c>
      <c r="H3346" s="54" t="s">
        <v>7291</v>
      </c>
      <c r="I3346" s="55">
        <v>2</v>
      </c>
      <c r="J3346" s="54" t="s">
        <v>7292</v>
      </c>
      <c r="K3346" s="54" t="s">
        <v>7291</v>
      </c>
      <c r="L3346" s="54" t="s">
        <v>342</v>
      </c>
      <c r="M3346" s="54" t="s">
        <v>116</v>
      </c>
      <c r="N3346" s="54">
        <v>10.9</v>
      </c>
      <c r="P3346" s="54">
        <v>0.3</v>
      </c>
      <c r="R3346" s="54">
        <v>7660.75</v>
      </c>
      <c r="U3346" s="54">
        <v>0</v>
      </c>
    </row>
    <row r="3347" spans="5:21">
      <c r="E3347" s="55">
        <v>342.01</v>
      </c>
      <c r="F3347" s="55">
        <v>11</v>
      </c>
      <c r="H3347" s="54" t="s">
        <v>7293</v>
      </c>
      <c r="I3347" s="55" t="s">
        <v>536</v>
      </c>
      <c r="J3347" s="54" t="s">
        <v>7294</v>
      </c>
      <c r="K3347" s="54" t="s">
        <v>7293</v>
      </c>
      <c r="L3347" s="54" t="s">
        <v>342</v>
      </c>
      <c r="M3347" s="54" t="s">
        <v>116</v>
      </c>
      <c r="N3347" s="54">
        <v>10.9</v>
      </c>
      <c r="P3347" s="54">
        <v>0.26</v>
      </c>
      <c r="Q3347" s="54" t="s">
        <v>538</v>
      </c>
      <c r="R3347" s="54">
        <v>0</v>
      </c>
      <c r="U3347" s="54">
        <v>0</v>
      </c>
    </row>
    <row r="3348" spans="5:21">
      <c r="E3348" s="55">
        <v>342.01</v>
      </c>
      <c r="F3348" s="55">
        <v>12</v>
      </c>
      <c r="H3348" s="54" t="s">
        <v>7295</v>
      </c>
      <c r="I3348" s="55">
        <v>2</v>
      </c>
      <c r="J3348" s="54" t="s">
        <v>7296</v>
      </c>
      <c r="K3348" s="54" t="s">
        <v>7295</v>
      </c>
      <c r="L3348" s="54" t="s">
        <v>342</v>
      </c>
      <c r="M3348" s="54" t="s">
        <v>116</v>
      </c>
      <c r="N3348" s="54">
        <v>10.9</v>
      </c>
      <c r="P3348" s="54">
        <v>0.28999999999999998</v>
      </c>
      <c r="R3348" s="54">
        <v>7972.71</v>
      </c>
      <c r="U3348" s="54">
        <v>0</v>
      </c>
    </row>
    <row r="3349" spans="5:21">
      <c r="E3349" s="55">
        <v>342.01</v>
      </c>
      <c r="F3349" s="55">
        <v>14</v>
      </c>
      <c r="H3349" s="54" t="s">
        <v>7297</v>
      </c>
      <c r="I3349" s="55">
        <v>2</v>
      </c>
      <c r="J3349" s="54" t="s">
        <v>7298</v>
      </c>
      <c r="K3349" s="54" t="s">
        <v>7297</v>
      </c>
      <c r="L3349" s="54" t="s">
        <v>342</v>
      </c>
      <c r="M3349" s="54" t="s">
        <v>116</v>
      </c>
      <c r="N3349" s="54">
        <v>10.9</v>
      </c>
      <c r="P3349" s="54">
        <v>0.28000000000000003</v>
      </c>
      <c r="R3349" s="54">
        <v>8391.02</v>
      </c>
      <c r="U3349" s="54">
        <v>0</v>
      </c>
    </row>
    <row r="3350" spans="5:21">
      <c r="E3350" s="55">
        <v>342.01</v>
      </c>
      <c r="F3350" s="55">
        <v>15</v>
      </c>
      <c r="H3350" s="54" t="s">
        <v>7299</v>
      </c>
      <c r="I3350" s="55" t="s">
        <v>536</v>
      </c>
      <c r="J3350" s="54" t="s">
        <v>7300</v>
      </c>
      <c r="K3350" s="54" t="s">
        <v>7299</v>
      </c>
      <c r="L3350" s="54" t="s">
        <v>342</v>
      </c>
      <c r="M3350" s="54" t="s">
        <v>116</v>
      </c>
      <c r="N3350" s="54">
        <v>10.9</v>
      </c>
      <c r="P3350" s="54">
        <v>0.17</v>
      </c>
      <c r="Q3350" s="54" t="s">
        <v>3543</v>
      </c>
      <c r="R3350" s="54">
        <v>0</v>
      </c>
      <c r="U3350" s="54">
        <v>0</v>
      </c>
    </row>
    <row r="3351" spans="5:21">
      <c r="E3351" s="55">
        <v>342.01</v>
      </c>
      <c r="F3351" s="55">
        <v>16</v>
      </c>
      <c r="H3351" s="54" t="s">
        <v>7301</v>
      </c>
      <c r="I3351" s="55">
        <v>2</v>
      </c>
      <c r="J3351" s="54" t="s">
        <v>7302</v>
      </c>
      <c r="K3351" s="54" t="s">
        <v>7301</v>
      </c>
      <c r="L3351" s="54" t="s">
        <v>342</v>
      </c>
      <c r="M3351" s="54" t="s">
        <v>116</v>
      </c>
      <c r="N3351" s="54">
        <v>10.9</v>
      </c>
      <c r="P3351" s="54">
        <v>0.24</v>
      </c>
      <c r="R3351" s="54">
        <v>7816.73</v>
      </c>
      <c r="S3351" s="54">
        <v>2893</v>
      </c>
      <c r="T3351" s="54">
        <v>28</v>
      </c>
      <c r="U3351" s="54">
        <v>1</v>
      </c>
    </row>
    <row r="3352" spans="5:21">
      <c r="E3352" s="55">
        <v>342.01</v>
      </c>
      <c r="F3352" s="55">
        <v>17</v>
      </c>
      <c r="H3352" s="54" t="s">
        <v>7303</v>
      </c>
      <c r="I3352" s="55">
        <v>2</v>
      </c>
      <c r="J3352" s="54" t="s">
        <v>7304</v>
      </c>
      <c r="K3352" s="54" t="s">
        <v>7303</v>
      </c>
      <c r="L3352" s="54" t="s">
        <v>342</v>
      </c>
      <c r="M3352" s="54" t="s">
        <v>116</v>
      </c>
      <c r="N3352" s="54">
        <v>10.9</v>
      </c>
      <c r="P3352" s="54">
        <v>0.24</v>
      </c>
      <c r="R3352" s="54">
        <v>7063.34</v>
      </c>
      <c r="S3352" s="54">
        <v>3469</v>
      </c>
      <c r="T3352" s="54">
        <v>744</v>
      </c>
      <c r="U3352" s="54">
        <v>249500</v>
      </c>
    </row>
    <row r="3353" spans="5:21">
      <c r="E3353" s="55">
        <v>342.01</v>
      </c>
      <c r="F3353" s="55">
        <v>18</v>
      </c>
      <c r="H3353" s="54" t="s">
        <v>7305</v>
      </c>
      <c r="I3353" s="55">
        <v>2</v>
      </c>
      <c r="J3353" s="54" t="s">
        <v>7306</v>
      </c>
      <c r="K3353" s="54" t="s">
        <v>7305</v>
      </c>
      <c r="L3353" s="54" t="s">
        <v>342</v>
      </c>
      <c r="M3353" s="54" t="s">
        <v>116</v>
      </c>
      <c r="N3353" s="54">
        <v>10.9</v>
      </c>
      <c r="P3353" s="54">
        <v>0.22</v>
      </c>
      <c r="R3353" s="54">
        <v>6792.22</v>
      </c>
      <c r="U3353" s="54">
        <v>0</v>
      </c>
    </row>
    <row r="3354" spans="5:21">
      <c r="E3354" s="55">
        <v>342.01</v>
      </c>
      <c r="F3354" s="55">
        <v>19</v>
      </c>
      <c r="H3354" s="54" t="s">
        <v>7307</v>
      </c>
      <c r="I3354" s="55">
        <v>2</v>
      </c>
      <c r="J3354" s="54" t="s">
        <v>7308</v>
      </c>
      <c r="K3354" s="54" t="s">
        <v>7307</v>
      </c>
      <c r="L3354" s="54" t="s">
        <v>342</v>
      </c>
      <c r="M3354" s="54" t="s">
        <v>116</v>
      </c>
      <c r="N3354" s="54">
        <v>10.9</v>
      </c>
      <c r="P3354" s="54">
        <v>0.22</v>
      </c>
      <c r="R3354" s="54">
        <v>6880.85</v>
      </c>
      <c r="S3354" s="54">
        <v>2098</v>
      </c>
      <c r="T3354" s="54">
        <v>309</v>
      </c>
      <c r="U3354" s="54">
        <v>122000</v>
      </c>
    </row>
    <row r="3355" spans="5:21">
      <c r="E3355" s="55">
        <v>342.02</v>
      </c>
      <c r="F3355" s="55">
        <v>1</v>
      </c>
      <c r="H3355" s="54" t="s">
        <v>7309</v>
      </c>
      <c r="I3355" s="55">
        <v>2</v>
      </c>
      <c r="J3355" s="54" t="s">
        <v>7310</v>
      </c>
      <c r="K3355" s="54" t="s">
        <v>7311</v>
      </c>
      <c r="L3355" s="54" t="s">
        <v>436</v>
      </c>
      <c r="M3355" s="54" t="s">
        <v>116</v>
      </c>
      <c r="N3355" s="54">
        <v>10.9</v>
      </c>
      <c r="P3355" s="54">
        <v>0.27</v>
      </c>
      <c r="R3355" s="54">
        <v>8472.57</v>
      </c>
      <c r="S3355" s="54">
        <v>3418</v>
      </c>
      <c r="T3355" s="54">
        <v>185</v>
      </c>
      <c r="U3355" s="54">
        <v>83062</v>
      </c>
    </row>
    <row r="3356" spans="5:21">
      <c r="E3356" s="55">
        <v>342.02</v>
      </c>
      <c r="F3356" s="55">
        <v>2</v>
      </c>
      <c r="H3356" s="54" t="s">
        <v>7312</v>
      </c>
      <c r="I3356" s="55">
        <v>2</v>
      </c>
      <c r="J3356" s="54" t="s">
        <v>7313</v>
      </c>
      <c r="K3356" s="54" t="s">
        <v>7312</v>
      </c>
      <c r="L3356" s="54" t="s">
        <v>342</v>
      </c>
      <c r="M3356" s="54" t="s">
        <v>116</v>
      </c>
      <c r="N3356" s="54">
        <v>10.9</v>
      </c>
      <c r="P3356" s="54">
        <v>0.24</v>
      </c>
      <c r="R3356" s="54">
        <v>8068.42</v>
      </c>
      <c r="U3356" s="54">
        <v>0</v>
      </c>
    </row>
    <row r="3357" spans="5:21">
      <c r="E3357" s="55">
        <v>342.02</v>
      </c>
      <c r="F3357" s="55">
        <v>3</v>
      </c>
      <c r="H3357" s="54" t="s">
        <v>7314</v>
      </c>
      <c r="I3357" s="55">
        <v>2</v>
      </c>
      <c r="J3357" s="54" t="s">
        <v>7315</v>
      </c>
      <c r="K3357" s="54" t="s">
        <v>7314</v>
      </c>
      <c r="L3357" s="54" t="s">
        <v>342</v>
      </c>
      <c r="M3357" s="54" t="s">
        <v>116</v>
      </c>
      <c r="N3357" s="54">
        <v>10.9</v>
      </c>
      <c r="P3357" s="54">
        <v>0.23</v>
      </c>
      <c r="R3357" s="54">
        <v>7143.18</v>
      </c>
      <c r="S3357" s="54">
        <v>2582</v>
      </c>
      <c r="T3357" s="54">
        <v>139</v>
      </c>
      <c r="U3357" s="54">
        <v>180000</v>
      </c>
    </row>
    <row r="3358" spans="5:21">
      <c r="E3358" s="55">
        <v>342.02</v>
      </c>
      <c r="F3358" s="55">
        <v>4</v>
      </c>
      <c r="H3358" s="54" t="s">
        <v>7316</v>
      </c>
      <c r="I3358" s="55">
        <v>2</v>
      </c>
      <c r="J3358" s="54" t="s">
        <v>7317</v>
      </c>
      <c r="K3358" s="54" t="s">
        <v>7316</v>
      </c>
      <c r="L3358" s="54" t="s">
        <v>342</v>
      </c>
      <c r="M3358" s="54" t="s">
        <v>116</v>
      </c>
      <c r="N3358" s="54">
        <v>10.9</v>
      </c>
      <c r="P3358" s="54">
        <v>0.24</v>
      </c>
      <c r="R3358" s="54">
        <v>5889.94</v>
      </c>
      <c r="U3358" s="54">
        <v>0</v>
      </c>
    </row>
    <row r="3359" spans="5:21">
      <c r="E3359" s="55">
        <v>342.02</v>
      </c>
      <c r="F3359" s="55">
        <v>5</v>
      </c>
      <c r="H3359" s="54" t="s">
        <v>7318</v>
      </c>
      <c r="I3359" s="55">
        <v>2</v>
      </c>
      <c r="J3359" s="54" t="s">
        <v>7319</v>
      </c>
      <c r="K3359" s="54" t="s">
        <v>7318</v>
      </c>
      <c r="L3359" s="54" t="s">
        <v>342</v>
      </c>
      <c r="M3359" s="54" t="s">
        <v>116</v>
      </c>
      <c r="N3359" s="54">
        <v>10.9</v>
      </c>
      <c r="P3359" s="54">
        <v>0.21</v>
      </c>
      <c r="R3359" s="54">
        <v>6540.53</v>
      </c>
      <c r="S3359" s="54">
        <v>3072</v>
      </c>
      <c r="T3359" s="54">
        <v>235</v>
      </c>
      <c r="U3359" s="54">
        <v>90000</v>
      </c>
    </row>
    <row r="3360" spans="5:21">
      <c r="E3360" s="55">
        <v>342.02</v>
      </c>
      <c r="F3360" s="55">
        <v>6</v>
      </c>
      <c r="H3360" s="54" t="s">
        <v>7320</v>
      </c>
      <c r="I3360" s="55">
        <v>2</v>
      </c>
      <c r="J3360" s="54" t="s">
        <v>7321</v>
      </c>
      <c r="K3360" s="54" t="s">
        <v>7320</v>
      </c>
      <c r="L3360" s="54" t="s">
        <v>342</v>
      </c>
      <c r="M3360" s="54" t="s">
        <v>116</v>
      </c>
      <c r="N3360" s="54">
        <v>10.9</v>
      </c>
      <c r="P3360" s="54">
        <v>0.21</v>
      </c>
      <c r="R3360" s="54">
        <v>6983.65</v>
      </c>
      <c r="U3360" s="54">
        <v>0</v>
      </c>
    </row>
    <row r="3361" spans="5:21">
      <c r="E3361" s="55">
        <v>342.02</v>
      </c>
      <c r="F3361" s="55">
        <v>7</v>
      </c>
      <c r="H3361" s="54" t="s">
        <v>7322</v>
      </c>
      <c r="I3361" s="55">
        <v>2</v>
      </c>
      <c r="J3361" s="54" t="s">
        <v>7323</v>
      </c>
      <c r="K3361" s="54" t="s">
        <v>7324</v>
      </c>
      <c r="L3361" s="54" t="s">
        <v>7325</v>
      </c>
      <c r="M3361" s="54" t="s">
        <v>116</v>
      </c>
      <c r="N3361" s="54">
        <v>10.9</v>
      </c>
      <c r="P3361" s="54">
        <v>0.21</v>
      </c>
      <c r="R3361" s="54">
        <v>6831.22</v>
      </c>
      <c r="S3361" s="54">
        <v>3457</v>
      </c>
      <c r="T3361" s="54">
        <v>466</v>
      </c>
      <c r="U3361" s="54">
        <v>1</v>
      </c>
    </row>
    <row r="3362" spans="5:21">
      <c r="E3362" s="55">
        <v>342.02</v>
      </c>
      <c r="F3362" s="55">
        <v>8</v>
      </c>
      <c r="H3362" s="54" t="s">
        <v>7326</v>
      </c>
      <c r="I3362" s="55">
        <v>2</v>
      </c>
      <c r="J3362" s="54" t="s">
        <v>7327</v>
      </c>
      <c r="K3362" s="54" t="s">
        <v>7326</v>
      </c>
      <c r="L3362" s="54" t="s">
        <v>342</v>
      </c>
      <c r="M3362" s="54" t="s">
        <v>116</v>
      </c>
      <c r="N3362" s="54">
        <v>10.9</v>
      </c>
      <c r="P3362" s="54">
        <v>0.21</v>
      </c>
      <c r="R3362" s="54">
        <v>7657.2</v>
      </c>
      <c r="S3362" s="54">
        <v>3077</v>
      </c>
      <c r="T3362" s="54">
        <v>202</v>
      </c>
      <c r="U3362" s="54">
        <v>352000</v>
      </c>
    </row>
    <row r="3363" spans="5:21">
      <c r="E3363" s="55">
        <v>342.02</v>
      </c>
      <c r="F3363" s="55">
        <v>9</v>
      </c>
      <c r="H3363" s="54" t="s">
        <v>7328</v>
      </c>
      <c r="I3363" s="55">
        <v>2</v>
      </c>
      <c r="J3363" s="54" t="s">
        <v>7329</v>
      </c>
      <c r="K3363" s="54" t="s">
        <v>7328</v>
      </c>
      <c r="L3363" s="54" t="s">
        <v>342</v>
      </c>
      <c r="M3363" s="54" t="s">
        <v>116</v>
      </c>
      <c r="N3363" s="54">
        <v>10.9</v>
      </c>
      <c r="P3363" s="54">
        <v>0.21</v>
      </c>
      <c r="R3363" s="54">
        <v>6306.56</v>
      </c>
      <c r="S3363" s="54">
        <v>3449</v>
      </c>
      <c r="T3363" s="54">
        <v>108</v>
      </c>
      <c r="U3363" s="54">
        <v>230000</v>
      </c>
    </row>
    <row r="3364" spans="5:21">
      <c r="E3364" s="55">
        <v>342.02</v>
      </c>
      <c r="F3364" s="55">
        <v>10</v>
      </c>
      <c r="H3364" s="54" t="s">
        <v>7330</v>
      </c>
      <c r="I3364" s="55">
        <v>2</v>
      </c>
      <c r="J3364" s="54" t="s">
        <v>7331</v>
      </c>
      <c r="K3364" s="54" t="s">
        <v>7330</v>
      </c>
      <c r="L3364" s="54" t="s">
        <v>342</v>
      </c>
      <c r="M3364" s="54" t="s">
        <v>116</v>
      </c>
      <c r="N3364" s="54">
        <v>10.9</v>
      </c>
      <c r="P3364" s="54">
        <v>0.23</v>
      </c>
      <c r="R3364" s="54">
        <v>6622.06</v>
      </c>
      <c r="U3364" s="54">
        <v>0</v>
      </c>
    </row>
    <row r="3365" spans="5:21">
      <c r="E3365" s="55">
        <v>342.02</v>
      </c>
      <c r="F3365" s="55">
        <v>11</v>
      </c>
      <c r="H3365" s="54" t="s">
        <v>7332</v>
      </c>
      <c r="I3365" s="55">
        <v>2</v>
      </c>
      <c r="J3365" s="54" t="s">
        <v>7333</v>
      </c>
      <c r="K3365" s="54" t="s">
        <v>7332</v>
      </c>
      <c r="L3365" s="54" t="s">
        <v>7334</v>
      </c>
      <c r="M3365" s="54" t="s">
        <v>116</v>
      </c>
      <c r="N3365" s="54">
        <v>10.9</v>
      </c>
      <c r="P3365" s="54">
        <v>0.22</v>
      </c>
      <c r="R3365" s="54">
        <v>8001.08</v>
      </c>
      <c r="S3365" s="54">
        <v>3456</v>
      </c>
      <c r="T3365" s="54">
        <v>941</v>
      </c>
      <c r="U3365" s="54">
        <v>225000</v>
      </c>
    </row>
    <row r="3366" spans="5:21">
      <c r="E3366" s="55">
        <v>342.02</v>
      </c>
      <c r="F3366" s="55">
        <v>12</v>
      </c>
      <c r="H3366" s="54" t="s">
        <v>7335</v>
      </c>
      <c r="I3366" s="55">
        <v>2</v>
      </c>
      <c r="J3366" s="54" t="s">
        <v>7336</v>
      </c>
      <c r="K3366" s="54" t="s">
        <v>7335</v>
      </c>
      <c r="L3366" s="54" t="s">
        <v>342</v>
      </c>
      <c r="M3366" s="54" t="s">
        <v>116</v>
      </c>
      <c r="N3366" s="54">
        <v>10.9</v>
      </c>
      <c r="P3366" s="54">
        <v>0.21</v>
      </c>
      <c r="R3366" s="54">
        <v>8795.01</v>
      </c>
      <c r="S3366" s="54">
        <v>3488</v>
      </c>
      <c r="T3366" s="54">
        <v>312</v>
      </c>
      <c r="U3366" s="54">
        <v>298000</v>
      </c>
    </row>
    <row r="3367" spans="5:21">
      <c r="E3367" s="55">
        <v>342.02</v>
      </c>
      <c r="F3367" s="55">
        <v>14</v>
      </c>
      <c r="H3367" s="54" t="s">
        <v>7337</v>
      </c>
      <c r="I3367" s="55">
        <v>2</v>
      </c>
      <c r="J3367" s="54" t="s">
        <v>7338</v>
      </c>
      <c r="K3367" s="54" t="s">
        <v>7337</v>
      </c>
      <c r="L3367" s="54" t="s">
        <v>342</v>
      </c>
      <c r="M3367" s="54" t="s">
        <v>116</v>
      </c>
      <c r="N3367" s="54">
        <v>10.9</v>
      </c>
      <c r="P3367" s="54">
        <v>0.24</v>
      </c>
      <c r="R3367" s="54">
        <v>7391.33</v>
      </c>
      <c r="S3367" s="54">
        <v>3156</v>
      </c>
      <c r="T3367" s="54">
        <v>98</v>
      </c>
      <c r="U3367" s="54">
        <v>333000</v>
      </c>
    </row>
    <row r="3368" spans="5:21">
      <c r="E3368" s="55">
        <v>342.02</v>
      </c>
      <c r="F3368" s="55">
        <v>15</v>
      </c>
      <c r="H3368" s="54" t="s">
        <v>7339</v>
      </c>
      <c r="I3368" s="55">
        <v>2</v>
      </c>
      <c r="J3368" s="54" t="s">
        <v>7340</v>
      </c>
      <c r="K3368" s="54" t="s">
        <v>7339</v>
      </c>
      <c r="L3368" s="54" t="s">
        <v>342</v>
      </c>
      <c r="M3368" s="54" t="s">
        <v>116</v>
      </c>
      <c r="N3368" s="54">
        <v>10.9</v>
      </c>
      <c r="P3368" s="54">
        <v>0.25</v>
      </c>
      <c r="R3368" s="54">
        <v>7267.25</v>
      </c>
      <c r="S3368" s="54">
        <v>3068</v>
      </c>
      <c r="T3368" s="54">
        <v>62</v>
      </c>
      <c r="U3368" s="54">
        <v>1</v>
      </c>
    </row>
    <row r="3369" spans="5:21">
      <c r="E3369" s="55">
        <v>342.02</v>
      </c>
      <c r="F3369" s="55">
        <v>16</v>
      </c>
      <c r="H3369" s="54" t="s">
        <v>7341</v>
      </c>
      <c r="I3369" s="55">
        <v>2</v>
      </c>
      <c r="J3369" s="54" t="s">
        <v>7342</v>
      </c>
      <c r="K3369" s="54" t="s">
        <v>7341</v>
      </c>
      <c r="L3369" s="54" t="s">
        <v>342</v>
      </c>
      <c r="M3369" s="54" t="s">
        <v>116</v>
      </c>
      <c r="N3369" s="54">
        <v>10.9</v>
      </c>
      <c r="P3369" s="54">
        <v>0.28000000000000003</v>
      </c>
      <c r="R3369" s="54">
        <v>7917.68</v>
      </c>
      <c r="S3369" s="54">
        <v>2691</v>
      </c>
      <c r="T3369" s="54">
        <v>57</v>
      </c>
      <c r="U3369" s="54">
        <v>220000</v>
      </c>
    </row>
    <row r="3370" spans="5:21">
      <c r="E3370" s="55">
        <v>342.02</v>
      </c>
      <c r="F3370" s="55">
        <v>17</v>
      </c>
      <c r="H3370" s="54" t="s">
        <v>7343</v>
      </c>
      <c r="I3370" s="55">
        <v>2</v>
      </c>
      <c r="J3370" s="54" t="s">
        <v>7344</v>
      </c>
      <c r="K3370" s="54" t="s">
        <v>7343</v>
      </c>
      <c r="L3370" s="54" t="s">
        <v>342</v>
      </c>
      <c r="M3370" s="54" t="s">
        <v>116</v>
      </c>
      <c r="N3370" s="54">
        <v>10.9</v>
      </c>
      <c r="P3370" s="54">
        <v>0.28999999999999998</v>
      </c>
      <c r="R3370" s="54">
        <v>6930.48</v>
      </c>
      <c r="S3370" s="54">
        <v>3392</v>
      </c>
      <c r="T3370" s="54">
        <v>147</v>
      </c>
      <c r="U3370" s="54">
        <v>218000</v>
      </c>
    </row>
    <row r="3371" spans="5:21">
      <c r="E3371" s="55">
        <v>342.02</v>
      </c>
      <c r="F3371" s="55">
        <v>18</v>
      </c>
      <c r="H3371" s="54" t="s">
        <v>7345</v>
      </c>
      <c r="I3371" s="55">
        <v>2</v>
      </c>
      <c r="J3371" s="54" t="s">
        <v>7346</v>
      </c>
      <c r="K3371" s="54" t="s">
        <v>7345</v>
      </c>
      <c r="L3371" s="54" t="s">
        <v>342</v>
      </c>
      <c r="M3371" s="54" t="s">
        <v>116</v>
      </c>
      <c r="N3371" s="54">
        <v>10.9</v>
      </c>
      <c r="P3371" s="54">
        <v>0.4</v>
      </c>
      <c r="R3371" s="54">
        <v>6909.21</v>
      </c>
      <c r="U3371" s="54">
        <v>0</v>
      </c>
    </row>
    <row r="3372" spans="5:21">
      <c r="E3372" s="55">
        <v>342.02</v>
      </c>
      <c r="F3372" s="55">
        <v>19</v>
      </c>
      <c r="H3372" s="54" t="s">
        <v>7347</v>
      </c>
      <c r="I3372" s="55">
        <v>2</v>
      </c>
      <c r="J3372" s="54" t="s">
        <v>7348</v>
      </c>
      <c r="K3372" s="54" t="s">
        <v>7349</v>
      </c>
      <c r="L3372" s="54" t="s">
        <v>1410</v>
      </c>
      <c r="M3372" s="54" t="s">
        <v>116</v>
      </c>
      <c r="N3372" s="54">
        <v>10.9</v>
      </c>
      <c r="P3372" s="54">
        <v>0.24</v>
      </c>
      <c r="R3372" s="54">
        <v>7873.45</v>
      </c>
      <c r="S3372" s="54">
        <v>3417</v>
      </c>
      <c r="T3372" s="54">
        <v>159</v>
      </c>
      <c r="U3372" s="54">
        <v>156000</v>
      </c>
    </row>
    <row r="3373" spans="5:21">
      <c r="E3373" s="55">
        <v>342.02</v>
      </c>
      <c r="F3373" s="55">
        <v>20</v>
      </c>
      <c r="H3373" s="54" t="s">
        <v>7350</v>
      </c>
      <c r="I3373" s="55">
        <v>2</v>
      </c>
      <c r="J3373" s="54" t="s">
        <v>7351</v>
      </c>
      <c r="K3373" s="54" t="s">
        <v>7350</v>
      </c>
      <c r="L3373" s="54" t="s">
        <v>342</v>
      </c>
      <c r="M3373" s="54" t="s">
        <v>116</v>
      </c>
      <c r="N3373" s="54">
        <v>10.9</v>
      </c>
      <c r="P3373" s="54">
        <v>0.21</v>
      </c>
      <c r="R3373" s="54">
        <v>7430.32</v>
      </c>
      <c r="S3373" s="54">
        <v>3495</v>
      </c>
      <c r="T3373" s="54">
        <v>614</v>
      </c>
      <c r="U3373" s="54">
        <v>125000</v>
      </c>
    </row>
    <row r="3374" spans="5:21">
      <c r="E3374" s="55">
        <v>342.02</v>
      </c>
      <c r="F3374" s="55">
        <v>21</v>
      </c>
      <c r="H3374" s="54" t="s">
        <v>7352</v>
      </c>
      <c r="I3374" s="55">
        <v>2</v>
      </c>
      <c r="J3374" s="54" t="s">
        <v>7353</v>
      </c>
      <c r="K3374" s="54" t="s">
        <v>7352</v>
      </c>
      <c r="L3374" s="54" t="s">
        <v>342</v>
      </c>
      <c r="M3374" s="54" t="s">
        <v>116</v>
      </c>
      <c r="N3374" s="54">
        <v>10.9</v>
      </c>
      <c r="P3374" s="54">
        <v>0.21</v>
      </c>
      <c r="R3374" s="54">
        <v>7416.14</v>
      </c>
      <c r="S3374" s="54">
        <v>3499</v>
      </c>
      <c r="T3374" s="54">
        <v>947</v>
      </c>
      <c r="U3374" s="54">
        <v>280000</v>
      </c>
    </row>
    <row r="3375" spans="5:21">
      <c r="E3375" s="55">
        <v>342.02</v>
      </c>
      <c r="F3375" s="55">
        <v>22</v>
      </c>
      <c r="H3375" s="54" t="s">
        <v>7354</v>
      </c>
      <c r="I3375" s="55">
        <v>2</v>
      </c>
      <c r="J3375" s="54" t="s">
        <v>7355</v>
      </c>
      <c r="K3375" s="54" t="s">
        <v>7354</v>
      </c>
      <c r="L3375" s="54" t="s">
        <v>342</v>
      </c>
      <c r="M3375" s="54" t="s">
        <v>116</v>
      </c>
      <c r="N3375" s="54">
        <v>10.9</v>
      </c>
      <c r="P3375" s="54">
        <v>0.21</v>
      </c>
      <c r="R3375" s="54">
        <v>8054.24</v>
      </c>
      <c r="S3375" s="54">
        <v>3373</v>
      </c>
      <c r="T3375" s="54">
        <v>294</v>
      </c>
      <c r="U3375" s="54">
        <v>269000</v>
      </c>
    </row>
    <row r="3376" spans="5:21">
      <c r="E3376" s="55">
        <v>342.02</v>
      </c>
      <c r="F3376" s="55">
        <v>23</v>
      </c>
      <c r="H3376" s="54" t="s">
        <v>7356</v>
      </c>
      <c r="I3376" s="55">
        <v>2</v>
      </c>
      <c r="J3376" s="54" t="s">
        <v>7357</v>
      </c>
      <c r="K3376" s="54" t="s">
        <v>7356</v>
      </c>
      <c r="L3376" s="54" t="s">
        <v>342</v>
      </c>
      <c r="M3376" s="54" t="s">
        <v>116</v>
      </c>
      <c r="N3376" s="54">
        <v>10.9</v>
      </c>
      <c r="P3376" s="54">
        <v>0.22</v>
      </c>
      <c r="R3376" s="54">
        <v>7217.62</v>
      </c>
      <c r="S3376" s="54">
        <v>3433</v>
      </c>
      <c r="T3376" s="54">
        <v>339</v>
      </c>
      <c r="U3376" s="54">
        <v>1</v>
      </c>
    </row>
    <row r="3377" spans="5:21">
      <c r="E3377" s="55">
        <v>342.02</v>
      </c>
      <c r="F3377" s="55">
        <v>24</v>
      </c>
      <c r="H3377" s="54" t="s">
        <v>7358</v>
      </c>
      <c r="I3377" s="55">
        <v>2</v>
      </c>
      <c r="J3377" s="54" t="s">
        <v>7359</v>
      </c>
      <c r="K3377" s="54" t="s">
        <v>7360</v>
      </c>
      <c r="L3377" s="54" t="s">
        <v>342</v>
      </c>
      <c r="M3377" s="54" t="s">
        <v>116</v>
      </c>
      <c r="N3377" s="54">
        <v>10.9</v>
      </c>
      <c r="P3377" s="54">
        <v>0.21</v>
      </c>
      <c r="R3377" s="54">
        <v>7604.03</v>
      </c>
      <c r="S3377" s="54">
        <v>2976</v>
      </c>
      <c r="T3377" s="54">
        <v>125</v>
      </c>
      <c r="U3377" s="54">
        <v>300000</v>
      </c>
    </row>
    <row r="3378" spans="5:21">
      <c r="E3378" s="55">
        <v>342.02</v>
      </c>
      <c r="F3378" s="55">
        <v>25</v>
      </c>
      <c r="H3378" s="54" t="s">
        <v>7361</v>
      </c>
      <c r="I3378" s="55">
        <v>2</v>
      </c>
      <c r="J3378" s="54" t="s">
        <v>7362</v>
      </c>
      <c r="K3378" s="54" t="s">
        <v>7361</v>
      </c>
      <c r="L3378" s="54" t="s">
        <v>342</v>
      </c>
      <c r="M3378" s="54" t="s">
        <v>116</v>
      </c>
      <c r="N3378" s="54">
        <v>10.9</v>
      </c>
      <c r="P3378" s="54">
        <v>0.21</v>
      </c>
      <c r="R3378" s="54">
        <v>6887.94</v>
      </c>
      <c r="S3378" s="54">
        <v>3439</v>
      </c>
      <c r="T3378" s="54">
        <v>565</v>
      </c>
      <c r="U3378" s="54">
        <v>10</v>
      </c>
    </row>
    <row r="3379" spans="5:21">
      <c r="E3379" s="55">
        <v>342.02</v>
      </c>
      <c r="F3379" s="55">
        <v>26</v>
      </c>
      <c r="H3379" s="54" t="s">
        <v>7363</v>
      </c>
      <c r="I3379" s="55">
        <v>2</v>
      </c>
      <c r="J3379" s="54" t="s">
        <v>7364</v>
      </c>
      <c r="K3379" s="54" t="s">
        <v>7363</v>
      </c>
      <c r="L3379" s="54" t="s">
        <v>342</v>
      </c>
      <c r="M3379" s="54" t="s">
        <v>116</v>
      </c>
      <c r="N3379" s="54">
        <v>10.9</v>
      </c>
      <c r="P3379" s="54">
        <v>0.21</v>
      </c>
      <c r="R3379" s="54">
        <v>7114.82</v>
      </c>
      <c r="U3379" s="54">
        <v>0</v>
      </c>
    </row>
    <row r="3380" spans="5:21">
      <c r="E3380" s="55">
        <v>342.02</v>
      </c>
      <c r="F3380" s="55">
        <v>27</v>
      </c>
      <c r="H3380" s="54" t="s">
        <v>7365</v>
      </c>
      <c r="I3380" s="55">
        <v>2</v>
      </c>
      <c r="J3380" s="54" t="s">
        <v>7366</v>
      </c>
      <c r="K3380" s="54" t="s">
        <v>7365</v>
      </c>
      <c r="L3380" s="54" t="s">
        <v>342</v>
      </c>
      <c r="M3380" s="54" t="s">
        <v>116</v>
      </c>
      <c r="N3380" s="54">
        <v>10.9</v>
      </c>
      <c r="P3380" s="54">
        <v>0.21</v>
      </c>
      <c r="R3380" s="54">
        <v>7483.5</v>
      </c>
      <c r="S3380" s="54">
        <v>3498</v>
      </c>
      <c r="T3380" s="54">
        <v>70</v>
      </c>
      <c r="U3380" s="54">
        <v>1</v>
      </c>
    </row>
    <row r="3381" spans="5:21">
      <c r="E3381" s="55">
        <v>342.02</v>
      </c>
      <c r="F3381" s="55">
        <v>28</v>
      </c>
      <c r="H3381" s="54" t="s">
        <v>7367</v>
      </c>
      <c r="I3381" s="55">
        <v>2</v>
      </c>
      <c r="J3381" s="54" t="s">
        <v>7368</v>
      </c>
      <c r="K3381" s="54" t="s">
        <v>7367</v>
      </c>
      <c r="L3381" s="54" t="s">
        <v>342</v>
      </c>
      <c r="M3381" s="54" t="s">
        <v>116</v>
      </c>
      <c r="N3381" s="54">
        <v>10.9</v>
      </c>
      <c r="P3381" s="54">
        <v>0.21</v>
      </c>
      <c r="R3381" s="54">
        <v>7814.88</v>
      </c>
      <c r="S3381" s="54">
        <v>3331</v>
      </c>
      <c r="T3381" s="54">
        <v>764</v>
      </c>
      <c r="U3381" s="54">
        <v>275000</v>
      </c>
    </row>
    <row r="3382" spans="5:21">
      <c r="E3382" s="55">
        <v>342.02</v>
      </c>
      <c r="F3382" s="55">
        <v>29</v>
      </c>
      <c r="H3382" s="54" t="s">
        <v>7369</v>
      </c>
      <c r="I3382" s="55">
        <v>2</v>
      </c>
      <c r="J3382" s="54" t="s">
        <v>7370</v>
      </c>
      <c r="K3382" s="54" t="s">
        <v>7369</v>
      </c>
      <c r="L3382" s="54" t="s">
        <v>5564</v>
      </c>
      <c r="M3382" s="54" t="s">
        <v>116</v>
      </c>
      <c r="N3382" s="54">
        <v>10.9</v>
      </c>
      <c r="P3382" s="54">
        <v>0.27</v>
      </c>
      <c r="R3382" s="54">
        <v>7433.87</v>
      </c>
      <c r="S3382" s="54">
        <v>3268</v>
      </c>
      <c r="T3382" s="54">
        <v>242</v>
      </c>
      <c r="U3382" s="54">
        <v>1</v>
      </c>
    </row>
    <row r="3383" spans="5:21">
      <c r="E3383" s="55">
        <v>342.02</v>
      </c>
      <c r="F3383" s="55">
        <v>30</v>
      </c>
      <c r="H3383" s="54" t="s">
        <v>7371</v>
      </c>
      <c r="I3383" s="55">
        <v>2</v>
      </c>
      <c r="J3383" s="54" t="s">
        <v>7372</v>
      </c>
      <c r="K3383" s="54" t="s">
        <v>7373</v>
      </c>
      <c r="L3383" s="54" t="s">
        <v>342</v>
      </c>
      <c r="M3383" s="54" t="s">
        <v>116</v>
      </c>
      <c r="N3383" s="54">
        <v>10.9</v>
      </c>
      <c r="P3383" s="54">
        <v>0.28999999999999998</v>
      </c>
      <c r="R3383" s="54">
        <v>7830.91</v>
      </c>
      <c r="S3383" s="54">
        <v>3441</v>
      </c>
      <c r="T3383" s="54">
        <v>322</v>
      </c>
      <c r="U3383" s="54">
        <v>247250</v>
      </c>
    </row>
    <row r="3384" spans="5:21">
      <c r="E3384" s="55">
        <v>342.02</v>
      </c>
      <c r="F3384" s="55">
        <v>31</v>
      </c>
      <c r="H3384" s="54" t="s">
        <v>7374</v>
      </c>
      <c r="I3384" s="55">
        <v>2</v>
      </c>
      <c r="J3384" s="54" t="s">
        <v>7375</v>
      </c>
      <c r="K3384" s="54" t="s">
        <v>7374</v>
      </c>
      <c r="L3384" s="54" t="s">
        <v>342</v>
      </c>
      <c r="M3384" s="54" t="s">
        <v>116</v>
      </c>
      <c r="N3384" s="54">
        <v>10.9</v>
      </c>
      <c r="P3384" s="54">
        <v>0.28000000000000003</v>
      </c>
      <c r="R3384" s="54">
        <v>8252.76</v>
      </c>
      <c r="U3384" s="54">
        <v>0</v>
      </c>
    </row>
    <row r="3385" spans="5:21">
      <c r="E3385" s="55">
        <v>342.02</v>
      </c>
      <c r="F3385" s="55">
        <v>32</v>
      </c>
      <c r="H3385" s="54" t="s">
        <v>7376</v>
      </c>
      <c r="I3385" s="55">
        <v>2</v>
      </c>
      <c r="J3385" s="54" t="s">
        <v>7377</v>
      </c>
      <c r="K3385" s="54" t="s">
        <v>7376</v>
      </c>
      <c r="L3385" s="54" t="s">
        <v>342</v>
      </c>
      <c r="M3385" s="54" t="s">
        <v>116</v>
      </c>
      <c r="N3385" s="54">
        <v>10.9</v>
      </c>
      <c r="P3385" s="54">
        <v>0.33</v>
      </c>
      <c r="R3385" s="54">
        <v>6895.03</v>
      </c>
      <c r="S3385" s="54">
        <v>3336</v>
      </c>
      <c r="T3385" s="54">
        <v>890</v>
      </c>
      <c r="U3385" s="54">
        <v>179000</v>
      </c>
    </row>
    <row r="3386" spans="5:21">
      <c r="E3386" s="55">
        <v>342.02</v>
      </c>
      <c r="F3386" s="55">
        <v>33</v>
      </c>
      <c r="H3386" s="54" t="s">
        <v>7378</v>
      </c>
      <c r="I3386" s="55">
        <v>2</v>
      </c>
      <c r="J3386" s="54" t="s">
        <v>7379</v>
      </c>
      <c r="K3386" s="54" t="s">
        <v>7378</v>
      </c>
      <c r="L3386" s="54" t="s">
        <v>342</v>
      </c>
      <c r="M3386" s="54" t="s">
        <v>116</v>
      </c>
      <c r="N3386" s="54">
        <v>10.9</v>
      </c>
      <c r="P3386" s="54">
        <v>0.27</v>
      </c>
      <c r="R3386" s="54">
        <v>8043.61</v>
      </c>
      <c r="S3386" s="54">
        <v>1958</v>
      </c>
      <c r="T3386" s="54">
        <v>293</v>
      </c>
      <c r="U3386" s="54">
        <v>125000</v>
      </c>
    </row>
    <row r="3387" spans="5:21">
      <c r="E3387" s="55">
        <v>342.02</v>
      </c>
      <c r="F3387" s="55">
        <v>34</v>
      </c>
      <c r="H3387" s="54" t="s">
        <v>7380</v>
      </c>
      <c r="I3387" s="55">
        <v>2</v>
      </c>
      <c r="J3387" s="54" t="s">
        <v>7381</v>
      </c>
      <c r="K3387" s="54" t="s">
        <v>7380</v>
      </c>
      <c r="L3387" s="54" t="s">
        <v>342</v>
      </c>
      <c r="M3387" s="54" t="s">
        <v>116</v>
      </c>
      <c r="N3387" s="54">
        <v>10.9</v>
      </c>
      <c r="P3387" s="54">
        <v>0.34</v>
      </c>
      <c r="R3387" s="54">
        <v>8050.7</v>
      </c>
      <c r="U3387" s="54">
        <v>0</v>
      </c>
    </row>
    <row r="3388" spans="5:21">
      <c r="E3388" s="55">
        <v>342.02</v>
      </c>
      <c r="F3388" s="55">
        <v>35</v>
      </c>
      <c r="H3388" s="54" t="s">
        <v>7382</v>
      </c>
      <c r="I3388" s="55">
        <v>2</v>
      </c>
      <c r="J3388" s="54" t="s">
        <v>7383</v>
      </c>
      <c r="K3388" s="54" t="s">
        <v>7382</v>
      </c>
      <c r="L3388" s="54" t="s">
        <v>342</v>
      </c>
      <c r="M3388" s="54" t="s">
        <v>116</v>
      </c>
      <c r="N3388" s="54">
        <v>10.9</v>
      </c>
      <c r="P3388" s="54">
        <v>0.49</v>
      </c>
      <c r="R3388" s="54">
        <v>8447.74</v>
      </c>
      <c r="S3388" s="54">
        <v>1756</v>
      </c>
      <c r="T3388" s="54">
        <v>132</v>
      </c>
      <c r="U3388" s="54">
        <v>159000</v>
      </c>
    </row>
    <row r="3389" spans="5:21">
      <c r="E3389" s="55">
        <v>342.02</v>
      </c>
      <c r="F3389" s="55">
        <v>36</v>
      </c>
      <c r="H3389" s="54" t="s">
        <v>7384</v>
      </c>
      <c r="I3389" s="55">
        <v>2</v>
      </c>
      <c r="J3389" s="54" t="s">
        <v>7385</v>
      </c>
      <c r="K3389" s="54" t="s">
        <v>7384</v>
      </c>
      <c r="L3389" s="54" t="s">
        <v>342</v>
      </c>
      <c r="M3389" s="54" t="s">
        <v>116</v>
      </c>
      <c r="N3389" s="54">
        <v>10.9</v>
      </c>
      <c r="P3389" s="54">
        <v>1.1100000000000001</v>
      </c>
      <c r="R3389" s="54">
        <v>10096.16</v>
      </c>
      <c r="U3389" s="54">
        <v>0</v>
      </c>
    </row>
    <row r="3390" spans="5:21">
      <c r="E3390" s="55">
        <v>342.02</v>
      </c>
      <c r="F3390" s="55">
        <v>37</v>
      </c>
      <c r="H3390" s="54" t="s">
        <v>7386</v>
      </c>
      <c r="I3390" s="55">
        <v>2</v>
      </c>
      <c r="J3390" s="54" t="s">
        <v>7387</v>
      </c>
      <c r="K3390" s="54" t="s">
        <v>7386</v>
      </c>
      <c r="L3390" s="54" t="s">
        <v>342</v>
      </c>
      <c r="M3390" s="54" t="s">
        <v>116</v>
      </c>
      <c r="N3390" s="54">
        <v>10.9</v>
      </c>
      <c r="P3390" s="54">
        <v>0.33</v>
      </c>
      <c r="R3390" s="54">
        <v>7990.43</v>
      </c>
      <c r="S3390" s="54">
        <v>2027</v>
      </c>
      <c r="T3390" s="54">
        <v>157</v>
      </c>
      <c r="U3390" s="54">
        <v>142000</v>
      </c>
    </row>
    <row r="3391" spans="5:21">
      <c r="E3391" s="55">
        <v>342.02</v>
      </c>
      <c r="F3391" s="55">
        <v>38</v>
      </c>
      <c r="H3391" s="54" t="s">
        <v>7388</v>
      </c>
      <c r="I3391" s="55">
        <v>2</v>
      </c>
      <c r="J3391" s="54" t="s">
        <v>7389</v>
      </c>
      <c r="K3391" s="54" t="s">
        <v>7390</v>
      </c>
      <c r="L3391" s="54" t="s">
        <v>363</v>
      </c>
      <c r="M3391" s="54" t="s">
        <v>116</v>
      </c>
      <c r="N3391" s="54">
        <v>10.9</v>
      </c>
      <c r="P3391" s="54">
        <v>0.23</v>
      </c>
      <c r="R3391" s="54">
        <v>7228.26</v>
      </c>
      <c r="S3391" s="54">
        <v>3328</v>
      </c>
      <c r="T3391" s="54">
        <v>111</v>
      </c>
      <c r="U3391" s="54">
        <v>181650</v>
      </c>
    </row>
    <row r="3392" spans="5:21">
      <c r="E3392" s="55">
        <v>342.02</v>
      </c>
      <c r="F3392" s="55">
        <v>39</v>
      </c>
      <c r="H3392" s="54" t="s">
        <v>7391</v>
      </c>
      <c r="I3392" s="55">
        <v>2</v>
      </c>
      <c r="J3392" s="54" t="s">
        <v>7392</v>
      </c>
      <c r="K3392" s="54" t="s">
        <v>7393</v>
      </c>
      <c r="L3392" s="54" t="s">
        <v>342</v>
      </c>
      <c r="M3392" s="54" t="s">
        <v>116</v>
      </c>
      <c r="N3392" s="54">
        <v>10.9</v>
      </c>
      <c r="P3392" s="54">
        <v>0.24</v>
      </c>
      <c r="R3392" s="54">
        <v>7876.99</v>
      </c>
      <c r="S3392" s="54">
        <v>3386</v>
      </c>
      <c r="T3392" s="54">
        <v>392</v>
      </c>
      <c r="U3392" s="54">
        <v>229900</v>
      </c>
    </row>
    <row r="3393" spans="5:21">
      <c r="E3393" s="55">
        <v>342.02</v>
      </c>
      <c r="F3393" s="55">
        <v>40</v>
      </c>
      <c r="H3393" s="54" t="s">
        <v>7394</v>
      </c>
      <c r="I3393" s="55">
        <v>2</v>
      </c>
      <c r="J3393" s="54" t="s">
        <v>7395</v>
      </c>
      <c r="K3393" s="54" t="s">
        <v>7396</v>
      </c>
      <c r="L3393" s="54" t="s">
        <v>342</v>
      </c>
      <c r="M3393" s="54" t="s">
        <v>116</v>
      </c>
      <c r="N3393" s="54">
        <v>10.9</v>
      </c>
      <c r="P3393" s="54">
        <v>0.24</v>
      </c>
      <c r="R3393" s="54">
        <v>6877.3</v>
      </c>
      <c r="S3393" s="54">
        <v>2812</v>
      </c>
      <c r="T3393" s="54">
        <v>90</v>
      </c>
      <c r="U3393" s="54">
        <v>1</v>
      </c>
    </row>
    <row r="3394" spans="5:21">
      <c r="E3394" s="55">
        <v>342.02</v>
      </c>
      <c r="F3394" s="55">
        <v>41</v>
      </c>
      <c r="H3394" s="54" t="s">
        <v>7397</v>
      </c>
      <c r="I3394" s="55">
        <v>2</v>
      </c>
      <c r="J3394" s="54" t="s">
        <v>7398</v>
      </c>
      <c r="K3394" s="54" t="s">
        <v>7399</v>
      </c>
      <c r="L3394" s="54" t="s">
        <v>342</v>
      </c>
      <c r="M3394" s="54" t="s">
        <v>116</v>
      </c>
      <c r="N3394" s="54">
        <v>10.9</v>
      </c>
      <c r="P3394" s="54">
        <v>0.23</v>
      </c>
      <c r="R3394" s="54">
        <v>7157.36</v>
      </c>
      <c r="S3394" s="54">
        <v>3349</v>
      </c>
      <c r="T3394" s="54">
        <v>376</v>
      </c>
      <c r="U3394" s="54">
        <v>187000</v>
      </c>
    </row>
    <row r="3395" spans="5:21">
      <c r="E3395" s="55">
        <v>342.02</v>
      </c>
      <c r="F3395" s="55">
        <v>42</v>
      </c>
      <c r="H3395" s="54" t="s">
        <v>7400</v>
      </c>
      <c r="I3395" s="55">
        <v>2</v>
      </c>
      <c r="J3395" s="54" t="s">
        <v>7401</v>
      </c>
      <c r="K3395" s="54" t="s">
        <v>7402</v>
      </c>
      <c r="L3395" s="54" t="s">
        <v>342</v>
      </c>
      <c r="M3395" s="54" t="s">
        <v>116</v>
      </c>
      <c r="N3395" s="54">
        <v>10.9</v>
      </c>
      <c r="P3395" s="54">
        <v>0.22</v>
      </c>
      <c r="R3395" s="54">
        <v>7827.36</v>
      </c>
      <c r="S3395" s="54">
        <v>2708</v>
      </c>
      <c r="T3395" s="54">
        <v>136</v>
      </c>
      <c r="U3395" s="54">
        <v>264900</v>
      </c>
    </row>
    <row r="3396" spans="5:21">
      <c r="E3396" s="55">
        <v>342.02</v>
      </c>
      <c r="F3396" s="55">
        <v>43</v>
      </c>
      <c r="H3396" s="54" t="s">
        <v>7403</v>
      </c>
      <c r="I3396" s="55">
        <v>2</v>
      </c>
      <c r="J3396" s="54" t="s">
        <v>7404</v>
      </c>
      <c r="K3396" s="54" t="s">
        <v>7403</v>
      </c>
      <c r="L3396" s="54" t="s">
        <v>342</v>
      </c>
      <c r="M3396" s="54" t="s">
        <v>116</v>
      </c>
      <c r="N3396" s="54">
        <v>10.9</v>
      </c>
      <c r="P3396" s="54">
        <v>0.21</v>
      </c>
      <c r="R3396" s="54">
        <v>7405.51</v>
      </c>
      <c r="S3396" s="54">
        <v>3484</v>
      </c>
      <c r="T3396" s="54">
        <v>167</v>
      </c>
      <c r="U3396" s="54">
        <v>292500</v>
      </c>
    </row>
    <row r="3397" spans="5:21">
      <c r="E3397" s="55">
        <v>342.02</v>
      </c>
      <c r="F3397" s="55">
        <v>44</v>
      </c>
      <c r="H3397" s="54" t="s">
        <v>7405</v>
      </c>
      <c r="I3397" s="55">
        <v>2</v>
      </c>
      <c r="J3397" s="54" t="s">
        <v>7406</v>
      </c>
      <c r="K3397" s="54" t="s">
        <v>7405</v>
      </c>
      <c r="L3397" s="54" t="s">
        <v>342</v>
      </c>
      <c r="M3397" s="54" t="s">
        <v>116</v>
      </c>
      <c r="N3397" s="54">
        <v>10.9</v>
      </c>
      <c r="P3397" s="54">
        <v>0.22</v>
      </c>
      <c r="R3397" s="54">
        <v>7618.21</v>
      </c>
      <c r="U3397" s="54">
        <v>0</v>
      </c>
    </row>
    <row r="3398" spans="5:21">
      <c r="E3398" s="55">
        <v>342.02</v>
      </c>
      <c r="F3398" s="55">
        <v>45</v>
      </c>
      <c r="H3398" s="54" t="s">
        <v>7407</v>
      </c>
      <c r="I3398" s="55">
        <v>2</v>
      </c>
      <c r="J3398" s="54" t="s">
        <v>7408</v>
      </c>
      <c r="K3398" s="54" t="s">
        <v>7407</v>
      </c>
      <c r="L3398" s="54" t="s">
        <v>342</v>
      </c>
      <c r="M3398" s="54" t="s">
        <v>116</v>
      </c>
      <c r="N3398" s="54">
        <v>10.9</v>
      </c>
      <c r="P3398" s="54">
        <v>0.23</v>
      </c>
      <c r="R3398" s="54">
        <v>7125.45</v>
      </c>
      <c r="U3398" s="54">
        <v>0</v>
      </c>
    </row>
    <row r="3399" spans="5:21">
      <c r="E3399" s="55">
        <v>342.02</v>
      </c>
      <c r="F3399" s="55">
        <v>46</v>
      </c>
      <c r="H3399" s="54" t="s">
        <v>7409</v>
      </c>
      <c r="I3399" s="55">
        <v>2</v>
      </c>
      <c r="J3399" s="54" t="s">
        <v>7410</v>
      </c>
      <c r="K3399" s="54" t="s">
        <v>7411</v>
      </c>
      <c r="L3399" s="54" t="s">
        <v>342</v>
      </c>
      <c r="M3399" s="54" t="s">
        <v>116</v>
      </c>
      <c r="N3399" s="54">
        <v>10.9</v>
      </c>
      <c r="P3399" s="54">
        <v>0.23</v>
      </c>
      <c r="R3399" s="54">
        <v>7214.08</v>
      </c>
      <c r="S3399" s="54">
        <v>2991</v>
      </c>
      <c r="T3399" s="54">
        <v>1</v>
      </c>
      <c r="U3399" s="54">
        <v>308000</v>
      </c>
    </row>
    <row r="3400" spans="5:21">
      <c r="E3400" s="55">
        <v>342.02</v>
      </c>
      <c r="F3400" s="55">
        <v>47</v>
      </c>
      <c r="H3400" s="54" t="s">
        <v>7412</v>
      </c>
      <c r="I3400" s="55">
        <v>2</v>
      </c>
      <c r="J3400" s="54" t="s">
        <v>7413</v>
      </c>
      <c r="K3400" s="54" t="s">
        <v>7414</v>
      </c>
      <c r="L3400" s="54" t="s">
        <v>342</v>
      </c>
      <c r="M3400" s="54" t="s">
        <v>116</v>
      </c>
      <c r="N3400" s="54">
        <v>10.9</v>
      </c>
      <c r="P3400" s="54">
        <v>0.27</v>
      </c>
      <c r="R3400" s="54">
        <v>7164.45</v>
      </c>
      <c r="S3400" s="54">
        <v>3393</v>
      </c>
      <c r="T3400" s="54">
        <v>692</v>
      </c>
      <c r="U3400" s="54">
        <v>135000</v>
      </c>
    </row>
    <row r="3401" spans="5:21">
      <c r="E3401" s="55">
        <v>342.02</v>
      </c>
      <c r="F3401" s="55">
        <v>48</v>
      </c>
      <c r="H3401" s="54" t="s">
        <v>7415</v>
      </c>
      <c r="I3401" s="55">
        <v>2</v>
      </c>
      <c r="J3401" s="54" t="s">
        <v>7416</v>
      </c>
      <c r="K3401" s="54" t="s">
        <v>7415</v>
      </c>
      <c r="L3401" s="54" t="s">
        <v>342</v>
      </c>
      <c r="M3401" s="54" t="s">
        <v>116</v>
      </c>
      <c r="N3401" s="54">
        <v>10.9</v>
      </c>
      <c r="P3401" s="54">
        <v>0.28999999999999998</v>
      </c>
      <c r="R3401" s="54">
        <v>8355.57</v>
      </c>
      <c r="S3401" s="54">
        <v>2602</v>
      </c>
      <c r="T3401" s="54">
        <v>70</v>
      </c>
      <c r="U3401" s="54">
        <v>1</v>
      </c>
    </row>
    <row r="3402" spans="5:21">
      <c r="E3402" s="55">
        <v>342.03</v>
      </c>
      <c r="F3402" s="55">
        <v>9.01</v>
      </c>
      <c r="H3402" s="54" t="s">
        <v>7417</v>
      </c>
      <c r="I3402" s="55">
        <v>2</v>
      </c>
      <c r="J3402" s="54" t="s">
        <v>7418</v>
      </c>
      <c r="K3402" s="54" t="s">
        <v>7419</v>
      </c>
      <c r="L3402" s="54" t="s">
        <v>342</v>
      </c>
      <c r="M3402" s="54" t="s">
        <v>104</v>
      </c>
      <c r="N3402" s="54">
        <v>10.9</v>
      </c>
      <c r="P3402" s="54">
        <v>0.75</v>
      </c>
      <c r="R3402" s="54">
        <v>6668.15</v>
      </c>
      <c r="S3402" s="54">
        <v>2733</v>
      </c>
      <c r="T3402" s="54">
        <v>238</v>
      </c>
      <c r="U3402" s="54">
        <v>1</v>
      </c>
    </row>
    <row r="3403" spans="5:21">
      <c r="E3403" s="55">
        <v>342.03</v>
      </c>
      <c r="F3403" s="55">
        <v>9.02</v>
      </c>
      <c r="H3403" s="54" t="s">
        <v>7420</v>
      </c>
      <c r="I3403" s="55">
        <v>2</v>
      </c>
      <c r="J3403" s="54" t="s">
        <v>7421</v>
      </c>
      <c r="K3403" s="54" t="s">
        <v>7420</v>
      </c>
      <c r="L3403" s="54" t="s">
        <v>342</v>
      </c>
      <c r="M3403" s="54" t="s">
        <v>104</v>
      </c>
      <c r="N3403" s="54">
        <v>10.9</v>
      </c>
      <c r="P3403" s="54">
        <v>0.56999999999999995</v>
      </c>
      <c r="R3403" s="54">
        <v>7440.96</v>
      </c>
      <c r="U3403" s="54">
        <v>0</v>
      </c>
    </row>
    <row r="3404" spans="5:21">
      <c r="E3404" s="55">
        <v>342.03</v>
      </c>
      <c r="F3404" s="55">
        <v>9.0299999999999994</v>
      </c>
      <c r="H3404" s="54" t="s">
        <v>117</v>
      </c>
      <c r="I3404" s="55">
        <v>1</v>
      </c>
      <c r="J3404" s="54" t="s">
        <v>7422</v>
      </c>
      <c r="K3404" s="54" t="s">
        <v>7423</v>
      </c>
      <c r="L3404" s="54" t="s">
        <v>342</v>
      </c>
      <c r="M3404" s="54" t="s">
        <v>104</v>
      </c>
      <c r="N3404" s="54">
        <v>10.9</v>
      </c>
      <c r="P3404" s="54">
        <v>0.89</v>
      </c>
      <c r="R3404" s="54">
        <v>666.46</v>
      </c>
      <c r="U3404" s="54">
        <v>0</v>
      </c>
    </row>
    <row r="3405" spans="5:21">
      <c r="E3405" s="55">
        <v>342.03</v>
      </c>
      <c r="F3405" s="55">
        <v>10.01</v>
      </c>
      <c r="H3405" s="54" t="s">
        <v>7424</v>
      </c>
      <c r="I3405" s="55">
        <v>2</v>
      </c>
      <c r="J3405" s="54" t="s">
        <v>7425</v>
      </c>
      <c r="K3405" s="54" t="s">
        <v>7424</v>
      </c>
      <c r="L3405" s="54" t="s">
        <v>342</v>
      </c>
      <c r="M3405" s="54" t="s">
        <v>104</v>
      </c>
      <c r="N3405" s="54">
        <v>10.9</v>
      </c>
      <c r="P3405" s="54">
        <v>0.7</v>
      </c>
      <c r="R3405" s="54">
        <v>7501.22</v>
      </c>
      <c r="S3405" s="54">
        <v>3216</v>
      </c>
      <c r="T3405" s="54">
        <v>312</v>
      </c>
      <c r="U3405" s="54">
        <v>263000</v>
      </c>
    </row>
    <row r="3406" spans="5:21">
      <c r="E3406" s="55">
        <v>342.03</v>
      </c>
      <c r="F3406" s="55">
        <v>10.02</v>
      </c>
      <c r="H3406" s="54" t="s">
        <v>7426</v>
      </c>
      <c r="I3406" s="55">
        <v>2</v>
      </c>
      <c r="J3406" s="54" t="s">
        <v>7427</v>
      </c>
      <c r="K3406" s="54" t="s">
        <v>7426</v>
      </c>
      <c r="L3406" s="54" t="s">
        <v>342</v>
      </c>
      <c r="M3406" s="54" t="s">
        <v>104</v>
      </c>
      <c r="N3406" s="54">
        <v>10.9</v>
      </c>
      <c r="P3406" s="54">
        <v>0.66</v>
      </c>
      <c r="R3406" s="54">
        <v>7398.42</v>
      </c>
      <c r="S3406" s="54">
        <v>2354</v>
      </c>
      <c r="T3406" s="54">
        <v>111</v>
      </c>
      <c r="U3406" s="54">
        <v>1</v>
      </c>
    </row>
    <row r="3407" spans="5:21">
      <c r="E3407" s="55">
        <v>342.03</v>
      </c>
      <c r="F3407" s="55">
        <v>10.029999999999999</v>
      </c>
      <c r="H3407" s="54" t="s">
        <v>7428</v>
      </c>
      <c r="I3407" s="55">
        <v>2</v>
      </c>
      <c r="J3407" s="54" t="s">
        <v>7429</v>
      </c>
      <c r="K3407" s="54" t="s">
        <v>7428</v>
      </c>
      <c r="L3407" s="54" t="s">
        <v>342</v>
      </c>
      <c r="M3407" s="54" t="s">
        <v>104</v>
      </c>
      <c r="N3407" s="54">
        <v>10.9</v>
      </c>
      <c r="P3407" s="54">
        <v>0.7</v>
      </c>
      <c r="R3407" s="54">
        <v>8461.92</v>
      </c>
      <c r="S3407" s="54">
        <v>2786</v>
      </c>
      <c r="T3407" s="54">
        <v>35</v>
      </c>
      <c r="U3407" s="54">
        <v>187500</v>
      </c>
    </row>
    <row r="3408" spans="5:21">
      <c r="E3408" s="55">
        <v>342.03</v>
      </c>
      <c r="F3408" s="55">
        <v>10.039999999999999</v>
      </c>
      <c r="H3408" s="54" t="s">
        <v>7430</v>
      </c>
      <c r="I3408" s="55">
        <v>2</v>
      </c>
      <c r="J3408" s="54" t="s">
        <v>7431</v>
      </c>
      <c r="K3408" s="54" t="s">
        <v>7430</v>
      </c>
      <c r="L3408" s="54" t="s">
        <v>342</v>
      </c>
      <c r="M3408" s="54" t="s">
        <v>104</v>
      </c>
      <c r="N3408" s="54">
        <v>10.9</v>
      </c>
      <c r="P3408" s="54">
        <v>0.75</v>
      </c>
      <c r="R3408" s="54">
        <v>6731.96</v>
      </c>
      <c r="S3408" s="54">
        <v>3502</v>
      </c>
      <c r="T3408" s="54">
        <v>284</v>
      </c>
      <c r="U3408" s="54">
        <v>265000</v>
      </c>
    </row>
    <row r="3409" spans="2:21">
      <c r="E3409" s="55">
        <v>342.03</v>
      </c>
      <c r="F3409" s="55">
        <v>10.050000000000001</v>
      </c>
      <c r="H3409" s="54" t="s">
        <v>7432</v>
      </c>
      <c r="I3409" s="55">
        <v>2</v>
      </c>
      <c r="J3409" s="54" t="s">
        <v>7433</v>
      </c>
      <c r="K3409" s="54" t="s">
        <v>7432</v>
      </c>
      <c r="L3409" s="54" t="s">
        <v>342</v>
      </c>
      <c r="M3409" s="54" t="s">
        <v>104</v>
      </c>
      <c r="N3409" s="54">
        <v>10.9</v>
      </c>
      <c r="P3409" s="54">
        <v>0.6</v>
      </c>
      <c r="R3409" s="54">
        <v>10610.19</v>
      </c>
      <c r="S3409" s="54">
        <v>2465</v>
      </c>
      <c r="T3409" s="54">
        <v>46</v>
      </c>
      <c r="U3409" s="54">
        <v>249900</v>
      </c>
    </row>
    <row r="3410" spans="2:21">
      <c r="E3410" s="55">
        <v>342.03</v>
      </c>
      <c r="F3410" s="55">
        <v>10.06</v>
      </c>
      <c r="H3410" s="54" t="s">
        <v>7434</v>
      </c>
      <c r="I3410" s="55">
        <v>2</v>
      </c>
      <c r="J3410" s="54" t="s">
        <v>7435</v>
      </c>
      <c r="K3410" s="54" t="s">
        <v>7434</v>
      </c>
      <c r="L3410" s="54" t="s">
        <v>342</v>
      </c>
      <c r="M3410" s="54" t="s">
        <v>104</v>
      </c>
      <c r="N3410" s="54">
        <v>10.9</v>
      </c>
      <c r="P3410" s="54">
        <v>0.5</v>
      </c>
      <c r="R3410" s="54">
        <v>6444.81</v>
      </c>
      <c r="S3410" s="54">
        <v>3297</v>
      </c>
      <c r="T3410" s="54">
        <v>288</v>
      </c>
      <c r="U3410" s="54">
        <v>262650</v>
      </c>
    </row>
    <row r="3411" spans="2:21">
      <c r="E3411" s="55">
        <v>342.03</v>
      </c>
      <c r="F3411" s="55">
        <v>10.07</v>
      </c>
      <c r="H3411" s="54" t="s">
        <v>7436</v>
      </c>
      <c r="I3411" s="55">
        <v>2</v>
      </c>
      <c r="J3411" s="54" t="s">
        <v>7437</v>
      </c>
      <c r="K3411" s="54" t="s">
        <v>7436</v>
      </c>
      <c r="L3411" s="54" t="s">
        <v>342</v>
      </c>
      <c r="M3411" s="54" t="s">
        <v>104</v>
      </c>
      <c r="N3411" s="54">
        <v>10.9</v>
      </c>
      <c r="P3411" s="54">
        <v>0.51</v>
      </c>
      <c r="R3411" s="54">
        <v>7045.61</v>
      </c>
      <c r="U3411" s="54">
        <v>0</v>
      </c>
    </row>
    <row r="3412" spans="2:21">
      <c r="E3412" s="55">
        <v>342.03</v>
      </c>
      <c r="F3412" s="55">
        <v>11.01</v>
      </c>
      <c r="H3412" s="54" t="s">
        <v>7438</v>
      </c>
      <c r="I3412" s="55">
        <v>2</v>
      </c>
      <c r="J3412" s="54" t="s">
        <v>7439</v>
      </c>
      <c r="K3412" s="54" t="s">
        <v>7438</v>
      </c>
      <c r="L3412" s="54" t="s">
        <v>342</v>
      </c>
      <c r="M3412" s="54" t="s">
        <v>104</v>
      </c>
      <c r="N3412" s="54">
        <v>10.9</v>
      </c>
      <c r="P3412" s="54">
        <v>0.5</v>
      </c>
      <c r="R3412" s="54">
        <v>6802.86</v>
      </c>
      <c r="S3412" s="54">
        <v>2348</v>
      </c>
      <c r="T3412" s="54">
        <v>265</v>
      </c>
      <c r="U3412" s="54">
        <v>110000</v>
      </c>
    </row>
    <row r="3413" spans="2:21">
      <c r="E3413" s="55">
        <v>342.03</v>
      </c>
      <c r="F3413" s="55">
        <v>11.02</v>
      </c>
      <c r="H3413" s="54" t="s">
        <v>7440</v>
      </c>
      <c r="I3413" s="55">
        <v>2</v>
      </c>
      <c r="J3413" s="54" t="s">
        <v>7441</v>
      </c>
      <c r="K3413" s="54" t="s">
        <v>7442</v>
      </c>
      <c r="L3413" s="54" t="s">
        <v>7443</v>
      </c>
      <c r="M3413" s="54" t="s">
        <v>104</v>
      </c>
      <c r="N3413" s="54">
        <v>10.9</v>
      </c>
      <c r="P3413" s="54">
        <v>0.51</v>
      </c>
      <c r="R3413" s="54">
        <v>6028.2</v>
      </c>
      <c r="U3413" s="54">
        <v>0</v>
      </c>
    </row>
    <row r="3414" spans="2:21">
      <c r="B3414" s="55">
        <v>7</v>
      </c>
      <c r="E3414" s="55">
        <v>342.03</v>
      </c>
      <c r="F3414" s="55">
        <v>13</v>
      </c>
      <c r="H3414" s="54" t="s">
        <v>117</v>
      </c>
      <c r="I3414" s="55" t="s">
        <v>77</v>
      </c>
      <c r="J3414" s="54" t="s">
        <v>85</v>
      </c>
      <c r="K3414" s="54" t="s">
        <v>322</v>
      </c>
      <c r="L3414" s="54" t="s">
        <v>309</v>
      </c>
      <c r="M3414" s="54" t="s">
        <v>104</v>
      </c>
      <c r="N3414" s="54">
        <v>10.9</v>
      </c>
      <c r="P3414" s="54">
        <v>1.33</v>
      </c>
      <c r="Q3414" s="54" t="s">
        <v>113</v>
      </c>
      <c r="R3414" s="54">
        <v>0</v>
      </c>
      <c r="U3414" s="54">
        <v>0</v>
      </c>
    </row>
    <row r="3415" spans="2:21">
      <c r="E3415" s="55">
        <v>342.03</v>
      </c>
      <c r="F3415" s="55">
        <v>16</v>
      </c>
      <c r="H3415" s="54" t="s">
        <v>7444</v>
      </c>
      <c r="I3415" s="55">
        <v>1</v>
      </c>
      <c r="J3415" s="54" t="s">
        <v>7445</v>
      </c>
      <c r="K3415" s="54" t="s">
        <v>7446</v>
      </c>
      <c r="L3415" s="54" t="s">
        <v>7447</v>
      </c>
      <c r="M3415" s="54" t="s">
        <v>104</v>
      </c>
      <c r="N3415" s="54">
        <v>10.9</v>
      </c>
      <c r="P3415" s="54">
        <v>0.24</v>
      </c>
      <c r="R3415" s="54">
        <v>850.8</v>
      </c>
      <c r="U3415" s="54">
        <v>0</v>
      </c>
    </row>
    <row r="3416" spans="2:21">
      <c r="E3416" s="55">
        <v>342.03</v>
      </c>
      <c r="F3416" s="55">
        <v>17</v>
      </c>
      <c r="H3416" s="54" t="s">
        <v>7423</v>
      </c>
      <c r="I3416" s="55">
        <v>2</v>
      </c>
      <c r="J3416" s="54" t="s">
        <v>7448</v>
      </c>
      <c r="K3416" s="54" t="s">
        <v>7423</v>
      </c>
      <c r="L3416" s="54" t="s">
        <v>342</v>
      </c>
      <c r="M3416" s="54" t="s">
        <v>104</v>
      </c>
      <c r="N3416" s="54">
        <v>10.9</v>
      </c>
      <c r="P3416" s="54">
        <v>0.12</v>
      </c>
      <c r="R3416" s="54">
        <v>6090.31</v>
      </c>
      <c r="S3416" s="54">
        <v>3295</v>
      </c>
      <c r="T3416" s="54">
        <v>179</v>
      </c>
      <c r="U3416" s="54">
        <v>1</v>
      </c>
    </row>
    <row r="3417" spans="2:21">
      <c r="E3417" s="55">
        <v>342.03</v>
      </c>
      <c r="F3417" s="55">
        <v>49</v>
      </c>
      <c r="H3417" s="54" t="s">
        <v>7449</v>
      </c>
      <c r="I3417" s="55">
        <v>2</v>
      </c>
      <c r="J3417" s="54" t="s">
        <v>7450</v>
      </c>
      <c r="K3417" s="54" t="s">
        <v>7451</v>
      </c>
      <c r="L3417" s="54" t="s">
        <v>342</v>
      </c>
      <c r="M3417" s="54" t="s">
        <v>104</v>
      </c>
      <c r="N3417" s="54">
        <v>10.9</v>
      </c>
      <c r="P3417" s="54">
        <v>1.3</v>
      </c>
      <c r="R3417" s="54">
        <v>10535.74</v>
      </c>
      <c r="S3417" s="54">
        <v>2943</v>
      </c>
      <c r="T3417" s="54">
        <v>115</v>
      </c>
      <c r="U3417" s="54">
        <v>359900</v>
      </c>
    </row>
    <row r="3418" spans="2:21">
      <c r="E3418" s="55">
        <v>342.04</v>
      </c>
      <c r="F3418" s="55">
        <v>6.01</v>
      </c>
      <c r="H3418" s="54" t="s">
        <v>7452</v>
      </c>
      <c r="I3418" s="55">
        <v>2</v>
      </c>
      <c r="J3418" s="54" t="s">
        <v>7453</v>
      </c>
      <c r="K3418" s="54" t="s">
        <v>7452</v>
      </c>
      <c r="L3418" s="54" t="s">
        <v>342</v>
      </c>
      <c r="M3418" s="54" t="s">
        <v>104</v>
      </c>
      <c r="N3418" s="54">
        <v>10.9</v>
      </c>
      <c r="P3418" s="54">
        <v>0.65</v>
      </c>
      <c r="R3418" s="54">
        <v>7704.98</v>
      </c>
      <c r="U3418" s="54">
        <v>0</v>
      </c>
    </row>
    <row r="3419" spans="2:21">
      <c r="E3419" s="55">
        <v>342.04</v>
      </c>
      <c r="F3419" s="55">
        <v>6.03</v>
      </c>
      <c r="H3419" s="54" t="s">
        <v>7454</v>
      </c>
      <c r="I3419" s="55">
        <v>2</v>
      </c>
      <c r="J3419" s="54" t="s">
        <v>7455</v>
      </c>
      <c r="K3419" s="54" t="s">
        <v>7454</v>
      </c>
      <c r="L3419" s="54" t="s">
        <v>342</v>
      </c>
      <c r="M3419" s="54" t="s">
        <v>104</v>
      </c>
      <c r="N3419" s="54">
        <v>10.9</v>
      </c>
      <c r="P3419" s="54">
        <v>0.57999999999999996</v>
      </c>
      <c r="R3419" s="54">
        <v>11273.1</v>
      </c>
      <c r="S3419" s="54">
        <v>3358</v>
      </c>
      <c r="T3419" s="54">
        <v>98</v>
      </c>
      <c r="U3419" s="54">
        <v>187900</v>
      </c>
    </row>
    <row r="3420" spans="2:21">
      <c r="E3420" s="55">
        <v>342.04</v>
      </c>
      <c r="F3420" s="55">
        <v>7</v>
      </c>
      <c r="H3420" s="54" t="s">
        <v>7456</v>
      </c>
      <c r="I3420" s="55">
        <v>2</v>
      </c>
      <c r="J3420" s="54" t="s">
        <v>7457</v>
      </c>
      <c r="K3420" s="54" t="s">
        <v>7456</v>
      </c>
      <c r="L3420" s="54" t="s">
        <v>342</v>
      </c>
      <c r="M3420" s="54" t="s">
        <v>104</v>
      </c>
      <c r="N3420" s="54">
        <v>10.9</v>
      </c>
      <c r="P3420" s="54">
        <v>1.4</v>
      </c>
      <c r="R3420" s="54">
        <v>8624.99</v>
      </c>
      <c r="S3420" s="54">
        <v>3224</v>
      </c>
      <c r="T3420" s="54">
        <v>51</v>
      </c>
      <c r="U3420" s="54">
        <v>189000</v>
      </c>
    </row>
    <row r="3421" spans="2:21">
      <c r="E3421" s="55">
        <v>342.04</v>
      </c>
      <c r="F3421" s="55">
        <v>8</v>
      </c>
      <c r="H3421" s="54" t="s">
        <v>7458</v>
      </c>
      <c r="I3421" s="55">
        <v>2</v>
      </c>
      <c r="J3421" s="54" t="s">
        <v>7459</v>
      </c>
      <c r="K3421" s="54" t="s">
        <v>7458</v>
      </c>
      <c r="L3421" s="54" t="s">
        <v>342</v>
      </c>
      <c r="M3421" s="54" t="s">
        <v>104</v>
      </c>
      <c r="N3421" s="54">
        <v>10.9</v>
      </c>
      <c r="P3421" s="54">
        <v>2.1</v>
      </c>
      <c r="R3421" s="54">
        <v>6625.61</v>
      </c>
      <c r="U3421" s="54">
        <v>0</v>
      </c>
    </row>
    <row r="3422" spans="2:21">
      <c r="E3422" s="55">
        <v>342.04</v>
      </c>
      <c r="F3422" s="55">
        <v>9</v>
      </c>
      <c r="H3422" s="54" t="s">
        <v>7444</v>
      </c>
      <c r="I3422" s="55">
        <v>1</v>
      </c>
      <c r="J3422" s="54" t="s">
        <v>7460</v>
      </c>
      <c r="K3422" s="54" t="s">
        <v>7461</v>
      </c>
      <c r="L3422" s="54" t="s">
        <v>7462</v>
      </c>
      <c r="M3422" s="54" t="s">
        <v>104</v>
      </c>
      <c r="N3422" s="54">
        <v>10.9</v>
      </c>
      <c r="P3422" s="54">
        <v>10.95</v>
      </c>
      <c r="R3422" s="54">
        <v>5866.98</v>
      </c>
      <c r="U3422" s="54">
        <v>0</v>
      </c>
    </row>
    <row r="3423" spans="2:21">
      <c r="E3423" s="55">
        <v>342.04</v>
      </c>
      <c r="F3423" s="55">
        <v>9.01</v>
      </c>
      <c r="H3423" s="54" t="s">
        <v>7463</v>
      </c>
      <c r="I3423" s="55">
        <v>2</v>
      </c>
      <c r="J3423" s="54" t="s">
        <v>7464</v>
      </c>
      <c r="K3423" s="54" t="s">
        <v>7463</v>
      </c>
      <c r="L3423" s="54" t="s">
        <v>342</v>
      </c>
      <c r="M3423" s="54" t="s">
        <v>104</v>
      </c>
      <c r="N3423" s="54">
        <v>10.9</v>
      </c>
      <c r="P3423" s="54">
        <v>1.22</v>
      </c>
      <c r="R3423" s="54">
        <v>8582.4500000000007</v>
      </c>
      <c r="U3423" s="54">
        <v>0</v>
      </c>
    </row>
    <row r="3424" spans="2:21">
      <c r="E3424" s="55">
        <v>342.04</v>
      </c>
      <c r="F3424" s="55">
        <v>10.01</v>
      </c>
      <c r="H3424" s="54" t="s">
        <v>7444</v>
      </c>
      <c r="I3424" s="55">
        <v>1</v>
      </c>
      <c r="J3424" s="54" t="s">
        <v>7460</v>
      </c>
      <c r="K3424" s="54" t="s">
        <v>7461</v>
      </c>
      <c r="L3424" s="54" t="s">
        <v>7462</v>
      </c>
      <c r="M3424" s="54" t="s">
        <v>104</v>
      </c>
      <c r="N3424" s="54">
        <v>10.9</v>
      </c>
      <c r="P3424" s="54">
        <v>1.37</v>
      </c>
      <c r="Q3424" s="54" t="s">
        <v>113</v>
      </c>
      <c r="R3424" s="54">
        <v>2520.5</v>
      </c>
      <c r="U3424" s="54">
        <v>0</v>
      </c>
    </row>
    <row r="3425" spans="5:21">
      <c r="E3425" s="55">
        <v>342.04</v>
      </c>
      <c r="F3425" s="55">
        <v>10.02</v>
      </c>
      <c r="H3425" s="54" t="s">
        <v>7465</v>
      </c>
      <c r="I3425" s="55">
        <v>2</v>
      </c>
      <c r="J3425" s="54" t="s">
        <v>7466</v>
      </c>
      <c r="K3425" s="54" t="s">
        <v>7465</v>
      </c>
      <c r="L3425" s="54" t="s">
        <v>342</v>
      </c>
      <c r="M3425" s="54" t="s">
        <v>104</v>
      </c>
      <c r="N3425" s="54">
        <v>10.9</v>
      </c>
      <c r="P3425" s="54">
        <v>0.73</v>
      </c>
      <c r="R3425" s="54">
        <v>10074.89</v>
      </c>
      <c r="U3425" s="54">
        <v>0</v>
      </c>
    </row>
    <row r="3426" spans="5:21">
      <c r="E3426" s="55">
        <v>342.04</v>
      </c>
      <c r="F3426" s="55">
        <v>11</v>
      </c>
      <c r="H3426" s="54" t="s">
        <v>7444</v>
      </c>
      <c r="I3426" s="55">
        <v>1</v>
      </c>
      <c r="J3426" s="54" t="s">
        <v>7466</v>
      </c>
      <c r="K3426" s="54" t="s">
        <v>7465</v>
      </c>
      <c r="L3426" s="54" t="s">
        <v>342</v>
      </c>
      <c r="M3426" s="54" t="s">
        <v>104</v>
      </c>
      <c r="N3426" s="54">
        <v>10.9</v>
      </c>
      <c r="P3426" s="54">
        <v>0.04</v>
      </c>
      <c r="Q3426" s="54" t="s">
        <v>213</v>
      </c>
      <c r="R3426" s="54">
        <v>141.80000000000001</v>
      </c>
      <c r="U3426" s="54">
        <v>0</v>
      </c>
    </row>
    <row r="3427" spans="5:21">
      <c r="E3427" s="55">
        <v>342.04</v>
      </c>
      <c r="F3427" s="55">
        <v>12</v>
      </c>
      <c r="H3427" s="54" t="s">
        <v>7444</v>
      </c>
      <c r="I3427" s="55" t="s">
        <v>1740</v>
      </c>
      <c r="J3427" s="54" t="s">
        <v>7467</v>
      </c>
      <c r="K3427" s="54" t="s">
        <v>7468</v>
      </c>
      <c r="L3427" s="54" t="s">
        <v>342</v>
      </c>
      <c r="M3427" s="54" t="s">
        <v>104</v>
      </c>
      <c r="N3427" s="54">
        <v>10.9</v>
      </c>
      <c r="P3427" s="54">
        <v>1.4</v>
      </c>
      <c r="Q3427" s="54" t="s">
        <v>5858</v>
      </c>
      <c r="R3427" s="54">
        <v>0</v>
      </c>
      <c r="U3427" s="54">
        <v>0</v>
      </c>
    </row>
    <row r="3428" spans="5:21">
      <c r="E3428" s="55">
        <v>343</v>
      </c>
      <c r="F3428" s="55">
        <v>1</v>
      </c>
      <c r="H3428" s="54" t="s">
        <v>7469</v>
      </c>
      <c r="I3428" s="55" t="s">
        <v>321</v>
      </c>
      <c r="J3428" s="54" t="s">
        <v>7470</v>
      </c>
      <c r="K3428" s="54" t="s">
        <v>7471</v>
      </c>
      <c r="L3428" s="54" t="s">
        <v>6424</v>
      </c>
      <c r="M3428" s="54" t="s">
        <v>7472</v>
      </c>
      <c r="N3428" s="54">
        <v>10</v>
      </c>
      <c r="P3428" s="54">
        <v>7.65</v>
      </c>
      <c r="R3428" s="54">
        <v>15275.41</v>
      </c>
      <c r="U3428" s="54">
        <v>0</v>
      </c>
    </row>
    <row r="3429" spans="5:21">
      <c r="E3429" s="55">
        <v>343</v>
      </c>
      <c r="F3429" s="55">
        <v>2</v>
      </c>
      <c r="H3429" s="54" t="s">
        <v>117</v>
      </c>
      <c r="I3429" s="55" t="s">
        <v>321</v>
      </c>
      <c r="J3429" s="54" t="s">
        <v>7473</v>
      </c>
      <c r="K3429" s="54" t="s">
        <v>7474</v>
      </c>
      <c r="L3429" s="54" t="s">
        <v>6424</v>
      </c>
      <c r="M3429" s="54" t="s">
        <v>7472</v>
      </c>
      <c r="N3429" s="54">
        <v>10</v>
      </c>
      <c r="P3429" s="54">
        <v>17.39</v>
      </c>
      <c r="R3429" s="54">
        <v>20383.75</v>
      </c>
      <c r="U3429" s="54">
        <v>0</v>
      </c>
    </row>
    <row r="3430" spans="5:21">
      <c r="E3430" s="55">
        <v>343</v>
      </c>
      <c r="F3430" s="55">
        <v>2</v>
      </c>
      <c r="G3430" s="54" t="s">
        <v>1530</v>
      </c>
      <c r="H3430" s="54" t="s">
        <v>117</v>
      </c>
      <c r="I3430" s="55" t="s">
        <v>1531</v>
      </c>
      <c r="J3430" s="54" t="s">
        <v>7475</v>
      </c>
      <c r="K3430" s="54" t="s">
        <v>7474</v>
      </c>
      <c r="L3430" s="54" t="s">
        <v>6424</v>
      </c>
      <c r="M3430" s="54" t="s">
        <v>7472</v>
      </c>
      <c r="N3430" s="54">
        <v>10</v>
      </c>
      <c r="P3430" s="54">
        <v>20</v>
      </c>
      <c r="R3430" s="54">
        <v>81.540000000000006</v>
      </c>
      <c r="U3430" s="54">
        <v>0</v>
      </c>
    </row>
    <row r="3431" spans="5:21">
      <c r="E3431" s="55">
        <v>343</v>
      </c>
      <c r="F3431" s="55">
        <v>3</v>
      </c>
      <c r="G3431" s="54" t="s">
        <v>1530</v>
      </c>
      <c r="H3431" s="54" t="s">
        <v>7476</v>
      </c>
      <c r="I3431" s="55" t="s">
        <v>1531</v>
      </c>
      <c r="J3431" s="54" t="s">
        <v>7477</v>
      </c>
      <c r="K3431" s="54" t="s">
        <v>7474</v>
      </c>
      <c r="L3431" s="54" t="s">
        <v>6424</v>
      </c>
      <c r="M3431" s="54" t="s">
        <v>7472</v>
      </c>
      <c r="N3431" s="54">
        <v>10</v>
      </c>
      <c r="P3431" s="54">
        <v>18.82</v>
      </c>
      <c r="R3431" s="54">
        <v>77.989999999999995</v>
      </c>
      <c r="S3431" s="54">
        <v>2229</v>
      </c>
      <c r="T3431" s="54">
        <v>266</v>
      </c>
      <c r="U3431" s="54">
        <v>126822</v>
      </c>
    </row>
    <row r="3432" spans="5:21">
      <c r="E3432" s="55">
        <v>343</v>
      </c>
      <c r="F3432" s="55">
        <v>4</v>
      </c>
      <c r="H3432" s="54" t="s">
        <v>7478</v>
      </c>
      <c r="I3432" s="55" t="s">
        <v>321</v>
      </c>
      <c r="J3432" s="54" t="s">
        <v>7479</v>
      </c>
      <c r="K3432" s="54" t="s">
        <v>7478</v>
      </c>
      <c r="L3432" s="54" t="s">
        <v>342</v>
      </c>
      <c r="M3432" s="54" t="s">
        <v>3385</v>
      </c>
      <c r="N3432" s="54">
        <v>10</v>
      </c>
      <c r="P3432" s="54">
        <v>0.9</v>
      </c>
      <c r="R3432" s="54">
        <v>9277.27</v>
      </c>
      <c r="S3432" s="54">
        <v>2320</v>
      </c>
      <c r="T3432" s="54">
        <v>125</v>
      </c>
      <c r="U3432" s="54">
        <v>1</v>
      </c>
    </row>
    <row r="3433" spans="5:21">
      <c r="E3433" s="55">
        <v>343</v>
      </c>
      <c r="F3433" s="55">
        <v>5</v>
      </c>
      <c r="H3433" s="54" t="s">
        <v>7480</v>
      </c>
      <c r="I3433" s="55">
        <v>2</v>
      </c>
      <c r="J3433" s="54" t="s">
        <v>7481</v>
      </c>
      <c r="K3433" s="54" t="s">
        <v>7480</v>
      </c>
      <c r="L3433" s="54" t="s">
        <v>342</v>
      </c>
      <c r="M3433" s="54" t="s">
        <v>104</v>
      </c>
      <c r="N3433" s="54">
        <v>10</v>
      </c>
      <c r="P3433" s="54">
        <v>0.15</v>
      </c>
      <c r="R3433" s="54">
        <v>10057.17</v>
      </c>
      <c r="S3433" s="54">
        <v>2127</v>
      </c>
      <c r="T3433" s="54">
        <v>42</v>
      </c>
      <c r="U3433" s="54">
        <v>1</v>
      </c>
    </row>
    <row r="3434" spans="5:21">
      <c r="E3434" s="55">
        <v>343</v>
      </c>
      <c r="F3434" s="55">
        <v>7</v>
      </c>
      <c r="H3434" s="54" t="s">
        <v>7482</v>
      </c>
      <c r="I3434" s="55" t="s">
        <v>3974</v>
      </c>
      <c r="J3434" s="54" t="s">
        <v>7483</v>
      </c>
      <c r="K3434" s="54" t="s">
        <v>7484</v>
      </c>
      <c r="L3434" s="54" t="s">
        <v>342</v>
      </c>
      <c r="M3434" s="54" t="s">
        <v>104</v>
      </c>
      <c r="N3434" s="54">
        <v>10</v>
      </c>
      <c r="P3434" s="54">
        <v>1</v>
      </c>
      <c r="R3434" s="54">
        <v>6778.04</v>
      </c>
      <c r="S3434" s="54">
        <v>3231</v>
      </c>
      <c r="T3434" s="54">
        <v>294</v>
      </c>
      <c r="U3434" s="54">
        <v>10</v>
      </c>
    </row>
    <row r="3435" spans="5:21">
      <c r="E3435" s="55">
        <v>343</v>
      </c>
      <c r="F3435" s="55">
        <v>7</v>
      </c>
      <c r="G3435" s="54" t="s">
        <v>1530</v>
      </c>
      <c r="H3435" s="54" t="s">
        <v>7482</v>
      </c>
      <c r="I3435" s="55" t="s">
        <v>1531</v>
      </c>
      <c r="J3435" s="54" t="s">
        <v>7483</v>
      </c>
      <c r="K3435" s="54" t="s">
        <v>7484</v>
      </c>
      <c r="L3435" s="54" t="s">
        <v>342</v>
      </c>
      <c r="M3435" s="54" t="s">
        <v>104</v>
      </c>
      <c r="N3435" s="54">
        <v>10</v>
      </c>
      <c r="P3435" s="54">
        <v>5.2</v>
      </c>
      <c r="R3435" s="54">
        <v>24.82</v>
      </c>
      <c r="U3435" s="54">
        <v>0</v>
      </c>
    </row>
    <row r="3436" spans="5:21">
      <c r="E3436" s="55">
        <v>343</v>
      </c>
      <c r="F3436" s="55">
        <v>8</v>
      </c>
      <c r="H3436" s="54" t="s">
        <v>7485</v>
      </c>
      <c r="I3436" s="55">
        <v>2</v>
      </c>
      <c r="J3436" s="54" t="s">
        <v>7486</v>
      </c>
      <c r="K3436" s="54" t="s">
        <v>7485</v>
      </c>
      <c r="L3436" s="54" t="s">
        <v>342</v>
      </c>
      <c r="M3436" s="54" t="s">
        <v>104</v>
      </c>
      <c r="N3436" s="54">
        <v>10</v>
      </c>
      <c r="P3436" s="54">
        <v>1.85</v>
      </c>
      <c r="R3436" s="54">
        <v>12864.81</v>
      </c>
      <c r="S3436" s="54">
        <v>3360</v>
      </c>
      <c r="T3436" s="54">
        <v>544</v>
      </c>
      <c r="U3436" s="54">
        <v>220001</v>
      </c>
    </row>
    <row r="3437" spans="5:21">
      <c r="E3437" s="55">
        <v>343</v>
      </c>
      <c r="F3437" s="55">
        <v>9</v>
      </c>
      <c r="G3437" s="54" t="s">
        <v>1530</v>
      </c>
      <c r="H3437" s="54" t="s">
        <v>7487</v>
      </c>
      <c r="I3437" s="55" t="s">
        <v>1531</v>
      </c>
      <c r="J3437" s="54" t="s">
        <v>7488</v>
      </c>
      <c r="K3437" s="54" t="s">
        <v>4469</v>
      </c>
      <c r="L3437" s="54" t="s">
        <v>3533</v>
      </c>
      <c r="M3437" s="54" t="s">
        <v>7472</v>
      </c>
      <c r="N3437" s="54">
        <v>10</v>
      </c>
      <c r="P3437" s="54">
        <v>77.48</v>
      </c>
      <c r="R3437" s="54">
        <v>326.14</v>
      </c>
      <c r="U3437" s="54">
        <v>0</v>
      </c>
    </row>
    <row r="3438" spans="5:21">
      <c r="E3438" s="55">
        <v>343</v>
      </c>
      <c r="F3438" s="55">
        <v>10.01</v>
      </c>
      <c r="H3438" s="54" t="s">
        <v>7489</v>
      </c>
      <c r="I3438" s="55">
        <v>2</v>
      </c>
      <c r="J3438" s="54" t="s">
        <v>7488</v>
      </c>
      <c r="K3438" s="54" t="s">
        <v>4469</v>
      </c>
      <c r="L3438" s="54" t="s">
        <v>3533</v>
      </c>
      <c r="M3438" s="54" t="s">
        <v>104</v>
      </c>
      <c r="N3438" s="54">
        <v>10.3</v>
      </c>
      <c r="P3438" s="54">
        <v>1.07</v>
      </c>
      <c r="R3438" s="54">
        <v>11344</v>
      </c>
      <c r="S3438" s="54">
        <v>2527</v>
      </c>
      <c r="T3438" s="54">
        <v>210</v>
      </c>
      <c r="U3438" s="54">
        <v>233000</v>
      </c>
    </row>
    <row r="3439" spans="5:21">
      <c r="E3439" s="55">
        <v>343</v>
      </c>
      <c r="F3439" s="55">
        <v>10.02</v>
      </c>
      <c r="H3439" s="54" t="s">
        <v>7490</v>
      </c>
      <c r="I3439" s="55">
        <v>2</v>
      </c>
      <c r="J3439" s="54" t="s">
        <v>7491</v>
      </c>
      <c r="K3439" s="54" t="s">
        <v>7490</v>
      </c>
      <c r="L3439" s="54" t="s">
        <v>342</v>
      </c>
      <c r="M3439" s="54" t="s">
        <v>104</v>
      </c>
      <c r="N3439" s="54">
        <v>10.3</v>
      </c>
      <c r="P3439" s="54">
        <v>0.97</v>
      </c>
      <c r="R3439" s="54">
        <v>14555.77</v>
      </c>
      <c r="S3439" s="54">
        <v>3014</v>
      </c>
      <c r="T3439" s="54">
        <v>246</v>
      </c>
      <c r="U3439" s="54">
        <v>610000</v>
      </c>
    </row>
    <row r="3440" spans="5:21">
      <c r="E3440" s="55">
        <v>343</v>
      </c>
      <c r="F3440" s="55">
        <v>10.029999999999999</v>
      </c>
      <c r="H3440" s="54" t="s">
        <v>7492</v>
      </c>
      <c r="I3440" s="55">
        <v>2</v>
      </c>
      <c r="J3440" s="54" t="s">
        <v>7493</v>
      </c>
      <c r="K3440" s="54" t="s">
        <v>7492</v>
      </c>
      <c r="L3440" s="54" t="s">
        <v>342</v>
      </c>
      <c r="M3440" s="54" t="s">
        <v>104</v>
      </c>
      <c r="N3440" s="54">
        <v>10.3</v>
      </c>
      <c r="P3440" s="54">
        <v>1.01</v>
      </c>
      <c r="R3440" s="54">
        <v>13903.49</v>
      </c>
      <c r="S3440" s="54">
        <v>2678</v>
      </c>
      <c r="T3440" s="54">
        <v>325</v>
      </c>
      <c r="U3440" s="54">
        <v>411632</v>
      </c>
    </row>
    <row r="3441" spans="5:21">
      <c r="E3441" s="55">
        <v>343</v>
      </c>
      <c r="F3441" s="55">
        <v>10.039999999999999</v>
      </c>
      <c r="H3441" s="54" t="s">
        <v>7494</v>
      </c>
      <c r="I3441" s="55">
        <v>2</v>
      </c>
      <c r="J3441" s="54" t="s">
        <v>7495</v>
      </c>
      <c r="K3441" s="54" t="s">
        <v>7494</v>
      </c>
      <c r="L3441" s="54" t="s">
        <v>342</v>
      </c>
      <c r="M3441" s="54" t="s">
        <v>104</v>
      </c>
      <c r="N3441" s="54">
        <v>10.3</v>
      </c>
      <c r="P3441" s="54">
        <v>1.1000000000000001</v>
      </c>
      <c r="R3441" s="54">
        <v>14016.93</v>
      </c>
      <c r="S3441" s="54">
        <v>3467</v>
      </c>
      <c r="T3441" s="54">
        <v>403</v>
      </c>
      <c r="U3441" s="54">
        <v>425000</v>
      </c>
    </row>
    <row r="3442" spans="5:21">
      <c r="E3442" s="55">
        <v>343</v>
      </c>
      <c r="F3442" s="55">
        <v>10.050000000000001</v>
      </c>
      <c r="H3442" s="54" t="s">
        <v>7496</v>
      </c>
      <c r="I3442" s="55">
        <v>2</v>
      </c>
      <c r="J3442" s="54" t="s">
        <v>7497</v>
      </c>
      <c r="K3442" s="54" t="s">
        <v>7496</v>
      </c>
      <c r="L3442" s="54" t="s">
        <v>342</v>
      </c>
      <c r="M3442" s="54" t="s">
        <v>104</v>
      </c>
      <c r="N3442" s="54">
        <v>10.3</v>
      </c>
      <c r="P3442" s="54">
        <v>1.03</v>
      </c>
      <c r="R3442" s="54">
        <v>14048.84</v>
      </c>
      <c r="S3442" s="54">
        <v>2989</v>
      </c>
      <c r="T3442" s="54">
        <v>83</v>
      </c>
      <c r="U3442" s="54">
        <v>1</v>
      </c>
    </row>
    <row r="3443" spans="5:21">
      <c r="E3443" s="55">
        <v>343</v>
      </c>
      <c r="F3443" s="55">
        <v>10.06</v>
      </c>
      <c r="H3443" s="54" t="s">
        <v>7498</v>
      </c>
      <c r="I3443" s="55">
        <v>2</v>
      </c>
      <c r="J3443" s="54" t="s">
        <v>7499</v>
      </c>
      <c r="K3443" s="54" t="s">
        <v>7498</v>
      </c>
      <c r="L3443" s="54" t="s">
        <v>342</v>
      </c>
      <c r="M3443" s="54" t="s">
        <v>104</v>
      </c>
      <c r="N3443" s="54">
        <v>10.3</v>
      </c>
      <c r="P3443" s="54">
        <v>1.06</v>
      </c>
      <c r="R3443" s="54">
        <v>14378.52</v>
      </c>
      <c r="S3443" s="54">
        <v>3476</v>
      </c>
      <c r="T3443" s="54">
        <v>405</v>
      </c>
      <c r="U3443" s="54">
        <v>440000</v>
      </c>
    </row>
    <row r="3444" spans="5:21">
      <c r="E3444" s="55">
        <v>343</v>
      </c>
      <c r="F3444" s="55">
        <v>12.01</v>
      </c>
      <c r="G3444" s="54" t="s">
        <v>1530</v>
      </c>
      <c r="H3444" s="54" t="s">
        <v>6518</v>
      </c>
      <c r="I3444" s="55" t="s">
        <v>1531</v>
      </c>
      <c r="J3444" s="54" t="s">
        <v>7500</v>
      </c>
      <c r="K3444" s="54" t="s">
        <v>4486</v>
      </c>
      <c r="L3444" s="54" t="s">
        <v>3533</v>
      </c>
      <c r="M3444" s="54" t="s">
        <v>3766</v>
      </c>
      <c r="N3444" s="54">
        <v>10</v>
      </c>
      <c r="P3444" s="54">
        <v>13.39</v>
      </c>
      <c r="R3444" s="54">
        <v>70.900000000000006</v>
      </c>
      <c r="U3444" s="54">
        <v>0</v>
      </c>
    </row>
    <row r="3445" spans="5:21">
      <c r="E3445" s="55">
        <v>343</v>
      </c>
      <c r="F3445" s="55">
        <v>12.02</v>
      </c>
      <c r="G3445" s="54" t="s">
        <v>1530</v>
      </c>
      <c r="H3445" s="54" t="s">
        <v>6518</v>
      </c>
      <c r="I3445" s="55" t="s">
        <v>1531</v>
      </c>
      <c r="J3445" s="54" t="s">
        <v>7500</v>
      </c>
      <c r="K3445" s="54" t="s">
        <v>4486</v>
      </c>
      <c r="L3445" s="54" t="s">
        <v>3533</v>
      </c>
      <c r="M3445" s="54" t="s">
        <v>3766</v>
      </c>
      <c r="N3445" s="54">
        <v>10</v>
      </c>
      <c r="P3445" s="54">
        <v>6.3</v>
      </c>
      <c r="R3445" s="54">
        <v>24.82</v>
      </c>
      <c r="U3445" s="54">
        <v>0</v>
      </c>
    </row>
    <row r="3446" spans="5:21">
      <c r="E3446" s="55">
        <v>343</v>
      </c>
      <c r="F3446" s="55">
        <v>12.03</v>
      </c>
      <c r="H3446" s="54" t="s">
        <v>6518</v>
      </c>
      <c r="I3446" s="55">
        <v>1</v>
      </c>
      <c r="J3446" s="54" t="s">
        <v>7239</v>
      </c>
      <c r="K3446" s="54" t="s">
        <v>7501</v>
      </c>
      <c r="L3446" s="54" t="s">
        <v>3900</v>
      </c>
      <c r="M3446" s="54" t="s">
        <v>3766</v>
      </c>
      <c r="N3446" s="54">
        <v>10</v>
      </c>
      <c r="P3446" s="54">
        <v>1.4</v>
      </c>
      <c r="R3446" s="54">
        <v>3431.56</v>
      </c>
      <c r="U3446" s="54">
        <v>0</v>
      </c>
    </row>
    <row r="3447" spans="5:21">
      <c r="E3447" s="55">
        <v>344</v>
      </c>
      <c r="F3447" s="55">
        <v>1</v>
      </c>
      <c r="H3447" s="54" t="s">
        <v>7502</v>
      </c>
      <c r="I3447" s="55">
        <v>2</v>
      </c>
      <c r="J3447" s="54" t="s">
        <v>7503</v>
      </c>
      <c r="K3447" s="54" t="s">
        <v>7502</v>
      </c>
      <c r="L3447" s="54" t="s">
        <v>363</v>
      </c>
      <c r="M3447" s="54" t="s">
        <v>104</v>
      </c>
      <c r="N3447" s="54">
        <v>10.1</v>
      </c>
      <c r="P3447" s="54">
        <v>0.44</v>
      </c>
      <c r="R3447" s="54">
        <v>8585.99</v>
      </c>
      <c r="S3447" s="54">
        <v>1981</v>
      </c>
      <c r="T3447" s="54">
        <v>79</v>
      </c>
      <c r="U3447" s="54">
        <v>1</v>
      </c>
    </row>
    <row r="3448" spans="5:21">
      <c r="E3448" s="55">
        <v>344</v>
      </c>
      <c r="F3448" s="55">
        <v>2</v>
      </c>
      <c r="H3448" s="54" t="s">
        <v>7504</v>
      </c>
      <c r="I3448" s="55" t="s">
        <v>3974</v>
      </c>
      <c r="J3448" s="54" t="s">
        <v>7505</v>
      </c>
      <c r="K3448" s="54" t="s">
        <v>7504</v>
      </c>
      <c r="L3448" s="54" t="s">
        <v>363</v>
      </c>
      <c r="M3448" s="54" t="s">
        <v>91</v>
      </c>
      <c r="N3448" s="54">
        <v>8.0299999999999994</v>
      </c>
      <c r="P3448" s="54">
        <v>2.42</v>
      </c>
      <c r="R3448" s="54">
        <v>13747.51</v>
      </c>
      <c r="S3448" s="54">
        <v>3284</v>
      </c>
      <c r="T3448" s="54">
        <v>857</v>
      </c>
      <c r="U3448" s="54">
        <v>320000</v>
      </c>
    </row>
    <row r="3449" spans="5:21">
      <c r="E3449" s="55">
        <v>344</v>
      </c>
      <c r="F3449" s="55">
        <v>2</v>
      </c>
      <c r="G3449" s="54" t="s">
        <v>1530</v>
      </c>
      <c r="H3449" s="54" t="s">
        <v>7504</v>
      </c>
      <c r="I3449" s="55" t="s">
        <v>1531</v>
      </c>
      <c r="J3449" s="54" t="s">
        <v>7505</v>
      </c>
      <c r="K3449" s="54" t="s">
        <v>7504</v>
      </c>
      <c r="L3449" s="54" t="s">
        <v>363</v>
      </c>
      <c r="M3449" s="54" t="s">
        <v>91</v>
      </c>
      <c r="N3449" s="54">
        <v>8.0299999999999994</v>
      </c>
      <c r="P3449" s="54">
        <v>6.75</v>
      </c>
      <c r="R3449" s="54">
        <v>28.36</v>
      </c>
      <c r="U3449" s="54">
        <v>0</v>
      </c>
    </row>
    <row r="3450" spans="5:21">
      <c r="E3450" s="55">
        <v>344</v>
      </c>
      <c r="F3450" s="55">
        <v>2.0099999999999998</v>
      </c>
      <c r="H3450" s="54" t="s">
        <v>7506</v>
      </c>
      <c r="I3450" s="55">
        <v>2</v>
      </c>
      <c r="J3450" s="54" t="s">
        <v>7507</v>
      </c>
      <c r="K3450" s="54" t="s">
        <v>7508</v>
      </c>
      <c r="L3450" s="54" t="s">
        <v>309</v>
      </c>
      <c r="M3450" s="54" t="s">
        <v>91</v>
      </c>
      <c r="N3450" s="54">
        <v>8.0299999999999994</v>
      </c>
      <c r="P3450" s="54">
        <v>5.05</v>
      </c>
      <c r="R3450" s="54">
        <v>10993.05</v>
      </c>
      <c r="S3450" s="54">
        <v>3506</v>
      </c>
      <c r="T3450" s="54">
        <v>488</v>
      </c>
      <c r="U3450" s="54">
        <v>1</v>
      </c>
    </row>
    <row r="3451" spans="5:21">
      <c r="E3451" s="55">
        <v>344</v>
      </c>
      <c r="F3451" s="55">
        <v>2.02</v>
      </c>
      <c r="H3451" s="54" t="s">
        <v>7509</v>
      </c>
      <c r="I3451" s="55">
        <v>2</v>
      </c>
      <c r="J3451" s="54" t="s">
        <v>7510</v>
      </c>
      <c r="K3451" s="54" t="s">
        <v>7509</v>
      </c>
      <c r="L3451" s="54" t="s">
        <v>363</v>
      </c>
      <c r="M3451" s="54" t="s">
        <v>91</v>
      </c>
      <c r="N3451" s="54">
        <v>8.0299999999999994</v>
      </c>
      <c r="P3451" s="54">
        <v>1.29</v>
      </c>
      <c r="R3451" s="54">
        <v>9560.8700000000008</v>
      </c>
      <c r="S3451" s="54">
        <v>3389</v>
      </c>
      <c r="T3451" s="54">
        <v>933</v>
      </c>
      <c r="U3451" s="54">
        <v>280000</v>
      </c>
    </row>
    <row r="3452" spans="5:21">
      <c r="E3452" s="55">
        <v>344</v>
      </c>
      <c r="F3452" s="55">
        <v>2.0299999999999998</v>
      </c>
      <c r="H3452" s="54" t="s">
        <v>7511</v>
      </c>
      <c r="I3452" s="55">
        <v>2</v>
      </c>
      <c r="J3452" s="54" t="s">
        <v>7512</v>
      </c>
      <c r="K3452" s="54" t="s">
        <v>7511</v>
      </c>
      <c r="L3452" s="54" t="s">
        <v>363</v>
      </c>
      <c r="M3452" s="54" t="s">
        <v>91</v>
      </c>
      <c r="N3452" s="54">
        <v>8.0299999999999994</v>
      </c>
      <c r="P3452" s="54">
        <v>2.46</v>
      </c>
      <c r="R3452" s="54">
        <v>10032.35</v>
      </c>
      <c r="S3452" s="54">
        <v>3395</v>
      </c>
      <c r="T3452" s="54">
        <v>625</v>
      </c>
      <c r="U3452" s="54">
        <v>186500</v>
      </c>
    </row>
    <row r="3453" spans="5:21">
      <c r="E3453" s="55">
        <v>344</v>
      </c>
      <c r="F3453" s="55">
        <v>2.0499999999999998</v>
      </c>
      <c r="H3453" s="54" t="s">
        <v>7513</v>
      </c>
      <c r="I3453" s="55">
        <v>2</v>
      </c>
      <c r="J3453" s="54" t="s">
        <v>7514</v>
      </c>
      <c r="K3453" s="54" t="s">
        <v>7513</v>
      </c>
      <c r="L3453" s="54" t="s">
        <v>363</v>
      </c>
      <c r="M3453" s="54" t="s">
        <v>91</v>
      </c>
      <c r="N3453" s="54">
        <v>8.0299999999999994</v>
      </c>
      <c r="P3453" s="54">
        <v>2.1800000000000002</v>
      </c>
      <c r="R3453" s="54">
        <v>12382.69</v>
      </c>
      <c r="S3453" s="54">
        <v>2297</v>
      </c>
      <c r="T3453" s="54">
        <v>207</v>
      </c>
      <c r="U3453" s="54">
        <v>1</v>
      </c>
    </row>
    <row r="3454" spans="5:21">
      <c r="E3454" s="55">
        <v>344</v>
      </c>
      <c r="F3454" s="55">
        <v>2.06</v>
      </c>
      <c r="H3454" s="54" t="s">
        <v>7515</v>
      </c>
      <c r="I3454" s="55">
        <v>2</v>
      </c>
      <c r="J3454" s="54" t="s">
        <v>7516</v>
      </c>
      <c r="K3454" s="54" t="s">
        <v>7515</v>
      </c>
      <c r="L3454" s="54" t="s">
        <v>363</v>
      </c>
      <c r="M3454" s="54" t="s">
        <v>91</v>
      </c>
      <c r="N3454" s="54">
        <v>8.0299999999999994</v>
      </c>
      <c r="P3454" s="54">
        <v>2.27</v>
      </c>
      <c r="R3454" s="54">
        <v>9245.36</v>
      </c>
      <c r="U3454" s="54">
        <v>0</v>
      </c>
    </row>
    <row r="3455" spans="5:21">
      <c r="E3455" s="55">
        <v>344</v>
      </c>
      <c r="F3455" s="55">
        <v>2.0699999999999998</v>
      </c>
      <c r="H3455" s="54" t="s">
        <v>7517</v>
      </c>
      <c r="I3455" s="55">
        <v>2</v>
      </c>
      <c r="J3455" s="54" t="s">
        <v>7518</v>
      </c>
      <c r="K3455" s="54" t="s">
        <v>7517</v>
      </c>
      <c r="L3455" s="54" t="s">
        <v>363</v>
      </c>
      <c r="M3455" s="54" t="s">
        <v>91</v>
      </c>
      <c r="N3455" s="54">
        <v>8.0299999999999994</v>
      </c>
      <c r="P3455" s="54">
        <v>2.36</v>
      </c>
      <c r="R3455" s="54">
        <v>9018.48</v>
      </c>
      <c r="S3455" s="54">
        <v>3371</v>
      </c>
      <c r="T3455" s="54">
        <v>953</v>
      </c>
      <c r="U3455" s="54">
        <v>165000</v>
      </c>
    </row>
    <row r="3456" spans="5:21">
      <c r="E3456" s="55">
        <v>344</v>
      </c>
      <c r="F3456" s="55">
        <v>2.08</v>
      </c>
      <c r="H3456" s="54" t="s">
        <v>7519</v>
      </c>
      <c r="I3456" s="55">
        <v>2</v>
      </c>
      <c r="J3456" s="54" t="s">
        <v>7520</v>
      </c>
      <c r="K3456" s="54" t="s">
        <v>7519</v>
      </c>
      <c r="L3456" s="54" t="s">
        <v>363</v>
      </c>
      <c r="M3456" s="54" t="s">
        <v>91</v>
      </c>
      <c r="N3456" s="54">
        <v>8.0299999999999994</v>
      </c>
      <c r="P3456" s="54">
        <v>2.11</v>
      </c>
      <c r="R3456" s="54">
        <v>8490.2800000000007</v>
      </c>
      <c r="S3456" s="54">
        <v>2374</v>
      </c>
      <c r="T3456" s="54">
        <v>348</v>
      </c>
      <c r="U3456" s="54">
        <v>1</v>
      </c>
    </row>
    <row r="3457" spans="3:21">
      <c r="E3457" s="55">
        <v>344</v>
      </c>
      <c r="F3457" s="55">
        <v>3</v>
      </c>
      <c r="H3457" s="54" t="s">
        <v>7521</v>
      </c>
      <c r="I3457" s="55">
        <v>2</v>
      </c>
      <c r="J3457" s="54" t="s">
        <v>7522</v>
      </c>
      <c r="K3457" s="54" t="s">
        <v>7521</v>
      </c>
      <c r="L3457" s="54" t="s">
        <v>363</v>
      </c>
      <c r="M3457" s="54" t="s">
        <v>104</v>
      </c>
      <c r="N3457" s="54">
        <v>10.1</v>
      </c>
      <c r="P3457" s="54">
        <v>0.73</v>
      </c>
      <c r="R3457" s="54">
        <v>8015.25</v>
      </c>
      <c r="U3457" s="54">
        <v>0</v>
      </c>
    </row>
    <row r="3458" spans="3:21">
      <c r="E3458" s="55">
        <v>344</v>
      </c>
      <c r="F3458" s="55">
        <v>3.01</v>
      </c>
      <c r="H3458" s="54" t="s">
        <v>7523</v>
      </c>
      <c r="I3458" s="55">
        <v>2</v>
      </c>
      <c r="J3458" s="54" t="s">
        <v>7524</v>
      </c>
      <c r="K3458" s="54" t="s">
        <v>7525</v>
      </c>
      <c r="L3458" s="54" t="s">
        <v>5862</v>
      </c>
      <c r="M3458" s="54" t="s">
        <v>104</v>
      </c>
      <c r="N3458" s="54">
        <v>10.3</v>
      </c>
      <c r="P3458" s="54">
        <v>0.63</v>
      </c>
      <c r="R3458" s="54">
        <v>11163.21</v>
      </c>
      <c r="S3458" s="54">
        <v>3510</v>
      </c>
      <c r="T3458" s="54">
        <v>439</v>
      </c>
      <c r="U3458" s="54">
        <v>201000</v>
      </c>
    </row>
    <row r="3459" spans="3:21">
      <c r="C3459" s="55" t="s">
        <v>8829</v>
      </c>
      <c r="E3459" s="55">
        <v>344</v>
      </c>
      <c r="F3459" s="55">
        <v>4</v>
      </c>
      <c r="G3459" s="54" t="s">
        <v>1530</v>
      </c>
      <c r="H3459" s="54" t="s">
        <v>7526</v>
      </c>
      <c r="I3459" s="55" t="s">
        <v>1531</v>
      </c>
      <c r="J3459" s="54" t="s">
        <v>7527</v>
      </c>
      <c r="K3459" s="54" t="s">
        <v>7528</v>
      </c>
      <c r="L3459" s="54" t="s">
        <v>3533</v>
      </c>
      <c r="M3459" s="54" t="s">
        <v>3766</v>
      </c>
      <c r="N3459" s="54">
        <v>10</v>
      </c>
      <c r="P3459" s="54">
        <v>227.37</v>
      </c>
      <c r="R3459" s="54">
        <v>886.25</v>
      </c>
      <c r="S3459" s="54">
        <v>3216</v>
      </c>
      <c r="T3459" s="54">
        <v>81</v>
      </c>
      <c r="U3459" s="54">
        <v>1</v>
      </c>
    </row>
    <row r="3460" spans="3:21">
      <c r="E3460" s="55">
        <v>344</v>
      </c>
      <c r="F3460" s="55">
        <v>5</v>
      </c>
      <c r="H3460" s="54" t="s">
        <v>7529</v>
      </c>
      <c r="I3460" s="55">
        <v>2</v>
      </c>
      <c r="J3460" s="54" t="s">
        <v>7530</v>
      </c>
      <c r="K3460" s="54" t="s">
        <v>7529</v>
      </c>
      <c r="L3460" s="54" t="s">
        <v>368</v>
      </c>
      <c r="M3460" s="54" t="s">
        <v>91</v>
      </c>
      <c r="N3460" s="54">
        <v>10.1</v>
      </c>
      <c r="P3460" s="54">
        <v>1.02</v>
      </c>
      <c r="R3460" s="54">
        <v>9532.51</v>
      </c>
      <c r="S3460" s="54">
        <v>3279</v>
      </c>
      <c r="T3460" s="54">
        <v>56</v>
      </c>
      <c r="U3460" s="54">
        <v>310000</v>
      </c>
    </row>
    <row r="3461" spans="3:21">
      <c r="E3461" s="55">
        <v>344</v>
      </c>
      <c r="F3461" s="55">
        <v>6</v>
      </c>
      <c r="H3461" s="54" t="s">
        <v>7531</v>
      </c>
      <c r="I3461" s="55">
        <v>2</v>
      </c>
      <c r="J3461" s="54" t="s">
        <v>7532</v>
      </c>
      <c r="K3461" s="54" t="s">
        <v>7531</v>
      </c>
      <c r="L3461" s="54" t="s">
        <v>363</v>
      </c>
      <c r="M3461" s="54" t="s">
        <v>91</v>
      </c>
      <c r="N3461" s="54">
        <v>10.1</v>
      </c>
      <c r="P3461" s="54">
        <v>3.12</v>
      </c>
      <c r="R3461" s="54">
        <v>11090.46</v>
      </c>
      <c r="U3461" s="54">
        <v>0</v>
      </c>
    </row>
    <row r="3462" spans="3:21">
      <c r="E3462" s="55">
        <v>344</v>
      </c>
      <c r="F3462" s="55">
        <v>7.01</v>
      </c>
      <c r="H3462" s="54" t="s">
        <v>7533</v>
      </c>
      <c r="I3462" s="55">
        <v>2</v>
      </c>
      <c r="J3462" s="54" t="s">
        <v>7534</v>
      </c>
      <c r="K3462" s="54" t="s">
        <v>7533</v>
      </c>
      <c r="L3462" s="54" t="s">
        <v>363</v>
      </c>
      <c r="M3462" s="54" t="s">
        <v>3766</v>
      </c>
      <c r="N3462" s="54">
        <v>10</v>
      </c>
      <c r="P3462" s="54">
        <v>0.93</v>
      </c>
      <c r="R3462" s="54">
        <v>9220.5499999999993</v>
      </c>
      <c r="U3462" s="54">
        <v>0</v>
      </c>
    </row>
    <row r="3463" spans="3:21">
      <c r="E3463" s="55">
        <v>344</v>
      </c>
      <c r="F3463" s="55">
        <v>8</v>
      </c>
      <c r="H3463" s="54" t="s">
        <v>7535</v>
      </c>
      <c r="I3463" s="55">
        <v>2</v>
      </c>
      <c r="J3463" s="54" t="s">
        <v>7536</v>
      </c>
      <c r="K3463" s="54" t="s">
        <v>7535</v>
      </c>
      <c r="L3463" s="54" t="s">
        <v>363</v>
      </c>
      <c r="M3463" s="54" t="s">
        <v>3766</v>
      </c>
      <c r="N3463" s="54">
        <v>10</v>
      </c>
      <c r="P3463" s="54">
        <v>0.69</v>
      </c>
      <c r="R3463" s="54">
        <v>8079.06</v>
      </c>
      <c r="S3463" s="54">
        <v>2696</v>
      </c>
      <c r="T3463" s="54">
        <v>283</v>
      </c>
      <c r="U3463" s="54">
        <v>1</v>
      </c>
    </row>
    <row r="3464" spans="3:21">
      <c r="E3464" s="55">
        <v>344</v>
      </c>
      <c r="F3464" s="55">
        <v>9</v>
      </c>
      <c r="H3464" s="54" t="s">
        <v>7537</v>
      </c>
      <c r="I3464" s="55">
        <v>2</v>
      </c>
      <c r="J3464" s="54" t="s">
        <v>7538</v>
      </c>
      <c r="K3464" s="54" t="s">
        <v>7537</v>
      </c>
      <c r="L3464" s="54" t="s">
        <v>363</v>
      </c>
      <c r="M3464" s="54" t="s">
        <v>3766</v>
      </c>
      <c r="N3464" s="54">
        <v>10</v>
      </c>
      <c r="P3464" s="54">
        <v>1.5</v>
      </c>
      <c r="R3464" s="54">
        <v>10374.370000000001</v>
      </c>
      <c r="S3464" s="54">
        <v>1791</v>
      </c>
      <c r="T3464" s="54">
        <v>257</v>
      </c>
      <c r="U3464" s="54">
        <v>170000</v>
      </c>
    </row>
    <row r="3465" spans="3:21">
      <c r="E3465" s="55">
        <v>344</v>
      </c>
      <c r="F3465" s="55">
        <v>9.01</v>
      </c>
      <c r="H3465" s="54" t="s">
        <v>7539</v>
      </c>
      <c r="I3465" s="55">
        <v>2</v>
      </c>
      <c r="J3465" s="54" t="s">
        <v>7540</v>
      </c>
      <c r="K3465" s="54" t="s">
        <v>7539</v>
      </c>
      <c r="L3465" s="54" t="s">
        <v>363</v>
      </c>
      <c r="M3465" s="54" t="s">
        <v>3766</v>
      </c>
      <c r="N3465" s="54">
        <v>10</v>
      </c>
      <c r="P3465" s="54">
        <v>0.34</v>
      </c>
      <c r="R3465" s="54">
        <v>6065.5</v>
      </c>
      <c r="U3465" s="54">
        <v>0</v>
      </c>
    </row>
    <row r="3466" spans="3:21">
      <c r="E3466" s="55">
        <v>344</v>
      </c>
      <c r="F3466" s="55">
        <v>10</v>
      </c>
      <c r="H3466" s="54" t="s">
        <v>7541</v>
      </c>
      <c r="I3466" s="55">
        <v>2</v>
      </c>
      <c r="J3466" s="54" t="s">
        <v>7542</v>
      </c>
      <c r="K3466" s="54" t="s">
        <v>7541</v>
      </c>
      <c r="L3466" s="54" t="s">
        <v>363</v>
      </c>
      <c r="M3466" s="54" t="s">
        <v>3766</v>
      </c>
      <c r="N3466" s="54">
        <v>10</v>
      </c>
      <c r="P3466" s="54">
        <v>0.39</v>
      </c>
      <c r="R3466" s="54">
        <v>5728.72</v>
      </c>
      <c r="S3466" s="54">
        <v>2134</v>
      </c>
      <c r="T3466" s="54">
        <v>98</v>
      </c>
      <c r="U3466" s="54">
        <v>20000</v>
      </c>
    </row>
    <row r="3467" spans="3:21">
      <c r="E3467" s="55">
        <v>344</v>
      </c>
      <c r="F3467" s="55">
        <v>12</v>
      </c>
      <c r="H3467" s="54" t="s">
        <v>7543</v>
      </c>
      <c r="I3467" s="55">
        <v>2</v>
      </c>
      <c r="J3467" s="54" t="s">
        <v>7544</v>
      </c>
      <c r="K3467" s="54" t="s">
        <v>3532</v>
      </c>
      <c r="L3467" s="54" t="s">
        <v>3533</v>
      </c>
      <c r="M3467" s="54" t="s">
        <v>3766</v>
      </c>
      <c r="N3467" s="54">
        <v>10</v>
      </c>
      <c r="P3467" s="54">
        <v>5.05</v>
      </c>
      <c r="R3467" s="54">
        <v>7976.25</v>
      </c>
      <c r="S3467" s="54">
        <v>3306</v>
      </c>
      <c r="T3467" s="54">
        <v>305</v>
      </c>
      <c r="U3467" s="54">
        <v>250000</v>
      </c>
    </row>
    <row r="3468" spans="3:21">
      <c r="E3468" s="55">
        <v>344</v>
      </c>
      <c r="F3468" s="55">
        <v>13</v>
      </c>
      <c r="G3468" s="54" t="s">
        <v>1530</v>
      </c>
      <c r="H3468" s="54" t="s">
        <v>6518</v>
      </c>
      <c r="I3468" s="55" t="s">
        <v>1531</v>
      </c>
      <c r="J3468" s="54" t="s">
        <v>7500</v>
      </c>
      <c r="K3468" s="54" t="s">
        <v>4486</v>
      </c>
      <c r="L3468" s="54" t="s">
        <v>3533</v>
      </c>
      <c r="M3468" s="54" t="s">
        <v>3766</v>
      </c>
      <c r="N3468" s="54">
        <v>10</v>
      </c>
      <c r="P3468" s="54">
        <v>0.41</v>
      </c>
      <c r="R3468" s="54">
        <v>3.55</v>
      </c>
      <c r="U3468" s="54">
        <v>0</v>
      </c>
    </row>
    <row r="3469" spans="3:21">
      <c r="E3469" s="55">
        <v>344</v>
      </c>
      <c r="F3469" s="55">
        <v>14.01</v>
      </c>
      <c r="G3469" s="54" t="s">
        <v>1530</v>
      </c>
      <c r="H3469" s="54" t="s">
        <v>6518</v>
      </c>
      <c r="I3469" s="55" t="s">
        <v>1531</v>
      </c>
      <c r="J3469" s="54" t="s">
        <v>7500</v>
      </c>
      <c r="K3469" s="54" t="s">
        <v>4486</v>
      </c>
      <c r="L3469" s="54" t="s">
        <v>3533</v>
      </c>
      <c r="M3469" s="54" t="s">
        <v>3766</v>
      </c>
      <c r="N3469" s="54">
        <v>10</v>
      </c>
      <c r="P3469" s="54">
        <v>34.520000000000003</v>
      </c>
      <c r="R3469" s="54">
        <v>145.35</v>
      </c>
      <c r="U3469" s="54">
        <v>0</v>
      </c>
    </row>
    <row r="3470" spans="3:21">
      <c r="E3470" s="55">
        <v>344</v>
      </c>
      <c r="F3470" s="55">
        <v>14.03</v>
      </c>
      <c r="G3470" s="54" t="s">
        <v>1530</v>
      </c>
      <c r="H3470" s="54" t="s">
        <v>6518</v>
      </c>
      <c r="I3470" s="55" t="s">
        <v>1531</v>
      </c>
      <c r="J3470" s="54" t="s">
        <v>7500</v>
      </c>
      <c r="K3470" s="54" t="s">
        <v>4486</v>
      </c>
      <c r="L3470" s="54" t="s">
        <v>3533</v>
      </c>
      <c r="M3470" s="54" t="s">
        <v>3766</v>
      </c>
      <c r="N3470" s="54">
        <v>10</v>
      </c>
      <c r="P3470" s="54">
        <v>10.35</v>
      </c>
      <c r="R3470" s="54">
        <v>46.09</v>
      </c>
      <c r="U3470" s="54">
        <v>0</v>
      </c>
    </row>
    <row r="3471" spans="3:21">
      <c r="E3471" s="55">
        <v>344</v>
      </c>
      <c r="F3471" s="55">
        <v>14.05</v>
      </c>
      <c r="H3471" s="54" t="s">
        <v>6518</v>
      </c>
      <c r="I3471" s="55">
        <v>1</v>
      </c>
      <c r="J3471" s="54" t="s">
        <v>7239</v>
      </c>
      <c r="K3471" s="54" t="s">
        <v>7240</v>
      </c>
      <c r="L3471" s="54" t="s">
        <v>3900</v>
      </c>
      <c r="M3471" s="54" t="s">
        <v>3766</v>
      </c>
      <c r="N3471" s="54">
        <v>10</v>
      </c>
      <c r="P3471" s="54">
        <v>24</v>
      </c>
      <c r="R3471" s="54">
        <v>7657.2</v>
      </c>
      <c r="U3471" s="54">
        <v>0</v>
      </c>
    </row>
    <row r="3472" spans="3:21">
      <c r="E3472" s="55">
        <v>344</v>
      </c>
      <c r="F3472" s="55">
        <v>15</v>
      </c>
      <c r="H3472" s="54" t="s">
        <v>7545</v>
      </c>
      <c r="I3472" s="55" t="s">
        <v>3974</v>
      </c>
      <c r="J3472" s="54" t="s">
        <v>7546</v>
      </c>
      <c r="K3472" s="54" t="s">
        <v>7545</v>
      </c>
      <c r="L3472" s="54" t="s">
        <v>363</v>
      </c>
      <c r="M3472" s="54" t="s">
        <v>91</v>
      </c>
      <c r="N3472" s="54">
        <v>8</v>
      </c>
      <c r="P3472" s="54">
        <v>1</v>
      </c>
      <c r="R3472" s="54">
        <v>7412.6</v>
      </c>
      <c r="S3472" s="54">
        <v>2081</v>
      </c>
      <c r="T3472" s="54">
        <v>9</v>
      </c>
      <c r="U3472" s="54">
        <v>10</v>
      </c>
    </row>
    <row r="3473" spans="5:21">
      <c r="E3473" s="55">
        <v>344</v>
      </c>
      <c r="F3473" s="55">
        <v>15</v>
      </c>
      <c r="G3473" s="54" t="s">
        <v>1530</v>
      </c>
      <c r="H3473" s="54" t="s">
        <v>7545</v>
      </c>
      <c r="I3473" s="55" t="s">
        <v>1531</v>
      </c>
      <c r="J3473" s="54" t="s">
        <v>7546</v>
      </c>
      <c r="K3473" s="54" t="s">
        <v>7545</v>
      </c>
      <c r="L3473" s="54" t="s">
        <v>363</v>
      </c>
      <c r="M3473" s="54" t="s">
        <v>91</v>
      </c>
      <c r="N3473" s="54">
        <v>8</v>
      </c>
      <c r="P3473" s="54">
        <v>14.73</v>
      </c>
      <c r="R3473" s="54">
        <v>60.27</v>
      </c>
      <c r="U3473" s="54">
        <v>0</v>
      </c>
    </row>
    <row r="3474" spans="5:21">
      <c r="E3474" s="55">
        <v>344</v>
      </c>
      <c r="F3474" s="55">
        <v>16</v>
      </c>
      <c r="H3474" s="54" t="s">
        <v>7547</v>
      </c>
      <c r="I3474" s="55">
        <v>2</v>
      </c>
      <c r="J3474" s="54" t="s">
        <v>7548</v>
      </c>
      <c r="K3474" s="54" t="s">
        <v>7547</v>
      </c>
      <c r="L3474" s="54" t="s">
        <v>363</v>
      </c>
      <c r="M3474" s="54" t="s">
        <v>91</v>
      </c>
      <c r="N3474" s="54">
        <v>10.1</v>
      </c>
      <c r="P3474" s="54">
        <v>0.93</v>
      </c>
      <c r="R3474" s="54">
        <v>8639.17</v>
      </c>
      <c r="S3474" s="54">
        <v>3348</v>
      </c>
      <c r="T3474" s="54">
        <v>511</v>
      </c>
      <c r="U3474" s="54">
        <v>10</v>
      </c>
    </row>
    <row r="3475" spans="5:21">
      <c r="E3475" s="55">
        <v>344</v>
      </c>
      <c r="F3475" s="55">
        <v>17</v>
      </c>
      <c r="H3475" s="54" t="s">
        <v>7549</v>
      </c>
      <c r="I3475" s="55">
        <v>2</v>
      </c>
      <c r="J3475" s="54" t="s">
        <v>7550</v>
      </c>
      <c r="K3475" s="54" t="s">
        <v>7549</v>
      </c>
      <c r="L3475" s="54" t="s">
        <v>363</v>
      </c>
      <c r="M3475" s="54" t="s">
        <v>91</v>
      </c>
      <c r="N3475" s="54">
        <v>10.1</v>
      </c>
      <c r="P3475" s="54">
        <v>4.2699999999999996</v>
      </c>
      <c r="R3475" s="54">
        <v>9826.74</v>
      </c>
      <c r="S3475" s="54">
        <v>2038</v>
      </c>
      <c r="T3475" s="54">
        <v>99</v>
      </c>
      <c r="U3475" s="54">
        <v>85000</v>
      </c>
    </row>
    <row r="3476" spans="5:21">
      <c r="E3476" s="55">
        <v>344</v>
      </c>
      <c r="F3476" s="55">
        <v>18</v>
      </c>
      <c r="H3476" s="54" t="s">
        <v>7551</v>
      </c>
      <c r="I3476" s="55">
        <v>2</v>
      </c>
      <c r="J3476" s="54" t="s">
        <v>7552</v>
      </c>
      <c r="K3476" s="54" t="s">
        <v>7551</v>
      </c>
      <c r="L3476" s="54" t="s">
        <v>363</v>
      </c>
      <c r="M3476" s="54" t="s">
        <v>91</v>
      </c>
      <c r="N3476" s="54">
        <v>10.1</v>
      </c>
      <c r="P3476" s="54">
        <v>3.5</v>
      </c>
      <c r="R3476" s="54">
        <v>18944.48</v>
      </c>
      <c r="S3476" s="54">
        <v>3065</v>
      </c>
      <c r="T3476" s="54">
        <v>35</v>
      </c>
      <c r="U3476" s="54">
        <v>669000</v>
      </c>
    </row>
    <row r="3477" spans="5:21">
      <c r="E3477" s="55">
        <v>344</v>
      </c>
      <c r="F3477" s="55">
        <v>18.010000000000002</v>
      </c>
      <c r="H3477" s="54" t="s">
        <v>7553</v>
      </c>
      <c r="I3477" s="55">
        <v>2</v>
      </c>
      <c r="J3477" s="54" t="s">
        <v>7554</v>
      </c>
      <c r="K3477" s="54" t="s">
        <v>7553</v>
      </c>
      <c r="L3477" s="54" t="s">
        <v>363</v>
      </c>
      <c r="M3477" s="54" t="s">
        <v>91</v>
      </c>
      <c r="N3477" s="54">
        <v>10.1</v>
      </c>
      <c r="P3477" s="54">
        <v>5.03</v>
      </c>
      <c r="R3477" s="54">
        <v>11120.67</v>
      </c>
      <c r="S3477" s="54">
        <v>3402</v>
      </c>
      <c r="T3477" s="54">
        <v>556</v>
      </c>
      <c r="U3477" s="54">
        <v>1</v>
      </c>
    </row>
    <row r="3478" spans="5:21">
      <c r="E3478" s="55">
        <v>344</v>
      </c>
      <c r="F3478" s="55">
        <v>18.02</v>
      </c>
      <c r="H3478" s="54" t="s">
        <v>7555</v>
      </c>
      <c r="I3478" s="55">
        <v>2</v>
      </c>
      <c r="J3478" s="54" t="s">
        <v>7556</v>
      </c>
      <c r="K3478" s="54" t="s">
        <v>7555</v>
      </c>
      <c r="L3478" s="54" t="s">
        <v>363</v>
      </c>
      <c r="M3478" s="54" t="s">
        <v>91</v>
      </c>
      <c r="N3478" s="54">
        <v>10.1</v>
      </c>
      <c r="P3478" s="54">
        <v>3.23</v>
      </c>
      <c r="R3478" s="54">
        <v>16023.4</v>
      </c>
      <c r="S3478" s="54">
        <v>2826</v>
      </c>
      <c r="T3478" s="54">
        <v>131</v>
      </c>
      <c r="U3478" s="54">
        <v>599900</v>
      </c>
    </row>
    <row r="3479" spans="5:21">
      <c r="E3479" s="55">
        <v>344</v>
      </c>
      <c r="F3479" s="55">
        <v>18.03</v>
      </c>
      <c r="H3479" s="54" t="s">
        <v>7557</v>
      </c>
      <c r="I3479" s="55">
        <v>2</v>
      </c>
      <c r="J3479" s="54" t="s">
        <v>7558</v>
      </c>
      <c r="K3479" s="54" t="s">
        <v>7557</v>
      </c>
      <c r="L3479" s="54" t="s">
        <v>363</v>
      </c>
      <c r="M3479" s="54" t="s">
        <v>91</v>
      </c>
      <c r="N3479" s="54">
        <v>10.1</v>
      </c>
      <c r="P3479" s="54">
        <v>3.23</v>
      </c>
      <c r="R3479" s="54">
        <v>20015.07</v>
      </c>
      <c r="S3479" s="54">
        <v>2552</v>
      </c>
      <c r="T3479" s="54">
        <v>27</v>
      </c>
      <c r="U3479" s="54">
        <v>402500</v>
      </c>
    </row>
    <row r="3480" spans="5:21">
      <c r="E3480" s="55">
        <v>344</v>
      </c>
      <c r="F3480" s="55">
        <v>18.04</v>
      </c>
      <c r="H3480" s="54" t="s">
        <v>7559</v>
      </c>
      <c r="I3480" s="55">
        <v>2</v>
      </c>
      <c r="J3480" s="54" t="s">
        <v>7560</v>
      </c>
      <c r="K3480" s="54" t="s">
        <v>7559</v>
      </c>
      <c r="L3480" s="54" t="s">
        <v>363</v>
      </c>
      <c r="M3480" s="54" t="s">
        <v>91</v>
      </c>
      <c r="N3480" s="54">
        <v>10.1</v>
      </c>
      <c r="P3480" s="54">
        <v>3.22</v>
      </c>
      <c r="R3480" s="54">
        <v>16902.560000000001</v>
      </c>
      <c r="S3480" s="54">
        <v>2544</v>
      </c>
      <c r="T3480" s="54">
        <v>65</v>
      </c>
      <c r="U3480" s="54">
        <v>320005</v>
      </c>
    </row>
    <row r="3481" spans="5:21">
      <c r="E3481" s="55">
        <v>344</v>
      </c>
      <c r="F3481" s="55">
        <v>18.05</v>
      </c>
      <c r="H3481" s="54" t="s">
        <v>7561</v>
      </c>
      <c r="I3481" s="55">
        <v>2</v>
      </c>
      <c r="J3481" s="54" t="s">
        <v>7562</v>
      </c>
      <c r="K3481" s="54" t="s">
        <v>7561</v>
      </c>
      <c r="L3481" s="54" t="s">
        <v>363</v>
      </c>
      <c r="M3481" s="54" t="s">
        <v>91</v>
      </c>
      <c r="N3481" s="54">
        <v>10.1</v>
      </c>
      <c r="P3481" s="54">
        <v>3.54</v>
      </c>
      <c r="R3481" s="54">
        <v>15286.04</v>
      </c>
      <c r="S3481" s="54">
        <v>3281</v>
      </c>
      <c r="T3481" s="54">
        <v>214</v>
      </c>
      <c r="U3481" s="54">
        <v>452500</v>
      </c>
    </row>
    <row r="3482" spans="5:21">
      <c r="E3482" s="55">
        <v>344</v>
      </c>
      <c r="F3482" s="55">
        <v>18.059999999999999</v>
      </c>
      <c r="H3482" s="54" t="s">
        <v>7563</v>
      </c>
      <c r="I3482" s="55">
        <v>2</v>
      </c>
      <c r="J3482" s="54" t="s">
        <v>7564</v>
      </c>
      <c r="K3482" s="54" t="s">
        <v>7565</v>
      </c>
      <c r="L3482" s="54" t="s">
        <v>363</v>
      </c>
      <c r="M3482" s="54" t="s">
        <v>91</v>
      </c>
      <c r="N3482" s="54">
        <v>10.1</v>
      </c>
      <c r="P3482" s="54">
        <v>3.56</v>
      </c>
      <c r="R3482" s="54">
        <v>16002.13</v>
      </c>
      <c r="S3482" s="54">
        <v>2937</v>
      </c>
      <c r="T3482" s="54">
        <v>292</v>
      </c>
      <c r="U3482" s="54">
        <v>596000</v>
      </c>
    </row>
    <row r="3483" spans="5:21">
      <c r="E3483" s="55">
        <v>344</v>
      </c>
      <c r="F3483" s="55">
        <v>18.07</v>
      </c>
      <c r="H3483" s="54" t="s">
        <v>7566</v>
      </c>
      <c r="I3483" s="55">
        <v>2</v>
      </c>
      <c r="J3483" s="54" t="s">
        <v>7567</v>
      </c>
      <c r="K3483" s="54" t="s">
        <v>7566</v>
      </c>
      <c r="L3483" s="54" t="s">
        <v>363</v>
      </c>
      <c r="M3483" s="54" t="s">
        <v>91</v>
      </c>
      <c r="N3483" s="54">
        <v>10.1</v>
      </c>
      <c r="P3483" s="54">
        <v>3.79</v>
      </c>
      <c r="R3483" s="54">
        <v>20011.53</v>
      </c>
      <c r="S3483" s="54">
        <v>2934</v>
      </c>
      <c r="T3483" s="54">
        <v>247</v>
      </c>
      <c r="U3483" s="54">
        <v>1</v>
      </c>
    </row>
    <row r="3484" spans="5:21">
      <c r="E3484" s="55">
        <v>344</v>
      </c>
      <c r="F3484" s="55">
        <v>18.079999999999998</v>
      </c>
      <c r="H3484" s="54" t="s">
        <v>7568</v>
      </c>
      <c r="I3484" s="55">
        <v>2</v>
      </c>
      <c r="J3484" s="54" t="s">
        <v>7569</v>
      </c>
      <c r="K3484" s="54" t="s">
        <v>7568</v>
      </c>
      <c r="L3484" s="54" t="s">
        <v>363</v>
      </c>
      <c r="M3484" s="54" t="s">
        <v>91</v>
      </c>
      <c r="N3484" s="54">
        <v>10.1</v>
      </c>
      <c r="P3484" s="54">
        <v>3.51</v>
      </c>
      <c r="R3484" s="54">
        <v>17997.97</v>
      </c>
      <c r="S3484" s="54">
        <v>3287</v>
      </c>
      <c r="T3484" s="54">
        <v>441</v>
      </c>
      <c r="U3484" s="54">
        <v>480000</v>
      </c>
    </row>
    <row r="3485" spans="5:21">
      <c r="E3485" s="55">
        <v>344</v>
      </c>
      <c r="F3485" s="55">
        <v>20</v>
      </c>
      <c r="H3485" s="54" t="s">
        <v>7570</v>
      </c>
      <c r="I3485" s="55">
        <v>2</v>
      </c>
      <c r="J3485" s="54" t="s">
        <v>7571</v>
      </c>
      <c r="K3485" s="54" t="s">
        <v>7570</v>
      </c>
      <c r="L3485" s="54" t="s">
        <v>363</v>
      </c>
      <c r="M3485" s="54" t="s">
        <v>91</v>
      </c>
      <c r="N3485" s="54">
        <v>10.1</v>
      </c>
      <c r="P3485" s="54">
        <v>0.8</v>
      </c>
      <c r="R3485" s="54">
        <v>5102.95</v>
      </c>
      <c r="S3485" s="54">
        <v>3146</v>
      </c>
      <c r="T3485" s="54">
        <v>155</v>
      </c>
      <c r="U3485" s="54">
        <v>0</v>
      </c>
    </row>
    <row r="3486" spans="5:21">
      <c r="E3486" s="55">
        <v>344</v>
      </c>
      <c r="F3486" s="55">
        <v>21</v>
      </c>
      <c r="H3486" s="54" t="s">
        <v>6377</v>
      </c>
      <c r="I3486" s="55">
        <v>1</v>
      </c>
      <c r="J3486" s="54" t="s">
        <v>6380</v>
      </c>
      <c r="K3486" s="54" t="s">
        <v>6381</v>
      </c>
      <c r="L3486" s="54" t="s">
        <v>7572</v>
      </c>
      <c r="M3486" s="54" t="s">
        <v>91</v>
      </c>
      <c r="N3486" s="54">
        <v>10.1</v>
      </c>
      <c r="P3486" s="54">
        <v>4</v>
      </c>
      <c r="R3486" s="54">
        <v>1265.57</v>
      </c>
      <c r="U3486" s="54">
        <v>0</v>
      </c>
    </row>
    <row r="3487" spans="5:21">
      <c r="E3487" s="55">
        <v>344</v>
      </c>
      <c r="F3487" s="55">
        <v>22</v>
      </c>
      <c r="H3487" s="54" t="s">
        <v>7573</v>
      </c>
      <c r="I3487" s="55" t="s">
        <v>3974</v>
      </c>
      <c r="J3487" s="54" t="s">
        <v>7574</v>
      </c>
      <c r="K3487" s="54" t="s">
        <v>7573</v>
      </c>
      <c r="L3487" s="54" t="s">
        <v>363</v>
      </c>
      <c r="M3487" s="54" t="s">
        <v>91</v>
      </c>
      <c r="N3487" s="54">
        <v>8</v>
      </c>
      <c r="P3487" s="54">
        <v>1</v>
      </c>
      <c r="R3487" s="54">
        <v>10425.85</v>
      </c>
      <c r="S3487" s="54">
        <v>2570</v>
      </c>
      <c r="T3487" s="54">
        <v>169</v>
      </c>
      <c r="U3487" s="54">
        <v>250000</v>
      </c>
    </row>
    <row r="3488" spans="5:21">
      <c r="E3488" s="55">
        <v>344</v>
      </c>
      <c r="F3488" s="55">
        <v>22</v>
      </c>
      <c r="G3488" s="54" t="s">
        <v>1530</v>
      </c>
      <c r="H3488" s="54" t="s">
        <v>7573</v>
      </c>
      <c r="I3488" s="55" t="s">
        <v>1531</v>
      </c>
      <c r="J3488" s="54" t="s">
        <v>7574</v>
      </c>
      <c r="K3488" s="54" t="s">
        <v>7573</v>
      </c>
      <c r="L3488" s="54" t="s">
        <v>363</v>
      </c>
      <c r="M3488" s="54" t="s">
        <v>91</v>
      </c>
      <c r="N3488" s="54">
        <v>8</v>
      </c>
      <c r="P3488" s="54">
        <v>35.47</v>
      </c>
      <c r="R3488" s="54">
        <v>141.80000000000001</v>
      </c>
      <c r="U3488" s="54">
        <v>0</v>
      </c>
    </row>
    <row r="3489" spans="3:21">
      <c r="C3489" s="55" t="s">
        <v>8830</v>
      </c>
      <c r="E3489" s="55">
        <v>344</v>
      </c>
      <c r="F3489" s="55">
        <v>24.01</v>
      </c>
      <c r="H3489" s="54" t="s">
        <v>6369</v>
      </c>
      <c r="I3489" s="55" t="s">
        <v>3974</v>
      </c>
      <c r="J3489" s="54" t="s">
        <v>6387</v>
      </c>
      <c r="K3489" s="54" t="s">
        <v>6388</v>
      </c>
      <c r="L3489" s="54" t="s">
        <v>363</v>
      </c>
      <c r="M3489" s="54" t="s">
        <v>91</v>
      </c>
      <c r="N3489" s="54">
        <v>8</v>
      </c>
      <c r="P3489" s="54">
        <v>0.5</v>
      </c>
      <c r="R3489" s="54">
        <v>3527.28</v>
      </c>
      <c r="U3489" s="54">
        <v>0</v>
      </c>
    </row>
    <row r="3490" spans="3:21">
      <c r="C3490" s="55" t="s">
        <v>8830</v>
      </c>
      <c r="E3490" s="55">
        <v>344</v>
      </c>
      <c r="F3490" s="55">
        <v>24.01</v>
      </c>
      <c r="G3490" s="54" t="s">
        <v>1530</v>
      </c>
      <c r="H3490" s="54" t="s">
        <v>6369</v>
      </c>
      <c r="I3490" s="55" t="s">
        <v>1531</v>
      </c>
      <c r="J3490" s="54" t="s">
        <v>6387</v>
      </c>
      <c r="K3490" s="54" t="s">
        <v>6388</v>
      </c>
      <c r="L3490" s="54" t="s">
        <v>363</v>
      </c>
      <c r="M3490" s="54" t="s">
        <v>91</v>
      </c>
      <c r="N3490" s="54">
        <v>8</v>
      </c>
      <c r="P3490" s="54">
        <v>27.38</v>
      </c>
      <c r="R3490" s="54">
        <v>113.44</v>
      </c>
      <c r="U3490" s="54">
        <v>0</v>
      </c>
    </row>
    <row r="3491" spans="3:21">
      <c r="C3491" s="55" t="s">
        <v>8830</v>
      </c>
      <c r="E3491" s="55">
        <v>344</v>
      </c>
      <c r="F3491" s="55">
        <v>24.02</v>
      </c>
      <c r="H3491" s="54" t="s">
        <v>6369</v>
      </c>
      <c r="I3491" s="55" t="s">
        <v>3974</v>
      </c>
      <c r="J3491" s="54" t="s">
        <v>6387</v>
      </c>
      <c r="K3491" s="54" t="s">
        <v>6388</v>
      </c>
      <c r="L3491" s="54" t="s">
        <v>363</v>
      </c>
      <c r="M3491" s="54" t="s">
        <v>91</v>
      </c>
      <c r="N3491" s="54">
        <v>8</v>
      </c>
      <c r="P3491" s="54">
        <v>0.5</v>
      </c>
      <c r="R3491" s="54">
        <v>7012.01</v>
      </c>
      <c r="U3491" s="54">
        <v>0</v>
      </c>
    </row>
    <row r="3492" spans="3:21">
      <c r="C3492" s="55" t="s">
        <v>8830</v>
      </c>
      <c r="E3492" s="55">
        <v>344</v>
      </c>
      <c r="F3492" s="55">
        <v>24.02</v>
      </c>
      <c r="G3492" s="54" t="s">
        <v>1530</v>
      </c>
      <c r="H3492" s="54" t="s">
        <v>6369</v>
      </c>
      <c r="I3492" s="55" t="s">
        <v>1531</v>
      </c>
      <c r="J3492" s="54" t="s">
        <v>6387</v>
      </c>
      <c r="K3492" s="54" t="s">
        <v>6388</v>
      </c>
      <c r="L3492" s="54" t="s">
        <v>363</v>
      </c>
      <c r="M3492" s="54" t="s">
        <v>91</v>
      </c>
      <c r="N3492" s="54">
        <v>8</v>
      </c>
      <c r="P3492" s="54">
        <v>42.23</v>
      </c>
      <c r="R3492" s="54">
        <v>173.71</v>
      </c>
      <c r="U3492" s="54">
        <v>0</v>
      </c>
    </row>
    <row r="3493" spans="3:21">
      <c r="E3493" s="55">
        <v>344</v>
      </c>
      <c r="F3493" s="55">
        <v>26.01</v>
      </c>
      <c r="H3493" s="54" t="s">
        <v>7575</v>
      </c>
      <c r="I3493" s="55">
        <v>2</v>
      </c>
      <c r="J3493" s="54" t="s">
        <v>7576</v>
      </c>
      <c r="K3493" s="54" t="s">
        <v>7575</v>
      </c>
      <c r="L3493" s="54" t="s">
        <v>363</v>
      </c>
      <c r="M3493" s="54" t="s">
        <v>91</v>
      </c>
      <c r="N3493" s="54">
        <v>8</v>
      </c>
      <c r="P3493" s="54">
        <v>5</v>
      </c>
      <c r="R3493" s="54">
        <v>17047.91</v>
      </c>
      <c r="S3493" s="54">
        <v>2639</v>
      </c>
      <c r="T3493" s="54">
        <v>159</v>
      </c>
      <c r="U3493" s="54">
        <v>1</v>
      </c>
    </row>
    <row r="3494" spans="3:21">
      <c r="E3494" s="55">
        <v>344</v>
      </c>
      <c r="F3494" s="55">
        <v>26.02</v>
      </c>
      <c r="H3494" s="54" t="s">
        <v>7577</v>
      </c>
      <c r="I3494" s="55">
        <v>2</v>
      </c>
      <c r="J3494" s="54" t="s">
        <v>7578</v>
      </c>
      <c r="K3494" s="54" t="s">
        <v>7577</v>
      </c>
      <c r="L3494" s="54" t="s">
        <v>363</v>
      </c>
      <c r="M3494" s="54" t="s">
        <v>91</v>
      </c>
      <c r="N3494" s="54">
        <v>8</v>
      </c>
      <c r="P3494" s="54">
        <v>5</v>
      </c>
      <c r="R3494" s="54">
        <v>14844.61</v>
      </c>
      <c r="S3494" s="54">
        <v>3372</v>
      </c>
      <c r="T3494" s="54">
        <v>453</v>
      </c>
      <c r="U3494" s="54">
        <v>10</v>
      </c>
    </row>
    <row r="3495" spans="3:21">
      <c r="E3495" s="55">
        <v>344</v>
      </c>
      <c r="F3495" s="55">
        <v>26.03</v>
      </c>
      <c r="G3495" s="54" t="s">
        <v>1530</v>
      </c>
      <c r="H3495" s="54" t="s">
        <v>6369</v>
      </c>
      <c r="I3495" s="55" t="s">
        <v>1531</v>
      </c>
      <c r="J3495" s="54" t="s">
        <v>7579</v>
      </c>
      <c r="K3495" s="54" t="s">
        <v>7580</v>
      </c>
      <c r="L3495" s="54" t="s">
        <v>363</v>
      </c>
      <c r="M3495" s="54" t="s">
        <v>91</v>
      </c>
      <c r="N3495" s="54">
        <v>8</v>
      </c>
      <c r="P3495" s="54">
        <v>50.31</v>
      </c>
      <c r="R3495" s="54">
        <v>205.61</v>
      </c>
      <c r="U3495" s="54">
        <v>0</v>
      </c>
    </row>
    <row r="3496" spans="3:21">
      <c r="E3496" s="55">
        <v>344</v>
      </c>
      <c r="F3496" s="55">
        <v>26.04</v>
      </c>
      <c r="G3496" s="54" t="s">
        <v>1530</v>
      </c>
      <c r="H3496" s="54" t="s">
        <v>6369</v>
      </c>
      <c r="I3496" s="55" t="s">
        <v>1531</v>
      </c>
      <c r="J3496" s="54" t="s">
        <v>7136</v>
      </c>
      <c r="K3496" s="54" t="s">
        <v>7545</v>
      </c>
      <c r="L3496" s="54" t="s">
        <v>363</v>
      </c>
      <c r="M3496" s="54" t="s">
        <v>91</v>
      </c>
      <c r="N3496" s="54">
        <v>8</v>
      </c>
      <c r="P3496" s="54">
        <v>30.19</v>
      </c>
      <c r="R3496" s="54">
        <v>124.08</v>
      </c>
      <c r="U3496" s="54">
        <v>0</v>
      </c>
    </row>
    <row r="3497" spans="3:21">
      <c r="C3497" s="55" t="s">
        <v>8829</v>
      </c>
      <c r="E3497" s="55">
        <v>344</v>
      </c>
      <c r="F3497" s="55">
        <v>27</v>
      </c>
      <c r="G3497" s="54" t="s">
        <v>1530</v>
      </c>
      <c r="H3497" s="54" t="s">
        <v>6369</v>
      </c>
      <c r="I3497" s="55" t="s">
        <v>1531</v>
      </c>
      <c r="J3497" s="54" t="s">
        <v>7581</v>
      </c>
      <c r="K3497" s="54" t="s">
        <v>7580</v>
      </c>
      <c r="L3497" s="54" t="s">
        <v>363</v>
      </c>
      <c r="M3497" s="54" t="s">
        <v>91</v>
      </c>
      <c r="N3497" s="54">
        <v>8</v>
      </c>
      <c r="P3497" s="54">
        <v>14</v>
      </c>
      <c r="R3497" s="54">
        <v>56.72</v>
      </c>
      <c r="U3497" s="54">
        <v>0</v>
      </c>
    </row>
    <row r="3498" spans="3:21" ht="25.5">
      <c r="D3498" s="114" t="s">
        <v>9041</v>
      </c>
      <c r="E3498" s="55">
        <v>344</v>
      </c>
      <c r="F3498" s="55">
        <v>28</v>
      </c>
      <c r="G3498" s="54" t="s">
        <v>1530</v>
      </c>
      <c r="H3498" s="54" t="s">
        <v>7582</v>
      </c>
      <c r="I3498" s="55" t="s">
        <v>1531</v>
      </c>
      <c r="J3498" s="54" t="s">
        <v>4468</v>
      </c>
      <c r="K3498" s="54" t="s">
        <v>4469</v>
      </c>
      <c r="L3498" s="54" t="s">
        <v>3533</v>
      </c>
      <c r="M3498" s="54" t="s">
        <v>3766</v>
      </c>
      <c r="N3498" s="54">
        <v>8</v>
      </c>
      <c r="P3498" s="54">
        <v>319.33</v>
      </c>
      <c r="R3498" s="54">
        <v>1361.28</v>
      </c>
      <c r="U3498" s="54">
        <v>0</v>
      </c>
    </row>
    <row r="3499" spans="3:21">
      <c r="E3499" s="55">
        <v>344</v>
      </c>
      <c r="F3499" s="55">
        <v>32</v>
      </c>
      <c r="H3499" s="54" t="s">
        <v>7583</v>
      </c>
      <c r="I3499" s="55">
        <v>2</v>
      </c>
      <c r="J3499" s="54" t="s">
        <v>7584</v>
      </c>
      <c r="K3499" s="54" t="s">
        <v>7583</v>
      </c>
      <c r="L3499" s="54" t="s">
        <v>2159</v>
      </c>
      <c r="M3499" s="54" t="s">
        <v>91</v>
      </c>
      <c r="N3499" s="54">
        <v>8.0299999999999994</v>
      </c>
      <c r="P3499" s="54">
        <v>3.8</v>
      </c>
      <c r="R3499" s="54">
        <v>11911.2</v>
      </c>
      <c r="S3499" s="54">
        <v>3494</v>
      </c>
      <c r="T3499" s="54">
        <v>962</v>
      </c>
      <c r="U3499" s="54">
        <v>255000</v>
      </c>
    </row>
    <row r="3500" spans="3:21">
      <c r="E3500" s="55">
        <v>344</v>
      </c>
      <c r="F3500" s="55">
        <v>33.01</v>
      </c>
      <c r="H3500" s="54" t="s">
        <v>7585</v>
      </c>
      <c r="I3500" s="55">
        <v>2</v>
      </c>
      <c r="J3500" s="54" t="s">
        <v>7586</v>
      </c>
      <c r="K3500" s="54" t="s">
        <v>7585</v>
      </c>
      <c r="L3500" s="54" t="s">
        <v>363</v>
      </c>
      <c r="M3500" s="54" t="s">
        <v>91</v>
      </c>
      <c r="N3500" s="54">
        <v>8.0299999999999994</v>
      </c>
      <c r="P3500" s="54">
        <v>5.41</v>
      </c>
      <c r="R3500" s="54">
        <v>12428.77</v>
      </c>
      <c r="S3500" s="54">
        <v>2684</v>
      </c>
      <c r="T3500" s="54">
        <v>285</v>
      </c>
      <c r="U3500" s="54">
        <v>330000</v>
      </c>
    </row>
    <row r="3501" spans="3:21">
      <c r="E3501" s="55">
        <v>344</v>
      </c>
      <c r="F3501" s="55">
        <v>33.020000000000003</v>
      </c>
      <c r="H3501" s="54" t="s">
        <v>7587</v>
      </c>
      <c r="I3501" s="55" t="s">
        <v>3974</v>
      </c>
      <c r="J3501" s="54" t="s">
        <v>7588</v>
      </c>
      <c r="K3501" s="54" t="s">
        <v>7589</v>
      </c>
      <c r="L3501" s="54" t="s">
        <v>502</v>
      </c>
      <c r="N3501" s="54">
        <v>8.0299999999999994</v>
      </c>
      <c r="P3501" s="54">
        <v>1</v>
      </c>
      <c r="R3501" s="54">
        <v>13768.79</v>
      </c>
      <c r="S3501" s="54">
        <v>3369</v>
      </c>
      <c r="T3501" s="54">
        <v>409</v>
      </c>
      <c r="U3501" s="54">
        <v>42000</v>
      </c>
    </row>
    <row r="3502" spans="3:21">
      <c r="E3502" s="55">
        <v>344</v>
      </c>
      <c r="F3502" s="55">
        <v>33.020000000000003</v>
      </c>
      <c r="G3502" s="54" t="s">
        <v>1530</v>
      </c>
      <c r="H3502" s="54" t="s">
        <v>7587</v>
      </c>
      <c r="I3502" s="55" t="s">
        <v>1531</v>
      </c>
      <c r="J3502" s="54" t="s">
        <v>7588</v>
      </c>
      <c r="K3502" s="54" t="s">
        <v>7589</v>
      </c>
      <c r="L3502" s="54" t="s">
        <v>502</v>
      </c>
      <c r="M3502" s="54" t="s">
        <v>91</v>
      </c>
      <c r="N3502" s="54">
        <v>8.0299999999999994</v>
      </c>
      <c r="P3502" s="54">
        <v>8.6999999999999993</v>
      </c>
      <c r="R3502" s="54">
        <v>35.450000000000003</v>
      </c>
      <c r="S3502" s="54">
        <v>3369</v>
      </c>
      <c r="T3502" s="54">
        <v>409</v>
      </c>
      <c r="U3502" s="54">
        <v>42000</v>
      </c>
    </row>
    <row r="3503" spans="3:21">
      <c r="E3503" s="55">
        <v>344</v>
      </c>
      <c r="F3503" s="55">
        <v>33.03</v>
      </c>
      <c r="H3503" s="54" t="s">
        <v>7590</v>
      </c>
      <c r="I3503" s="55" t="s">
        <v>3974</v>
      </c>
      <c r="J3503" s="54" t="s">
        <v>7591</v>
      </c>
      <c r="K3503" s="54" t="s">
        <v>7590</v>
      </c>
      <c r="L3503" s="54" t="s">
        <v>363</v>
      </c>
      <c r="M3503" s="54" t="s">
        <v>91</v>
      </c>
      <c r="N3503" s="54">
        <v>8.0299999999999994</v>
      </c>
      <c r="P3503" s="54">
        <v>4.75</v>
      </c>
      <c r="R3503" s="54">
        <v>18664.43</v>
      </c>
      <c r="S3503" s="54">
        <v>3347</v>
      </c>
      <c r="T3503" s="54">
        <v>362</v>
      </c>
      <c r="U3503" s="54">
        <v>530000</v>
      </c>
    </row>
    <row r="3504" spans="3:21">
      <c r="E3504" s="55">
        <v>344</v>
      </c>
      <c r="F3504" s="55">
        <v>33.03</v>
      </c>
      <c r="G3504" s="54" t="s">
        <v>1530</v>
      </c>
      <c r="H3504" s="54" t="s">
        <v>7590</v>
      </c>
      <c r="I3504" s="55" t="s">
        <v>1531</v>
      </c>
      <c r="J3504" s="54" t="s">
        <v>7591</v>
      </c>
      <c r="K3504" s="54" t="s">
        <v>7590</v>
      </c>
      <c r="L3504" s="54" t="s">
        <v>363</v>
      </c>
      <c r="M3504" s="54" t="s">
        <v>91</v>
      </c>
      <c r="N3504" s="54">
        <v>8.0299999999999994</v>
      </c>
      <c r="P3504" s="54">
        <v>14</v>
      </c>
      <c r="R3504" s="54">
        <v>56.72</v>
      </c>
      <c r="S3504" s="54">
        <v>2404</v>
      </c>
      <c r="T3504" s="54">
        <v>250</v>
      </c>
      <c r="U3504" s="54">
        <v>212000</v>
      </c>
    </row>
    <row r="3505" spans="5:21">
      <c r="E3505" s="55">
        <v>344</v>
      </c>
      <c r="F3505" s="55">
        <v>33.04</v>
      </c>
      <c r="H3505" s="54" t="s">
        <v>7592</v>
      </c>
      <c r="I3505" s="55">
        <v>2</v>
      </c>
      <c r="J3505" s="54" t="s">
        <v>7593</v>
      </c>
      <c r="K3505" s="54" t="s">
        <v>7594</v>
      </c>
      <c r="L3505" s="54" t="s">
        <v>342</v>
      </c>
      <c r="M3505" s="54" t="s">
        <v>91</v>
      </c>
      <c r="N3505" s="54">
        <v>8.0299999999999994</v>
      </c>
      <c r="P3505" s="54">
        <v>1.7</v>
      </c>
      <c r="R3505" s="54">
        <v>6295.92</v>
      </c>
      <c r="S3505" s="54">
        <v>3407</v>
      </c>
      <c r="T3505" s="54">
        <v>177</v>
      </c>
      <c r="U3505" s="54">
        <v>50000</v>
      </c>
    </row>
    <row r="3506" spans="5:21">
      <c r="E3506" s="55">
        <v>344</v>
      </c>
      <c r="F3506" s="55">
        <v>33.049999999999997</v>
      </c>
      <c r="H3506" s="54" t="s">
        <v>7595</v>
      </c>
      <c r="I3506" s="55" t="s">
        <v>3974</v>
      </c>
      <c r="J3506" s="54" t="s">
        <v>7596</v>
      </c>
      <c r="K3506" s="54" t="s">
        <v>7595</v>
      </c>
      <c r="L3506" s="54" t="s">
        <v>363</v>
      </c>
      <c r="M3506" s="54" t="s">
        <v>3766</v>
      </c>
      <c r="N3506" s="54">
        <v>8</v>
      </c>
      <c r="P3506" s="54">
        <v>1</v>
      </c>
      <c r="R3506" s="54">
        <v>13531.27</v>
      </c>
      <c r="S3506" s="54">
        <v>2544</v>
      </c>
      <c r="T3506" s="54">
        <v>1</v>
      </c>
      <c r="U3506" s="54">
        <v>620000</v>
      </c>
    </row>
    <row r="3507" spans="5:21">
      <c r="E3507" s="55">
        <v>344</v>
      </c>
      <c r="F3507" s="55">
        <v>33.049999999999997</v>
      </c>
      <c r="G3507" s="54" t="s">
        <v>1530</v>
      </c>
      <c r="H3507" s="54" t="s">
        <v>7595</v>
      </c>
      <c r="I3507" s="55" t="s">
        <v>1531</v>
      </c>
      <c r="J3507" s="54" t="s">
        <v>7596</v>
      </c>
      <c r="K3507" s="54" t="s">
        <v>7595</v>
      </c>
      <c r="L3507" s="54" t="s">
        <v>363</v>
      </c>
      <c r="M3507" s="54" t="s">
        <v>3766</v>
      </c>
      <c r="N3507" s="54">
        <v>8</v>
      </c>
      <c r="P3507" s="54">
        <v>36.78</v>
      </c>
      <c r="R3507" s="54">
        <v>152.44</v>
      </c>
      <c r="U3507" s="54">
        <v>0</v>
      </c>
    </row>
    <row r="3508" spans="5:21">
      <c r="E3508" s="55">
        <v>344</v>
      </c>
      <c r="F3508" s="55">
        <v>33.06</v>
      </c>
      <c r="H3508" s="54" t="s">
        <v>7597</v>
      </c>
      <c r="I3508" s="55">
        <v>2</v>
      </c>
      <c r="J3508" s="54" t="s">
        <v>7598</v>
      </c>
      <c r="K3508" s="54" t="s">
        <v>7597</v>
      </c>
      <c r="L3508" s="54" t="s">
        <v>363</v>
      </c>
      <c r="M3508" s="54" t="s">
        <v>91</v>
      </c>
      <c r="N3508" s="54">
        <v>8.0299999999999994</v>
      </c>
      <c r="P3508" s="54">
        <v>2.4300000000000002</v>
      </c>
      <c r="R3508" s="54">
        <v>10159.969999999999</v>
      </c>
      <c r="S3508" s="54">
        <v>3146</v>
      </c>
      <c r="T3508" s="54">
        <v>132</v>
      </c>
      <c r="U3508" s="54">
        <v>366000</v>
      </c>
    </row>
    <row r="3509" spans="5:21">
      <c r="E3509" s="55">
        <v>344</v>
      </c>
      <c r="F3509" s="55">
        <v>33.07</v>
      </c>
      <c r="H3509" s="54" t="s">
        <v>7599</v>
      </c>
      <c r="I3509" s="55" t="s">
        <v>3974</v>
      </c>
      <c r="J3509" s="54" t="s">
        <v>7600</v>
      </c>
      <c r="K3509" s="54" t="s">
        <v>7599</v>
      </c>
      <c r="L3509" s="54" t="s">
        <v>363</v>
      </c>
      <c r="M3509" s="54" t="s">
        <v>91</v>
      </c>
      <c r="N3509" s="54">
        <v>8.0299999999999994</v>
      </c>
      <c r="P3509" s="54">
        <v>1</v>
      </c>
      <c r="R3509" s="54">
        <v>13286.66</v>
      </c>
      <c r="S3509" s="54">
        <v>3447</v>
      </c>
      <c r="T3509" s="54">
        <v>239</v>
      </c>
      <c r="U3509" s="54">
        <v>1</v>
      </c>
    </row>
    <row r="3510" spans="5:21">
      <c r="E3510" s="55">
        <v>344</v>
      </c>
      <c r="F3510" s="55">
        <v>33.07</v>
      </c>
      <c r="G3510" s="54" t="s">
        <v>1530</v>
      </c>
      <c r="H3510" s="54" t="s">
        <v>7599</v>
      </c>
      <c r="I3510" s="55" t="s">
        <v>1531</v>
      </c>
      <c r="J3510" s="54" t="s">
        <v>7600</v>
      </c>
      <c r="K3510" s="54" t="s">
        <v>7599</v>
      </c>
      <c r="L3510" s="54" t="s">
        <v>363</v>
      </c>
      <c r="M3510" s="54" t="s">
        <v>91</v>
      </c>
      <c r="N3510" s="54">
        <v>8.0299999999999994</v>
      </c>
      <c r="P3510" s="54">
        <v>12.04</v>
      </c>
      <c r="R3510" s="54">
        <v>49.63</v>
      </c>
      <c r="U3510" s="54">
        <v>0</v>
      </c>
    </row>
    <row r="3511" spans="5:21">
      <c r="E3511" s="55">
        <v>344</v>
      </c>
      <c r="F3511" s="55">
        <v>34</v>
      </c>
      <c r="H3511" s="54" t="s">
        <v>105</v>
      </c>
      <c r="I3511" s="55" t="s">
        <v>3974</v>
      </c>
      <c r="J3511" s="54" t="s">
        <v>3531</v>
      </c>
      <c r="K3511" s="54" t="s">
        <v>3532</v>
      </c>
      <c r="L3511" s="54" t="s">
        <v>3533</v>
      </c>
      <c r="M3511" s="54" t="s">
        <v>7472</v>
      </c>
      <c r="N3511" s="54">
        <v>8</v>
      </c>
      <c r="P3511" s="54">
        <v>2.46</v>
      </c>
      <c r="R3511" s="54">
        <v>8876.68</v>
      </c>
      <c r="S3511" s="54">
        <v>3291</v>
      </c>
      <c r="T3511" s="54">
        <v>501</v>
      </c>
      <c r="U3511" s="54">
        <v>1</v>
      </c>
    </row>
    <row r="3512" spans="5:21">
      <c r="E3512" s="55">
        <v>344</v>
      </c>
      <c r="F3512" s="55">
        <v>34</v>
      </c>
      <c r="G3512" s="54" t="s">
        <v>1530</v>
      </c>
      <c r="H3512" s="54" t="s">
        <v>105</v>
      </c>
      <c r="I3512" s="55" t="s">
        <v>1531</v>
      </c>
      <c r="J3512" s="54" t="s">
        <v>3531</v>
      </c>
      <c r="K3512" s="54" t="s">
        <v>4486</v>
      </c>
      <c r="L3512" s="54" t="s">
        <v>3533</v>
      </c>
      <c r="M3512" s="54" t="s">
        <v>7472</v>
      </c>
      <c r="N3512" s="54">
        <v>8</v>
      </c>
      <c r="P3512" s="54">
        <v>63.11</v>
      </c>
      <c r="R3512" s="54">
        <v>244.61</v>
      </c>
      <c r="U3512" s="54">
        <v>0</v>
      </c>
    </row>
    <row r="3513" spans="5:21">
      <c r="E3513" s="55">
        <v>344</v>
      </c>
      <c r="F3513" s="55">
        <v>34.01</v>
      </c>
      <c r="H3513" s="54" t="s">
        <v>7601</v>
      </c>
      <c r="I3513" s="55" t="s">
        <v>321</v>
      </c>
      <c r="J3513" s="54" t="s">
        <v>7602</v>
      </c>
      <c r="K3513" s="54" t="s">
        <v>7603</v>
      </c>
      <c r="L3513" s="54" t="s">
        <v>309</v>
      </c>
      <c r="M3513" s="54" t="s">
        <v>7472</v>
      </c>
      <c r="N3513" s="54">
        <v>8</v>
      </c>
      <c r="P3513" s="54">
        <v>10</v>
      </c>
      <c r="R3513" s="54">
        <v>15661.81</v>
      </c>
      <c r="U3513" s="54">
        <v>0</v>
      </c>
    </row>
    <row r="3514" spans="5:21">
      <c r="E3514" s="55">
        <v>344</v>
      </c>
      <c r="F3514" s="55">
        <v>34.020000000000003</v>
      </c>
      <c r="H3514" s="54" t="s">
        <v>105</v>
      </c>
      <c r="I3514" s="55">
        <v>1</v>
      </c>
      <c r="J3514" s="54" t="s">
        <v>7239</v>
      </c>
      <c r="K3514" s="54" t="s">
        <v>7240</v>
      </c>
      <c r="L3514" s="54" t="s">
        <v>3900</v>
      </c>
      <c r="M3514" s="54" t="s">
        <v>3766</v>
      </c>
      <c r="N3514" s="54">
        <v>8</v>
      </c>
      <c r="P3514" s="54">
        <v>11.8</v>
      </c>
      <c r="R3514" s="54">
        <v>5998.14</v>
      </c>
      <c r="U3514" s="54">
        <v>0</v>
      </c>
    </row>
    <row r="3515" spans="5:21">
      <c r="E3515" s="55">
        <v>344</v>
      </c>
      <c r="F3515" s="55">
        <v>35</v>
      </c>
      <c r="G3515" s="54" t="s">
        <v>1530</v>
      </c>
      <c r="H3515" s="54" t="s">
        <v>7582</v>
      </c>
      <c r="I3515" s="55" t="s">
        <v>1531</v>
      </c>
      <c r="J3515" s="54" t="s">
        <v>4468</v>
      </c>
      <c r="K3515" s="54" t="s">
        <v>4469</v>
      </c>
      <c r="L3515" s="54" t="s">
        <v>3533</v>
      </c>
      <c r="M3515" s="54" t="s">
        <v>3766</v>
      </c>
      <c r="N3515" s="54">
        <v>8</v>
      </c>
      <c r="P3515" s="54">
        <v>83.73</v>
      </c>
      <c r="R3515" s="54">
        <v>326.14</v>
      </c>
      <c r="U3515" s="54">
        <v>0</v>
      </c>
    </row>
    <row r="3516" spans="5:21">
      <c r="E3516" s="55">
        <v>344</v>
      </c>
      <c r="F3516" s="55">
        <v>36</v>
      </c>
      <c r="H3516" s="54" t="s">
        <v>105</v>
      </c>
      <c r="I3516" s="55" t="s">
        <v>77</v>
      </c>
      <c r="J3516" s="54" t="s">
        <v>656</v>
      </c>
      <c r="K3516" s="54" t="s">
        <v>3529</v>
      </c>
      <c r="L3516" s="54" t="s">
        <v>658</v>
      </c>
      <c r="M3516" s="54" t="s">
        <v>88</v>
      </c>
      <c r="N3516" s="54">
        <v>8</v>
      </c>
      <c r="P3516" s="54">
        <v>2.64</v>
      </c>
      <c r="Q3516" s="54" t="s">
        <v>3528</v>
      </c>
      <c r="R3516" s="54">
        <v>0</v>
      </c>
      <c r="U3516" s="54">
        <v>0</v>
      </c>
    </row>
    <row r="3517" spans="5:21">
      <c r="E3517" s="55">
        <v>344</v>
      </c>
      <c r="F3517" s="55">
        <v>37</v>
      </c>
      <c r="H3517" s="54" t="s">
        <v>7604</v>
      </c>
      <c r="I3517" s="55">
        <v>2</v>
      </c>
      <c r="J3517" s="54" t="s">
        <v>7605</v>
      </c>
      <c r="K3517" s="54" t="s">
        <v>7604</v>
      </c>
      <c r="L3517" s="54" t="s">
        <v>7606</v>
      </c>
      <c r="M3517" s="54" t="s">
        <v>91</v>
      </c>
      <c r="N3517" s="54">
        <v>8.0299999999999994</v>
      </c>
      <c r="P3517" s="54">
        <v>6.77</v>
      </c>
      <c r="R3517" s="54">
        <v>9036.2099999999991</v>
      </c>
      <c r="S3517" s="54">
        <v>2735</v>
      </c>
      <c r="T3517" s="54">
        <v>52</v>
      </c>
      <c r="U3517" s="54">
        <v>260000</v>
      </c>
    </row>
    <row r="3518" spans="5:21">
      <c r="E3518" s="55">
        <v>344</v>
      </c>
      <c r="F3518" s="55">
        <v>38</v>
      </c>
      <c r="G3518" s="54" t="s">
        <v>1530</v>
      </c>
      <c r="H3518" s="54" t="s">
        <v>7582</v>
      </c>
      <c r="I3518" s="55" t="s">
        <v>1531</v>
      </c>
      <c r="J3518" s="54" t="s">
        <v>7581</v>
      </c>
      <c r="K3518" s="54" t="s">
        <v>7580</v>
      </c>
      <c r="L3518" s="54" t="s">
        <v>363</v>
      </c>
      <c r="M3518" s="54" t="s">
        <v>3766</v>
      </c>
      <c r="N3518" s="54">
        <v>8</v>
      </c>
      <c r="P3518" s="54">
        <v>0.5</v>
      </c>
      <c r="R3518" s="54">
        <v>3.55</v>
      </c>
      <c r="S3518" s="54">
        <v>2234</v>
      </c>
      <c r="T3518" s="54">
        <v>95</v>
      </c>
      <c r="U3518" s="54">
        <v>350000</v>
      </c>
    </row>
    <row r="3519" spans="5:21">
      <c r="E3519" s="55">
        <v>345</v>
      </c>
      <c r="F3519" s="55">
        <v>1</v>
      </c>
      <c r="H3519" s="54" t="s">
        <v>7607</v>
      </c>
      <c r="I3519" s="55" t="s">
        <v>3974</v>
      </c>
      <c r="J3519" s="54" t="s">
        <v>7608</v>
      </c>
      <c r="K3519" s="54" t="s">
        <v>7607</v>
      </c>
      <c r="L3519" s="54" t="s">
        <v>363</v>
      </c>
      <c r="M3519" s="54" t="s">
        <v>91</v>
      </c>
      <c r="N3519" s="54">
        <v>8.0299999999999994</v>
      </c>
      <c r="P3519" s="54">
        <v>1</v>
      </c>
      <c r="R3519" s="54">
        <v>18086.59</v>
      </c>
      <c r="U3519" s="54">
        <v>0</v>
      </c>
    </row>
    <row r="3520" spans="5:21">
      <c r="E3520" s="55">
        <v>345</v>
      </c>
      <c r="F3520" s="55">
        <v>1</v>
      </c>
      <c r="G3520" s="54" t="s">
        <v>1530</v>
      </c>
      <c r="H3520" s="54" t="s">
        <v>105</v>
      </c>
      <c r="I3520" s="55" t="s">
        <v>1531</v>
      </c>
      <c r="J3520" s="54" t="s">
        <v>7608</v>
      </c>
      <c r="K3520" s="54" t="s">
        <v>7607</v>
      </c>
      <c r="L3520" s="54" t="s">
        <v>363</v>
      </c>
      <c r="M3520" s="54" t="s">
        <v>91</v>
      </c>
      <c r="N3520" s="54">
        <v>8.0299999999999994</v>
      </c>
      <c r="P3520" s="54">
        <v>2.2000000000000002</v>
      </c>
      <c r="R3520" s="54">
        <v>10.64</v>
      </c>
      <c r="U3520" s="54">
        <v>0</v>
      </c>
    </row>
    <row r="3521" spans="3:21">
      <c r="E3521" s="55">
        <v>345</v>
      </c>
      <c r="F3521" s="55">
        <v>1.01</v>
      </c>
      <c r="H3521" s="54" t="s">
        <v>105</v>
      </c>
      <c r="I3521" s="55" t="s">
        <v>77</v>
      </c>
      <c r="J3521" s="54" t="s">
        <v>656</v>
      </c>
      <c r="K3521" s="54" t="s">
        <v>3529</v>
      </c>
      <c r="L3521" s="54" t="s">
        <v>658</v>
      </c>
      <c r="M3521" s="54" t="s">
        <v>88</v>
      </c>
      <c r="N3521" s="54">
        <v>8.0299999999999994</v>
      </c>
      <c r="P3521" s="54">
        <v>0.371</v>
      </c>
      <c r="Q3521" s="54" t="s">
        <v>3528</v>
      </c>
      <c r="R3521" s="54">
        <v>0</v>
      </c>
      <c r="U3521" s="54">
        <v>0</v>
      </c>
    </row>
    <row r="3522" spans="3:21">
      <c r="E3522" s="55">
        <v>345</v>
      </c>
      <c r="F3522" s="55">
        <v>2</v>
      </c>
      <c r="G3522" s="54" t="s">
        <v>1530</v>
      </c>
      <c r="H3522" s="54" t="s">
        <v>7609</v>
      </c>
      <c r="I3522" s="55" t="s">
        <v>1531</v>
      </c>
      <c r="J3522" s="54" t="s">
        <v>7608</v>
      </c>
      <c r="K3522" s="54" t="s">
        <v>7607</v>
      </c>
      <c r="L3522" s="54" t="s">
        <v>363</v>
      </c>
      <c r="M3522" s="54" t="s">
        <v>91</v>
      </c>
      <c r="N3522" s="54">
        <v>8.0299999999999994</v>
      </c>
      <c r="P3522" s="54">
        <v>24.11</v>
      </c>
      <c r="R3522" s="54">
        <v>99.26</v>
      </c>
      <c r="S3522" s="54">
        <v>2208</v>
      </c>
      <c r="T3522" s="54">
        <v>116</v>
      </c>
      <c r="U3522" s="54">
        <v>60000</v>
      </c>
    </row>
    <row r="3523" spans="3:21">
      <c r="E3523" s="55">
        <v>345</v>
      </c>
      <c r="F3523" s="55">
        <v>2.0099999999999998</v>
      </c>
      <c r="H3523" s="54" t="s">
        <v>7610</v>
      </c>
      <c r="I3523" s="55">
        <v>2</v>
      </c>
      <c r="J3523" s="54" t="s">
        <v>7611</v>
      </c>
      <c r="K3523" s="54" t="s">
        <v>7610</v>
      </c>
      <c r="L3523" s="54" t="s">
        <v>363</v>
      </c>
      <c r="M3523" s="54" t="s">
        <v>91</v>
      </c>
      <c r="N3523" s="54">
        <v>8.0299999999999994</v>
      </c>
      <c r="P3523" s="54">
        <v>0.95</v>
      </c>
      <c r="R3523" s="54">
        <v>8362.66</v>
      </c>
      <c r="S3523" s="54">
        <v>3220</v>
      </c>
      <c r="T3523" s="54">
        <v>473</v>
      </c>
      <c r="U3523" s="54">
        <v>12500</v>
      </c>
    </row>
    <row r="3524" spans="3:21">
      <c r="E3524" s="55">
        <v>345</v>
      </c>
      <c r="F3524" s="55">
        <v>2.02</v>
      </c>
      <c r="H3524" s="54" t="s">
        <v>7612</v>
      </c>
      <c r="I3524" s="55">
        <v>2</v>
      </c>
      <c r="J3524" s="54" t="s">
        <v>7613</v>
      </c>
      <c r="K3524" s="54" t="s">
        <v>7612</v>
      </c>
      <c r="L3524" s="54" t="s">
        <v>363</v>
      </c>
      <c r="M3524" s="54" t="s">
        <v>91</v>
      </c>
      <c r="N3524" s="54">
        <v>8.0299999999999994</v>
      </c>
      <c r="P3524" s="54">
        <v>1.04</v>
      </c>
      <c r="R3524" s="54">
        <v>10220.24</v>
      </c>
      <c r="S3524" s="54">
        <v>2337</v>
      </c>
      <c r="T3524" s="54">
        <v>342</v>
      </c>
      <c r="U3524" s="54">
        <v>205000</v>
      </c>
    </row>
    <row r="3525" spans="3:21">
      <c r="E3525" s="55">
        <v>345</v>
      </c>
      <c r="F3525" s="55">
        <v>3</v>
      </c>
      <c r="H3525" s="54" t="s">
        <v>7614</v>
      </c>
      <c r="I3525" s="55">
        <v>2</v>
      </c>
      <c r="J3525" s="54" t="s">
        <v>7615</v>
      </c>
      <c r="K3525" s="54" t="s">
        <v>7614</v>
      </c>
      <c r="L3525" s="54" t="s">
        <v>363</v>
      </c>
      <c r="M3525" s="54" t="s">
        <v>91</v>
      </c>
      <c r="N3525" s="54">
        <v>8.0299999999999994</v>
      </c>
      <c r="P3525" s="54">
        <v>1.69</v>
      </c>
      <c r="R3525" s="54">
        <v>8741.9699999999993</v>
      </c>
      <c r="S3525" s="54">
        <v>2750</v>
      </c>
      <c r="T3525" s="54">
        <v>312</v>
      </c>
      <c r="U3525" s="54">
        <v>278500</v>
      </c>
    </row>
    <row r="3526" spans="3:21">
      <c r="E3526" s="55">
        <v>345</v>
      </c>
      <c r="F3526" s="55">
        <v>3.01</v>
      </c>
      <c r="H3526" s="54" t="s">
        <v>105</v>
      </c>
      <c r="I3526" s="55">
        <v>1</v>
      </c>
      <c r="J3526" s="54" t="s">
        <v>7239</v>
      </c>
      <c r="K3526" s="54" t="s">
        <v>7240</v>
      </c>
      <c r="L3526" s="54" t="s">
        <v>3900</v>
      </c>
      <c r="M3526" s="54" t="s">
        <v>91</v>
      </c>
      <c r="N3526" s="54">
        <v>8.0299999999999994</v>
      </c>
      <c r="P3526" s="54">
        <v>4.1399999999999997</v>
      </c>
      <c r="R3526" s="54">
        <v>4583.6899999999996</v>
      </c>
      <c r="U3526" s="54">
        <v>0</v>
      </c>
    </row>
    <row r="3527" spans="3:21">
      <c r="E3527" s="55">
        <v>345</v>
      </c>
      <c r="F3527" s="55">
        <v>3.03</v>
      </c>
      <c r="H3527" s="54" t="s">
        <v>7616</v>
      </c>
      <c r="I3527" s="55">
        <v>2</v>
      </c>
      <c r="J3527" s="54" t="s">
        <v>7617</v>
      </c>
      <c r="K3527" s="54" t="s">
        <v>7616</v>
      </c>
      <c r="L3527" s="54" t="s">
        <v>363</v>
      </c>
      <c r="M3527" s="54" t="s">
        <v>91</v>
      </c>
      <c r="N3527" s="54">
        <v>8.0299999999999994</v>
      </c>
      <c r="P3527" s="54">
        <v>1.3</v>
      </c>
      <c r="R3527" s="54">
        <v>7614.66</v>
      </c>
      <c r="U3527" s="54">
        <v>0</v>
      </c>
    </row>
    <row r="3528" spans="3:21">
      <c r="E3528" s="55">
        <v>345</v>
      </c>
      <c r="F3528" s="55">
        <v>3.04</v>
      </c>
      <c r="H3528" s="54" t="s">
        <v>7618</v>
      </c>
      <c r="I3528" s="55">
        <v>2</v>
      </c>
      <c r="J3528" s="54" t="s">
        <v>7619</v>
      </c>
      <c r="K3528" s="54" t="s">
        <v>7618</v>
      </c>
      <c r="L3528" s="54" t="s">
        <v>363</v>
      </c>
      <c r="M3528" s="54" t="s">
        <v>91</v>
      </c>
      <c r="N3528" s="54">
        <v>8.0299999999999994</v>
      </c>
      <c r="P3528" s="54">
        <v>1.1000000000000001</v>
      </c>
      <c r="R3528" s="54">
        <v>8449.43</v>
      </c>
      <c r="S3528" s="54">
        <v>3435</v>
      </c>
      <c r="T3528" s="54">
        <v>102</v>
      </c>
      <c r="U3528" s="54">
        <v>345000</v>
      </c>
    </row>
    <row r="3529" spans="3:21">
      <c r="E3529" s="55">
        <v>345</v>
      </c>
      <c r="F3529" s="55">
        <v>3.05</v>
      </c>
      <c r="H3529" s="54" t="s">
        <v>7620</v>
      </c>
      <c r="I3529" s="55">
        <v>2</v>
      </c>
      <c r="J3529" s="54" t="s">
        <v>7621</v>
      </c>
      <c r="K3529" s="54" t="s">
        <v>7620</v>
      </c>
      <c r="L3529" s="54" t="s">
        <v>363</v>
      </c>
      <c r="M3529" s="54" t="s">
        <v>91</v>
      </c>
      <c r="N3529" s="54">
        <v>8.0299999999999994</v>
      </c>
      <c r="P3529" s="54">
        <v>1.48</v>
      </c>
      <c r="R3529" s="54">
        <v>7405.51</v>
      </c>
      <c r="S3529" s="54">
        <v>1754</v>
      </c>
      <c r="T3529" s="54">
        <v>201</v>
      </c>
      <c r="U3529" s="54">
        <v>1</v>
      </c>
    </row>
    <row r="3530" spans="3:21">
      <c r="E3530" s="55">
        <v>345</v>
      </c>
      <c r="F3530" s="55">
        <v>3.06</v>
      </c>
      <c r="H3530" s="54" t="s">
        <v>7622</v>
      </c>
      <c r="I3530" s="55">
        <v>2</v>
      </c>
      <c r="J3530" s="54" t="s">
        <v>7623</v>
      </c>
      <c r="K3530" s="54" t="s">
        <v>7622</v>
      </c>
      <c r="L3530" s="54" t="s">
        <v>363</v>
      </c>
      <c r="M3530" s="54" t="s">
        <v>91</v>
      </c>
      <c r="N3530" s="54">
        <v>8.0299999999999994</v>
      </c>
      <c r="P3530" s="54">
        <v>1.7</v>
      </c>
      <c r="R3530" s="54">
        <v>9667.2199999999993</v>
      </c>
      <c r="S3530" s="54">
        <v>3460</v>
      </c>
      <c r="T3530" s="54">
        <v>990</v>
      </c>
      <c r="U3530" s="54">
        <v>330000</v>
      </c>
    </row>
    <row r="3531" spans="3:21">
      <c r="E3531" s="55">
        <v>345</v>
      </c>
      <c r="F3531" s="55">
        <v>4</v>
      </c>
      <c r="H3531" s="54" t="s">
        <v>7624</v>
      </c>
      <c r="I3531" s="55">
        <v>2</v>
      </c>
      <c r="J3531" s="54" t="s">
        <v>7625</v>
      </c>
      <c r="K3531" s="54" t="s">
        <v>7624</v>
      </c>
      <c r="L3531" s="54" t="s">
        <v>363</v>
      </c>
      <c r="M3531" s="54" t="s">
        <v>91</v>
      </c>
      <c r="N3531" s="54">
        <v>8.0299999999999994</v>
      </c>
      <c r="P3531" s="54">
        <v>2.5</v>
      </c>
      <c r="R3531" s="54">
        <v>11287.28</v>
      </c>
      <c r="S3531" s="54">
        <v>3302</v>
      </c>
      <c r="T3531" s="54">
        <v>422</v>
      </c>
      <c r="U3531" s="54">
        <v>1</v>
      </c>
    </row>
    <row r="3532" spans="3:21">
      <c r="E3532" s="55">
        <v>345</v>
      </c>
      <c r="F3532" s="55">
        <v>4.01</v>
      </c>
      <c r="G3532" s="54" t="s">
        <v>1530</v>
      </c>
      <c r="H3532" s="54" t="s">
        <v>7626</v>
      </c>
      <c r="I3532" s="55" t="s">
        <v>1531</v>
      </c>
      <c r="J3532" s="54" t="s">
        <v>7627</v>
      </c>
      <c r="K3532" s="54" t="s">
        <v>3532</v>
      </c>
      <c r="L3532" s="54" t="s">
        <v>3533</v>
      </c>
      <c r="M3532" s="54" t="s">
        <v>91</v>
      </c>
      <c r="N3532" s="54">
        <v>8.0299999999999994</v>
      </c>
      <c r="P3532" s="54">
        <v>6.1</v>
      </c>
      <c r="R3532" s="54">
        <v>24.82</v>
      </c>
      <c r="S3532" s="54">
        <v>3391</v>
      </c>
      <c r="T3532" s="54">
        <v>530</v>
      </c>
      <c r="U3532" s="54">
        <v>1</v>
      </c>
    </row>
    <row r="3533" spans="3:21">
      <c r="E3533" s="55">
        <v>345</v>
      </c>
      <c r="F3533" s="55">
        <v>4.03</v>
      </c>
      <c r="G3533" s="54" t="s">
        <v>1530</v>
      </c>
      <c r="H3533" s="54" t="s">
        <v>105</v>
      </c>
      <c r="I3533" s="55" t="s">
        <v>1531</v>
      </c>
      <c r="J3533" s="54" t="s">
        <v>7628</v>
      </c>
      <c r="K3533" s="54" t="s">
        <v>7629</v>
      </c>
      <c r="L3533" s="54" t="s">
        <v>3533</v>
      </c>
      <c r="M3533" s="54" t="s">
        <v>91</v>
      </c>
      <c r="N3533" s="54">
        <v>8.0299999999999994</v>
      </c>
      <c r="P3533" s="54">
        <v>1.33</v>
      </c>
      <c r="R3533" s="54">
        <v>7.09</v>
      </c>
      <c r="U3533" s="54">
        <v>0</v>
      </c>
    </row>
    <row r="3534" spans="3:21">
      <c r="E3534" s="55">
        <v>345</v>
      </c>
      <c r="F3534" s="55">
        <v>5</v>
      </c>
      <c r="H3534" s="54" t="s">
        <v>7630</v>
      </c>
      <c r="I3534" s="55">
        <v>2</v>
      </c>
      <c r="J3534" s="54" t="s">
        <v>7631</v>
      </c>
      <c r="K3534" s="54" t="s">
        <v>7630</v>
      </c>
      <c r="L3534" s="54" t="s">
        <v>363</v>
      </c>
      <c r="M3534" s="54" t="s">
        <v>91</v>
      </c>
      <c r="N3534" s="54">
        <v>8.0299999999999994</v>
      </c>
      <c r="P3534" s="54">
        <v>1.26</v>
      </c>
      <c r="R3534" s="54">
        <v>9408.43</v>
      </c>
      <c r="U3534" s="54">
        <v>0</v>
      </c>
    </row>
    <row r="3535" spans="3:21">
      <c r="C3535" s="55" t="s">
        <v>8829</v>
      </c>
      <c r="E3535" s="55">
        <v>347</v>
      </c>
      <c r="F3535" s="55">
        <v>1</v>
      </c>
      <c r="G3535" s="54" t="s">
        <v>1530</v>
      </c>
      <c r="H3535" s="54" t="s">
        <v>7582</v>
      </c>
      <c r="I3535" s="55" t="s">
        <v>1531</v>
      </c>
      <c r="J3535" s="54" t="s">
        <v>7581</v>
      </c>
      <c r="K3535" s="54" t="s">
        <v>7580</v>
      </c>
      <c r="L3535" s="54" t="s">
        <v>363</v>
      </c>
      <c r="M3535" s="54" t="s">
        <v>91</v>
      </c>
      <c r="N3535" s="54">
        <v>8</v>
      </c>
      <c r="P3535" s="54">
        <v>25.5</v>
      </c>
      <c r="R3535" s="54">
        <v>595.55999999999995</v>
      </c>
      <c r="U3535" s="54">
        <v>0</v>
      </c>
    </row>
    <row r="3536" spans="3:21">
      <c r="E3536" s="55">
        <v>347</v>
      </c>
      <c r="F3536" s="55">
        <v>1.01</v>
      </c>
      <c r="H3536" s="54" t="s">
        <v>7582</v>
      </c>
      <c r="I3536" s="55" t="s">
        <v>77</v>
      </c>
      <c r="J3536" s="54" t="s">
        <v>656</v>
      </c>
      <c r="K3536" s="54" t="s">
        <v>3529</v>
      </c>
      <c r="L3536" s="54" t="s">
        <v>658</v>
      </c>
      <c r="M3536" s="54" t="s">
        <v>88</v>
      </c>
      <c r="N3536" s="54">
        <v>8</v>
      </c>
      <c r="P3536" s="54">
        <v>0.54</v>
      </c>
      <c r="Q3536" s="54" t="s">
        <v>3528</v>
      </c>
      <c r="R3536" s="54">
        <v>0</v>
      </c>
      <c r="U3536" s="54">
        <v>0</v>
      </c>
    </row>
    <row r="3537" spans="3:21">
      <c r="C3537" s="55" t="s">
        <v>8829</v>
      </c>
      <c r="E3537" s="55">
        <v>347</v>
      </c>
      <c r="F3537" s="55">
        <v>2</v>
      </c>
      <c r="G3537" s="54" t="s">
        <v>1530</v>
      </c>
      <c r="H3537" s="54" t="s">
        <v>7582</v>
      </c>
      <c r="I3537" s="55" t="s">
        <v>1531</v>
      </c>
      <c r="J3537" s="54" t="s">
        <v>7581</v>
      </c>
      <c r="K3537" s="54" t="s">
        <v>7580</v>
      </c>
      <c r="L3537" s="54" t="s">
        <v>363</v>
      </c>
      <c r="M3537" s="54" t="s">
        <v>91</v>
      </c>
      <c r="N3537" s="54">
        <v>8</v>
      </c>
      <c r="P3537" s="54">
        <v>23</v>
      </c>
      <c r="R3537" s="54">
        <v>269.42</v>
      </c>
      <c r="U3537" s="54">
        <v>0</v>
      </c>
    </row>
    <row r="3538" spans="3:21">
      <c r="E3538" s="55">
        <v>348</v>
      </c>
      <c r="F3538" s="55">
        <v>1</v>
      </c>
      <c r="H3538" s="54" t="s">
        <v>7632</v>
      </c>
      <c r="I3538" s="55">
        <v>2</v>
      </c>
      <c r="J3538" s="54" t="s">
        <v>7633</v>
      </c>
      <c r="K3538" s="54" t="s">
        <v>7632</v>
      </c>
      <c r="L3538" s="54" t="s">
        <v>363</v>
      </c>
      <c r="M3538" s="54" t="s">
        <v>91</v>
      </c>
      <c r="N3538" s="54">
        <v>8</v>
      </c>
      <c r="P3538" s="54">
        <v>1</v>
      </c>
      <c r="R3538" s="54">
        <v>9801.93</v>
      </c>
      <c r="S3538" s="54">
        <v>3424</v>
      </c>
      <c r="T3538" s="54">
        <v>432</v>
      </c>
      <c r="U3538" s="54">
        <v>1</v>
      </c>
    </row>
    <row r="3539" spans="3:21">
      <c r="E3539" s="55">
        <v>348</v>
      </c>
      <c r="F3539" s="55">
        <v>2</v>
      </c>
      <c r="H3539" s="54" t="s">
        <v>7634</v>
      </c>
      <c r="I3539" s="55">
        <v>2</v>
      </c>
      <c r="J3539" s="54" t="s">
        <v>7635</v>
      </c>
      <c r="K3539" s="54" t="s">
        <v>7634</v>
      </c>
      <c r="L3539" s="54" t="s">
        <v>363</v>
      </c>
      <c r="M3539" s="54" t="s">
        <v>91</v>
      </c>
      <c r="N3539" s="54">
        <v>8</v>
      </c>
      <c r="P3539" s="54">
        <v>5.77</v>
      </c>
      <c r="R3539" s="54">
        <v>14619.58</v>
      </c>
      <c r="S3539" s="54">
        <v>3430</v>
      </c>
      <c r="T3539" s="54">
        <v>148</v>
      </c>
      <c r="U3539" s="54">
        <v>1</v>
      </c>
    </row>
    <row r="3540" spans="3:21">
      <c r="E3540" s="55">
        <v>348</v>
      </c>
      <c r="F3540" s="55">
        <v>2.0099999999999998</v>
      </c>
      <c r="H3540" s="54" t="s">
        <v>6369</v>
      </c>
      <c r="I3540" s="55">
        <v>1</v>
      </c>
      <c r="J3540" s="54" t="s">
        <v>7636</v>
      </c>
      <c r="K3540" s="54" t="s">
        <v>7637</v>
      </c>
      <c r="L3540" s="54" t="s">
        <v>1397</v>
      </c>
      <c r="M3540" s="54" t="s">
        <v>91</v>
      </c>
      <c r="N3540" s="54">
        <v>8</v>
      </c>
      <c r="P3540" s="54">
        <v>4.8499999999999996</v>
      </c>
      <c r="R3540" s="54">
        <v>3924.32</v>
      </c>
      <c r="S3540" s="54">
        <v>1784</v>
      </c>
      <c r="T3540" s="54">
        <v>17</v>
      </c>
      <c r="U3540" s="54">
        <v>70000</v>
      </c>
    </row>
    <row r="3541" spans="3:21">
      <c r="E3541" s="55">
        <v>348</v>
      </c>
      <c r="F3541" s="55">
        <v>2.02</v>
      </c>
      <c r="H3541" s="54" t="s">
        <v>7638</v>
      </c>
      <c r="I3541" s="55">
        <v>2</v>
      </c>
      <c r="J3541" s="54" t="s">
        <v>7639</v>
      </c>
      <c r="K3541" s="54" t="s">
        <v>7638</v>
      </c>
      <c r="L3541" s="54" t="s">
        <v>363</v>
      </c>
      <c r="M3541" s="54" t="s">
        <v>91</v>
      </c>
      <c r="N3541" s="54">
        <v>8</v>
      </c>
      <c r="P3541" s="54">
        <v>3.89</v>
      </c>
      <c r="R3541" s="54">
        <v>15144.24</v>
      </c>
      <c r="S3541" s="54">
        <v>1815</v>
      </c>
      <c r="T3541" s="54">
        <v>33</v>
      </c>
      <c r="U3541" s="54">
        <v>95000</v>
      </c>
    </row>
    <row r="3542" spans="3:21">
      <c r="E3542" s="55">
        <v>348</v>
      </c>
      <c r="F3542" s="55">
        <v>3.01</v>
      </c>
      <c r="G3542" s="54" t="s">
        <v>1530</v>
      </c>
      <c r="H3542" s="54" t="s">
        <v>6386</v>
      </c>
      <c r="I3542" s="55" t="s">
        <v>1531</v>
      </c>
      <c r="J3542" s="54" t="s">
        <v>7640</v>
      </c>
      <c r="K3542" s="54" t="s">
        <v>6229</v>
      </c>
      <c r="L3542" s="54" t="s">
        <v>6230</v>
      </c>
      <c r="M3542" s="54" t="s">
        <v>91</v>
      </c>
      <c r="N3542" s="54">
        <v>8</v>
      </c>
      <c r="P3542" s="54">
        <v>16.32</v>
      </c>
      <c r="R3542" s="54">
        <v>63.81</v>
      </c>
      <c r="S3542" s="54">
        <v>3175</v>
      </c>
      <c r="T3542" s="54">
        <v>68</v>
      </c>
      <c r="U3542" s="54">
        <v>1</v>
      </c>
    </row>
    <row r="3543" spans="3:21">
      <c r="E3543" s="55">
        <v>348</v>
      </c>
      <c r="F3543" s="55">
        <v>3.02</v>
      </c>
      <c r="H3543" s="54" t="s">
        <v>7641</v>
      </c>
      <c r="I3543" s="55" t="s">
        <v>3974</v>
      </c>
      <c r="J3543" s="54" t="s">
        <v>7581</v>
      </c>
      <c r="K3543" s="54" t="s">
        <v>7580</v>
      </c>
      <c r="L3543" s="54" t="s">
        <v>363</v>
      </c>
      <c r="M3543" s="54" t="s">
        <v>91</v>
      </c>
      <c r="N3543" s="54">
        <v>8</v>
      </c>
      <c r="P3543" s="54">
        <v>0</v>
      </c>
      <c r="R3543" s="54">
        <v>776.36</v>
      </c>
      <c r="U3543" s="54">
        <v>0</v>
      </c>
    </row>
    <row r="3544" spans="3:21">
      <c r="E3544" s="55">
        <v>348</v>
      </c>
      <c r="F3544" s="55">
        <v>3.02</v>
      </c>
      <c r="G3544" s="54" t="s">
        <v>1530</v>
      </c>
      <c r="H3544" s="54" t="s">
        <v>7641</v>
      </c>
      <c r="I3544" s="55" t="s">
        <v>1531</v>
      </c>
      <c r="J3544" s="54" t="s">
        <v>7581</v>
      </c>
      <c r="K3544" s="54" t="s">
        <v>7580</v>
      </c>
      <c r="L3544" s="54" t="s">
        <v>363</v>
      </c>
      <c r="M3544" s="54" t="s">
        <v>91</v>
      </c>
      <c r="N3544" s="54">
        <v>8</v>
      </c>
      <c r="P3544" s="54">
        <v>37.9</v>
      </c>
      <c r="R3544" s="54">
        <v>155.97999999999999</v>
      </c>
      <c r="U3544" s="54">
        <v>0</v>
      </c>
    </row>
    <row r="3545" spans="3:21">
      <c r="E3545" s="55">
        <v>348</v>
      </c>
      <c r="F3545" s="55">
        <v>3.03</v>
      </c>
      <c r="G3545" s="54" t="s">
        <v>1530</v>
      </c>
      <c r="H3545" s="54" t="s">
        <v>6386</v>
      </c>
      <c r="I3545" s="55" t="s">
        <v>1531</v>
      </c>
      <c r="J3545" s="54" t="s">
        <v>7642</v>
      </c>
      <c r="K3545" s="54" t="s">
        <v>3532</v>
      </c>
      <c r="L3545" s="54" t="s">
        <v>3533</v>
      </c>
      <c r="M3545" s="54" t="s">
        <v>91</v>
      </c>
      <c r="N3545" s="54">
        <v>8</v>
      </c>
      <c r="P3545" s="54">
        <v>13.88</v>
      </c>
      <c r="R3545" s="54">
        <v>46.09</v>
      </c>
      <c r="S3545" s="54">
        <v>3456</v>
      </c>
      <c r="T3545" s="54">
        <v>819</v>
      </c>
      <c r="U3545" s="54">
        <v>77000</v>
      </c>
    </row>
    <row r="3546" spans="3:21">
      <c r="E3546" s="55">
        <v>348</v>
      </c>
      <c r="F3546" s="55">
        <v>4</v>
      </c>
      <c r="H3546" s="54" t="s">
        <v>7580</v>
      </c>
      <c r="I3546" s="55" t="s">
        <v>3974</v>
      </c>
      <c r="J3546" s="54" t="s">
        <v>7581</v>
      </c>
      <c r="K3546" s="54" t="s">
        <v>7580</v>
      </c>
      <c r="L3546" s="54" t="s">
        <v>363</v>
      </c>
      <c r="M3546" s="54" t="s">
        <v>91</v>
      </c>
      <c r="N3546" s="54">
        <v>8</v>
      </c>
      <c r="P3546" s="54">
        <v>7.5</v>
      </c>
      <c r="R3546" s="54">
        <v>28296.19</v>
      </c>
      <c r="U3546" s="54">
        <v>0</v>
      </c>
    </row>
    <row r="3547" spans="3:21">
      <c r="E3547" s="55">
        <v>348</v>
      </c>
      <c r="F3547" s="55">
        <v>4</v>
      </c>
      <c r="G3547" s="54" t="s">
        <v>1530</v>
      </c>
      <c r="H3547" s="54" t="s">
        <v>6369</v>
      </c>
      <c r="I3547" s="55" t="s">
        <v>1531</v>
      </c>
      <c r="J3547" s="54" t="s">
        <v>7581</v>
      </c>
      <c r="K3547" s="54" t="s">
        <v>7580</v>
      </c>
      <c r="L3547" s="54" t="s">
        <v>363</v>
      </c>
      <c r="M3547" s="54" t="s">
        <v>91</v>
      </c>
      <c r="N3547" s="54">
        <v>8</v>
      </c>
      <c r="P3547" s="54">
        <v>27.5</v>
      </c>
      <c r="R3547" s="54">
        <v>113.44</v>
      </c>
      <c r="U3547" s="54">
        <v>0</v>
      </c>
    </row>
    <row r="3548" spans="3:21">
      <c r="E3548" s="55">
        <v>348</v>
      </c>
      <c r="F3548" s="55">
        <v>4.0199999999999996</v>
      </c>
      <c r="G3548" s="54" t="s">
        <v>1530</v>
      </c>
      <c r="H3548" s="54" t="s">
        <v>7641</v>
      </c>
      <c r="I3548" s="55" t="s">
        <v>1531</v>
      </c>
      <c r="J3548" s="54" t="s">
        <v>7581</v>
      </c>
      <c r="K3548" s="54" t="s">
        <v>7580</v>
      </c>
      <c r="L3548" s="54" t="s">
        <v>363</v>
      </c>
      <c r="M3548" s="54" t="s">
        <v>3766</v>
      </c>
      <c r="N3548" s="54">
        <v>7</v>
      </c>
      <c r="P3548" s="54">
        <v>6.06</v>
      </c>
      <c r="R3548" s="54">
        <v>24.82</v>
      </c>
      <c r="U3548" s="54">
        <v>0</v>
      </c>
    </row>
    <row r="3549" spans="3:21">
      <c r="E3549" s="55">
        <v>348</v>
      </c>
      <c r="F3549" s="55">
        <v>5</v>
      </c>
      <c r="H3549" s="54" t="s">
        <v>7643</v>
      </c>
      <c r="I3549" s="55" t="s">
        <v>3974</v>
      </c>
      <c r="J3549" s="54" t="s">
        <v>7644</v>
      </c>
      <c r="K3549" s="54" t="s">
        <v>7643</v>
      </c>
      <c r="L3549" s="54" t="s">
        <v>363</v>
      </c>
      <c r="M3549" s="54" t="s">
        <v>91</v>
      </c>
      <c r="N3549" s="54">
        <v>7</v>
      </c>
      <c r="P3549" s="54">
        <v>4.5</v>
      </c>
      <c r="R3549" s="54">
        <v>60350.080000000002</v>
      </c>
      <c r="S3549" s="54">
        <v>2234</v>
      </c>
      <c r="T3549" s="54">
        <v>112</v>
      </c>
      <c r="U3549" s="54">
        <v>550000</v>
      </c>
    </row>
    <row r="3550" spans="3:21">
      <c r="E3550" s="55">
        <v>348</v>
      </c>
      <c r="F3550" s="55">
        <v>5</v>
      </c>
      <c r="G3550" s="54" t="s">
        <v>1530</v>
      </c>
      <c r="H3550" s="54" t="s">
        <v>107</v>
      </c>
      <c r="I3550" s="55" t="s">
        <v>1531</v>
      </c>
      <c r="J3550" s="54" t="s">
        <v>7644</v>
      </c>
      <c r="K3550" s="54" t="s">
        <v>7645</v>
      </c>
      <c r="L3550" s="54" t="s">
        <v>363</v>
      </c>
      <c r="M3550" s="54" t="s">
        <v>91</v>
      </c>
      <c r="N3550" s="54">
        <v>7</v>
      </c>
      <c r="P3550" s="54">
        <v>25.3</v>
      </c>
      <c r="R3550" s="54">
        <v>56.72</v>
      </c>
      <c r="U3550" s="54">
        <v>0</v>
      </c>
    </row>
    <row r="3551" spans="3:21">
      <c r="E3551" s="55">
        <v>348</v>
      </c>
      <c r="F3551" s="55">
        <v>5.01</v>
      </c>
      <c r="G3551" s="54" t="s">
        <v>1530</v>
      </c>
      <c r="H3551" s="54" t="s">
        <v>107</v>
      </c>
      <c r="I3551" s="55" t="s">
        <v>1531</v>
      </c>
      <c r="J3551" s="54" t="s">
        <v>7581</v>
      </c>
      <c r="K3551" s="54" t="s">
        <v>7580</v>
      </c>
      <c r="L3551" s="54" t="s">
        <v>363</v>
      </c>
      <c r="M3551" s="54" t="s">
        <v>3766</v>
      </c>
      <c r="N3551" s="54">
        <v>7</v>
      </c>
      <c r="P3551" s="54">
        <v>15.03</v>
      </c>
      <c r="R3551" s="54">
        <v>60.27</v>
      </c>
      <c r="U3551" s="54">
        <v>0</v>
      </c>
    </row>
    <row r="3552" spans="3:21">
      <c r="E3552" s="55">
        <v>348</v>
      </c>
      <c r="F3552" s="55">
        <v>6</v>
      </c>
      <c r="G3552" s="54" t="s">
        <v>1530</v>
      </c>
      <c r="H3552" s="54" t="s">
        <v>107</v>
      </c>
      <c r="I3552" s="55" t="s">
        <v>1531</v>
      </c>
      <c r="J3552" s="54" t="s">
        <v>7581</v>
      </c>
      <c r="K3552" s="54" t="s">
        <v>7580</v>
      </c>
      <c r="L3552" s="54" t="s">
        <v>363</v>
      </c>
      <c r="M3552" s="54" t="s">
        <v>3766</v>
      </c>
      <c r="N3552" s="54">
        <v>7</v>
      </c>
      <c r="P3552" s="54">
        <v>9.31</v>
      </c>
      <c r="R3552" s="54">
        <v>39</v>
      </c>
      <c r="U3552" s="54">
        <v>0</v>
      </c>
    </row>
    <row r="3553" spans="2:21">
      <c r="C3553" s="55" t="s">
        <v>8829</v>
      </c>
      <c r="E3553" s="55">
        <v>348</v>
      </c>
      <c r="F3553" s="55">
        <v>8</v>
      </c>
      <c r="G3553" s="54" t="s">
        <v>1530</v>
      </c>
      <c r="H3553" s="54" t="s">
        <v>107</v>
      </c>
      <c r="I3553" s="55" t="s">
        <v>1531</v>
      </c>
      <c r="J3553" s="54" t="s">
        <v>7581</v>
      </c>
      <c r="K3553" s="54" t="s">
        <v>7580</v>
      </c>
      <c r="L3553" s="54" t="s">
        <v>363</v>
      </c>
      <c r="M3553" s="54" t="s">
        <v>3766</v>
      </c>
      <c r="N3553" s="54">
        <v>7</v>
      </c>
      <c r="P3553" s="54">
        <v>15.44</v>
      </c>
      <c r="R3553" s="54">
        <v>63.81</v>
      </c>
      <c r="U3553" s="54">
        <v>0</v>
      </c>
    </row>
    <row r="3554" spans="2:21" ht="25.5">
      <c r="D3554" s="114" t="s">
        <v>9041</v>
      </c>
      <c r="E3554" s="55">
        <v>348</v>
      </c>
      <c r="F3554" s="55">
        <v>9</v>
      </c>
      <c r="H3554" s="54" t="s">
        <v>7646</v>
      </c>
      <c r="I3554" s="55" t="s">
        <v>3974</v>
      </c>
      <c r="J3554" s="54" t="s">
        <v>3531</v>
      </c>
      <c r="K3554" s="54" t="s">
        <v>3532</v>
      </c>
      <c r="L3554" s="54" t="s">
        <v>3533</v>
      </c>
      <c r="M3554" s="54" t="s">
        <v>3766</v>
      </c>
      <c r="N3554" s="54">
        <v>7</v>
      </c>
      <c r="P3554" s="54">
        <v>5</v>
      </c>
      <c r="R3554" s="54">
        <v>21440.16</v>
      </c>
      <c r="S3554" s="54">
        <v>3291</v>
      </c>
      <c r="T3554" s="54">
        <v>497</v>
      </c>
      <c r="U3554" s="54">
        <v>1</v>
      </c>
    </row>
    <row r="3555" spans="2:21" ht="25.5">
      <c r="D3555" s="114" t="s">
        <v>9041</v>
      </c>
      <c r="E3555" s="55">
        <v>348</v>
      </c>
      <c r="F3555" s="55">
        <v>9</v>
      </c>
      <c r="G3555" s="54" t="s">
        <v>1530</v>
      </c>
      <c r="H3555" s="54" t="s">
        <v>107</v>
      </c>
      <c r="I3555" s="55" t="s">
        <v>1531</v>
      </c>
      <c r="J3555" s="54" t="s">
        <v>3531</v>
      </c>
      <c r="K3555" s="54" t="s">
        <v>3532</v>
      </c>
      <c r="L3555" s="54" t="s">
        <v>3533</v>
      </c>
      <c r="M3555" s="54" t="s">
        <v>3766</v>
      </c>
      <c r="N3555" s="54">
        <v>7</v>
      </c>
      <c r="P3555" s="54">
        <v>499.7</v>
      </c>
      <c r="R3555" s="54">
        <v>2935.26</v>
      </c>
      <c r="S3555" s="54">
        <v>3122</v>
      </c>
      <c r="T3555" s="54">
        <v>161</v>
      </c>
      <c r="U3555" s="54">
        <v>6325000</v>
      </c>
    </row>
    <row r="3556" spans="2:21">
      <c r="E3556" s="55">
        <v>348</v>
      </c>
      <c r="F3556" s="55">
        <v>9.0299999999999994</v>
      </c>
      <c r="G3556" s="54" t="s">
        <v>1530</v>
      </c>
      <c r="H3556" s="54" t="s">
        <v>6386</v>
      </c>
      <c r="I3556" s="55" t="s">
        <v>1531</v>
      </c>
      <c r="J3556" s="54" t="s">
        <v>6225</v>
      </c>
      <c r="K3556" s="54" t="s">
        <v>6226</v>
      </c>
      <c r="L3556" s="54" t="s">
        <v>1591</v>
      </c>
      <c r="M3556" s="54" t="s">
        <v>3766</v>
      </c>
      <c r="N3556" s="54">
        <v>7</v>
      </c>
      <c r="P3556" s="54">
        <v>50.02</v>
      </c>
      <c r="R3556" s="54">
        <v>205.61</v>
      </c>
      <c r="U3556" s="54">
        <v>0</v>
      </c>
    </row>
    <row r="3557" spans="2:21">
      <c r="C3557" s="55" t="s">
        <v>8829</v>
      </c>
      <c r="E3557" s="55">
        <v>348</v>
      </c>
      <c r="F3557" s="55">
        <v>10</v>
      </c>
      <c r="H3557" s="54" t="s">
        <v>6386</v>
      </c>
      <c r="I3557" s="55">
        <v>1</v>
      </c>
      <c r="J3557" s="54" t="s">
        <v>6225</v>
      </c>
      <c r="K3557" s="54" t="s">
        <v>6226</v>
      </c>
      <c r="L3557" s="54" t="s">
        <v>1591</v>
      </c>
      <c r="M3557" s="54" t="s">
        <v>3766</v>
      </c>
      <c r="N3557" s="54">
        <v>9</v>
      </c>
      <c r="P3557" s="54">
        <v>1</v>
      </c>
      <c r="R3557" s="54">
        <v>2977.8</v>
      </c>
      <c r="U3557" s="54">
        <v>0</v>
      </c>
    </row>
    <row r="3558" spans="2:21">
      <c r="C3558" s="55" t="s">
        <v>8829</v>
      </c>
      <c r="E3558" s="55">
        <v>348</v>
      </c>
      <c r="F3558" s="55">
        <v>10</v>
      </c>
      <c r="G3558" s="54" t="s">
        <v>1530</v>
      </c>
      <c r="H3558" s="54" t="s">
        <v>6386</v>
      </c>
      <c r="I3558" s="55" t="s">
        <v>1531</v>
      </c>
      <c r="J3558" s="54" t="s">
        <v>6225</v>
      </c>
      <c r="K3558" s="54" t="s">
        <v>6226</v>
      </c>
      <c r="L3558" s="54" t="s">
        <v>1591</v>
      </c>
      <c r="M3558" s="54" t="s">
        <v>3766</v>
      </c>
      <c r="N3558" s="54">
        <v>9</v>
      </c>
      <c r="P3558" s="54">
        <v>372</v>
      </c>
      <c r="R3558" s="54">
        <v>1857.58</v>
      </c>
      <c r="U3558" s="54">
        <v>0</v>
      </c>
    </row>
    <row r="3559" spans="2:21">
      <c r="E3559" s="55">
        <v>348</v>
      </c>
      <c r="F3559" s="55">
        <v>10.01</v>
      </c>
      <c r="H3559" s="54" t="s">
        <v>7647</v>
      </c>
      <c r="I3559" s="55">
        <v>2</v>
      </c>
      <c r="J3559" s="54" t="s">
        <v>7648</v>
      </c>
      <c r="K3559" s="54" t="s">
        <v>7647</v>
      </c>
      <c r="L3559" s="54" t="s">
        <v>363</v>
      </c>
      <c r="M3559" s="54" t="s">
        <v>3766</v>
      </c>
      <c r="N3559" s="54">
        <v>9</v>
      </c>
      <c r="P3559" s="54">
        <v>0</v>
      </c>
      <c r="R3559" s="54">
        <v>6753.23</v>
      </c>
      <c r="S3559" s="54">
        <v>3241</v>
      </c>
      <c r="T3559" s="54">
        <v>170</v>
      </c>
      <c r="U3559" s="54">
        <v>0</v>
      </c>
    </row>
    <row r="3560" spans="2:21">
      <c r="E3560" s="55">
        <v>349</v>
      </c>
      <c r="F3560" s="55">
        <v>1</v>
      </c>
      <c r="G3560" s="54" t="s">
        <v>1530</v>
      </c>
      <c r="H3560" s="54" t="s">
        <v>107</v>
      </c>
      <c r="I3560" s="55" t="s">
        <v>1531</v>
      </c>
      <c r="J3560" s="54" t="s">
        <v>3531</v>
      </c>
      <c r="K3560" s="54" t="s">
        <v>3532</v>
      </c>
      <c r="L3560" s="54" t="s">
        <v>3533</v>
      </c>
      <c r="M3560" s="54" t="s">
        <v>3766</v>
      </c>
      <c r="N3560" s="54">
        <v>7</v>
      </c>
      <c r="P3560" s="54">
        <v>1.97</v>
      </c>
      <c r="R3560" s="54">
        <v>7.09</v>
      </c>
      <c r="S3560" s="54">
        <v>3122</v>
      </c>
      <c r="T3560" s="54">
        <v>161</v>
      </c>
      <c r="U3560" s="54">
        <v>6325000</v>
      </c>
    </row>
    <row r="3561" spans="2:21">
      <c r="E3561" s="55">
        <v>349</v>
      </c>
      <c r="F3561" s="55">
        <v>1.01</v>
      </c>
      <c r="H3561" s="54" t="s">
        <v>107</v>
      </c>
      <c r="I3561" s="55" t="s">
        <v>77</v>
      </c>
      <c r="J3561" s="54" t="s">
        <v>656</v>
      </c>
      <c r="K3561" s="54" t="s">
        <v>3529</v>
      </c>
      <c r="L3561" s="54" t="s">
        <v>658</v>
      </c>
      <c r="M3561" s="54" t="s">
        <v>88</v>
      </c>
      <c r="N3561" s="54">
        <v>7</v>
      </c>
      <c r="P3561" s="54">
        <v>1</v>
      </c>
      <c r="Q3561" s="54" t="s">
        <v>3528</v>
      </c>
      <c r="R3561" s="54">
        <v>0</v>
      </c>
      <c r="U3561" s="54">
        <v>0</v>
      </c>
    </row>
    <row r="3562" spans="2:21">
      <c r="E3562" s="55">
        <v>350</v>
      </c>
      <c r="F3562" s="55">
        <v>1</v>
      </c>
      <c r="H3562" s="54" t="s">
        <v>107</v>
      </c>
      <c r="I3562" s="55" t="s">
        <v>77</v>
      </c>
      <c r="J3562" s="54" t="s">
        <v>85</v>
      </c>
      <c r="K3562" s="54" t="s">
        <v>322</v>
      </c>
      <c r="L3562" s="54" t="s">
        <v>1061</v>
      </c>
      <c r="M3562" s="54" t="s">
        <v>116</v>
      </c>
      <c r="N3562" s="54">
        <v>7.05</v>
      </c>
      <c r="P3562" s="54">
        <v>1.5</v>
      </c>
      <c r="Q3562" s="54" t="s">
        <v>102</v>
      </c>
      <c r="R3562" s="54">
        <v>0</v>
      </c>
      <c r="U3562" s="54">
        <v>0</v>
      </c>
    </row>
    <row r="3563" spans="2:21">
      <c r="B3563" s="55">
        <v>1</v>
      </c>
      <c r="E3563" s="55">
        <v>351</v>
      </c>
      <c r="F3563" s="55">
        <v>1</v>
      </c>
      <c r="H3563" s="54" t="s">
        <v>115</v>
      </c>
      <c r="I3563" s="55" t="s">
        <v>77</v>
      </c>
      <c r="J3563" s="54" t="s">
        <v>85</v>
      </c>
      <c r="K3563" s="54" t="s">
        <v>322</v>
      </c>
      <c r="L3563" s="54" t="s">
        <v>309</v>
      </c>
      <c r="M3563" s="54" t="s">
        <v>88</v>
      </c>
      <c r="N3563" s="54">
        <v>7</v>
      </c>
      <c r="P3563" s="54">
        <v>55.6</v>
      </c>
      <c r="Q3563" s="54" t="s">
        <v>113</v>
      </c>
      <c r="R3563" s="54">
        <v>0</v>
      </c>
      <c r="U3563" s="54">
        <v>0</v>
      </c>
    </row>
    <row r="3564" spans="2:21">
      <c r="E3564" s="55">
        <v>351</v>
      </c>
      <c r="F3564" s="55">
        <v>1.01</v>
      </c>
      <c r="H3564" s="54" t="s">
        <v>107</v>
      </c>
      <c r="I3564" s="55" t="s">
        <v>77</v>
      </c>
      <c r="J3564" s="54" t="s">
        <v>656</v>
      </c>
      <c r="K3564" s="54" t="s">
        <v>3529</v>
      </c>
      <c r="L3564" s="54" t="s">
        <v>658</v>
      </c>
      <c r="M3564" s="54" t="s">
        <v>88</v>
      </c>
      <c r="N3564" s="54">
        <v>7</v>
      </c>
      <c r="P3564" s="54">
        <v>0.37</v>
      </c>
      <c r="Q3564" s="54" t="s">
        <v>3528</v>
      </c>
      <c r="R3564" s="54">
        <v>0</v>
      </c>
      <c r="U3564" s="54">
        <v>0</v>
      </c>
    </row>
    <row r="3565" spans="2:21">
      <c r="E3565" s="55">
        <v>351</v>
      </c>
      <c r="F3565" s="55">
        <v>3</v>
      </c>
      <c r="H3565" s="54" t="s">
        <v>107</v>
      </c>
      <c r="I3565" s="55">
        <v>2</v>
      </c>
      <c r="J3565" s="54" t="s">
        <v>7649</v>
      </c>
      <c r="K3565" s="54" t="s">
        <v>7650</v>
      </c>
      <c r="L3565" s="54" t="s">
        <v>363</v>
      </c>
      <c r="M3565" s="54" t="s">
        <v>3766</v>
      </c>
      <c r="N3565" s="54">
        <v>7</v>
      </c>
      <c r="P3565" s="54">
        <v>6.25</v>
      </c>
      <c r="R3565" s="54">
        <v>10723.63</v>
      </c>
      <c r="U3565" s="54">
        <v>0</v>
      </c>
    </row>
    <row r="3566" spans="2:21">
      <c r="E3566" s="55">
        <v>351</v>
      </c>
      <c r="F3566" s="55">
        <v>4</v>
      </c>
      <c r="H3566" s="54" t="s">
        <v>107</v>
      </c>
      <c r="I3566" s="55">
        <v>2</v>
      </c>
      <c r="J3566" s="54" t="s">
        <v>7651</v>
      </c>
      <c r="K3566" s="54" t="s">
        <v>7652</v>
      </c>
      <c r="L3566" s="54" t="s">
        <v>363</v>
      </c>
      <c r="M3566" s="54" t="s">
        <v>3766</v>
      </c>
      <c r="N3566" s="54">
        <v>7</v>
      </c>
      <c r="P3566" s="54">
        <v>4</v>
      </c>
      <c r="R3566" s="54">
        <v>10078.44</v>
      </c>
      <c r="S3566" s="54">
        <v>3449</v>
      </c>
      <c r="T3566" s="54">
        <v>943</v>
      </c>
      <c r="U3566" s="54">
        <v>1</v>
      </c>
    </row>
    <row r="3567" spans="2:21">
      <c r="E3567" s="55">
        <v>351</v>
      </c>
      <c r="F3567" s="55">
        <v>5.01</v>
      </c>
      <c r="H3567" s="54" t="s">
        <v>7653</v>
      </c>
      <c r="I3567" s="55">
        <v>2</v>
      </c>
      <c r="J3567" s="54" t="s">
        <v>7654</v>
      </c>
      <c r="K3567" s="54" t="s">
        <v>7653</v>
      </c>
      <c r="L3567" s="54" t="s">
        <v>363</v>
      </c>
      <c r="M3567" s="54" t="s">
        <v>3766</v>
      </c>
      <c r="N3567" s="54">
        <v>7</v>
      </c>
      <c r="P3567" s="54">
        <v>6</v>
      </c>
      <c r="R3567" s="54">
        <v>10812.25</v>
      </c>
      <c r="S3567" s="54">
        <v>3446</v>
      </c>
      <c r="T3567" s="54">
        <v>131</v>
      </c>
      <c r="U3567" s="54">
        <v>295000</v>
      </c>
    </row>
    <row r="3568" spans="2:21">
      <c r="E3568" s="55">
        <v>351</v>
      </c>
      <c r="F3568" s="55">
        <v>5.03</v>
      </c>
      <c r="H3568" s="54" t="s">
        <v>7655</v>
      </c>
      <c r="I3568" s="55">
        <v>2</v>
      </c>
      <c r="J3568" s="54" t="s">
        <v>7656</v>
      </c>
      <c r="K3568" s="54" t="s">
        <v>7655</v>
      </c>
      <c r="L3568" s="54" t="s">
        <v>363</v>
      </c>
      <c r="M3568" s="54" t="s">
        <v>3766</v>
      </c>
      <c r="N3568" s="54">
        <v>7</v>
      </c>
      <c r="P3568" s="54">
        <v>5</v>
      </c>
      <c r="R3568" s="54">
        <v>12216.07</v>
      </c>
      <c r="S3568" s="54">
        <v>3487</v>
      </c>
      <c r="T3568" s="54">
        <v>859</v>
      </c>
      <c r="U3568" s="54">
        <v>265000</v>
      </c>
    </row>
    <row r="3569" spans="5:21">
      <c r="E3569" s="55">
        <v>351</v>
      </c>
      <c r="F3569" s="55">
        <v>6</v>
      </c>
      <c r="H3569" s="54" t="s">
        <v>7657</v>
      </c>
      <c r="I3569" s="55" t="s">
        <v>3974</v>
      </c>
      <c r="J3569" s="54" t="s">
        <v>7658</v>
      </c>
      <c r="K3569" s="54" t="s">
        <v>7657</v>
      </c>
      <c r="L3569" s="54" t="s">
        <v>363</v>
      </c>
      <c r="M3569" s="54" t="s">
        <v>3766</v>
      </c>
      <c r="N3569" s="54">
        <v>7</v>
      </c>
      <c r="P3569" s="54">
        <v>1</v>
      </c>
      <c r="R3569" s="54">
        <v>12428.77</v>
      </c>
      <c r="S3569" s="54">
        <v>2791</v>
      </c>
      <c r="T3569" s="54">
        <v>5</v>
      </c>
      <c r="U3569" s="54">
        <v>145000</v>
      </c>
    </row>
    <row r="3570" spans="5:21">
      <c r="E3570" s="55">
        <v>351</v>
      </c>
      <c r="F3570" s="55">
        <v>6</v>
      </c>
      <c r="G3570" s="54" t="s">
        <v>1530</v>
      </c>
      <c r="H3570" s="54" t="s">
        <v>7657</v>
      </c>
      <c r="I3570" s="55" t="s">
        <v>1531</v>
      </c>
      <c r="J3570" s="54" t="s">
        <v>7658</v>
      </c>
      <c r="K3570" s="54" t="s">
        <v>7657</v>
      </c>
      <c r="L3570" s="54" t="s">
        <v>363</v>
      </c>
      <c r="M3570" s="54" t="s">
        <v>3766</v>
      </c>
      <c r="N3570" s="54">
        <v>7</v>
      </c>
      <c r="P3570" s="54">
        <v>11.5</v>
      </c>
      <c r="R3570" s="54">
        <v>14.18</v>
      </c>
      <c r="S3570" s="54">
        <v>2791</v>
      </c>
      <c r="T3570" s="54">
        <v>5</v>
      </c>
      <c r="U3570" s="54">
        <v>145000</v>
      </c>
    </row>
    <row r="3571" spans="5:21">
      <c r="E3571" s="55">
        <v>351</v>
      </c>
      <c r="F3571" s="55">
        <v>7</v>
      </c>
      <c r="G3571" s="54" t="s">
        <v>1530</v>
      </c>
      <c r="H3571" s="54" t="s">
        <v>107</v>
      </c>
      <c r="I3571" s="55" t="s">
        <v>1531</v>
      </c>
      <c r="J3571" s="54" t="s">
        <v>7581</v>
      </c>
      <c r="K3571" s="54" t="s">
        <v>7580</v>
      </c>
      <c r="L3571" s="54" t="s">
        <v>363</v>
      </c>
      <c r="M3571" s="54" t="s">
        <v>3766</v>
      </c>
      <c r="N3571" s="54">
        <v>7</v>
      </c>
      <c r="P3571" s="54">
        <v>0.03</v>
      </c>
      <c r="R3571" s="54">
        <v>3.55</v>
      </c>
      <c r="U3571" s="54">
        <v>0</v>
      </c>
    </row>
    <row r="3572" spans="5:21">
      <c r="E3572" s="55">
        <v>351</v>
      </c>
      <c r="F3572" s="55">
        <v>7.01</v>
      </c>
      <c r="H3572" s="54" t="s">
        <v>107</v>
      </c>
      <c r="I3572" s="55" t="s">
        <v>77</v>
      </c>
      <c r="J3572" s="54" t="s">
        <v>656</v>
      </c>
      <c r="K3572" s="54" t="s">
        <v>3529</v>
      </c>
      <c r="L3572" s="54" t="s">
        <v>658</v>
      </c>
      <c r="M3572" s="54" t="s">
        <v>88</v>
      </c>
      <c r="N3572" s="54">
        <v>7</v>
      </c>
      <c r="P3572" s="54">
        <v>0.2</v>
      </c>
      <c r="Q3572" s="54" t="s">
        <v>3528</v>
      </c>
      <c r="R3572" s="54">
        <v>0</v>
      </c>
      <c r="U3572" s="54">
        <v>0</v>
      </c>
    </row>
    <row r="3573" spans="5:21">
      <c r="E3573" s="55">
        <v>352</v>
      </c>
      <c r="F3573" s="55">
        <v>1</v>
      </c>
      <c r="G3573" s="54" t="s">
        <v>1530</v>
      </c>
      <c r="H3573" s="54" t="s">
        <v>7659</v>
      </c>
      <c r="I3573" s="55" t="s">
        <v>1531</v>
      </c>
      <c r="J3573" s="54" t="s">
        <v>4468</v>
      </c>
      <c r="K3573" s="54" t="s">
        <v>4469</v>
      </c>
      <c r="L3573" s="54" t="s">
        <v>3533</v>
      </c>
      <c r="M3573" s="54" t="s">
        <v>3766</v>
      </c>
      <c r="N3573" s="54">
        <v>8</v>
      </c>
      <c r="P3573" s="54">
        <v>11.94</v>
      </c>
      <c r="R3573" s="54">
        <v>42.54</v>
      </c>
      <c r="U3573" s="54">
        <v>0</v>
      </c>
    </row>
    <row r="3574" spans="5:21">
      <c r="E3574" s="55">
        <v>353</v>
      </c>
      <c r="F3574" s="55">
        <v>1</v>
      </c>
      <c r="G3574" s="54" t="s">
        <v>1530</v>
      </c>
      <c r="H3574" s="54" t="s">
        <v>107</v>
      </c>
      <c r="I3574" s="55" t="s">
        <v>1531</v>
      </c>
      <c r="J3574" s="54" t="s">
        <v>4468</v>
      </c>
      <c r="K3574" s="54" t="s">
        <v>4469</v>
      </c>
      <c r="L3574" s="54" t="s">
        <v>3533</v>
      </c>
      <c r="M3574" s="54" t="s">
        <v>3766</v>
      </c>
      <c r="N3574" s="54">
        <v>8</v>
      </c>
      <c r="P3574" s="54">
        <v>24</v>
      </c>
      <c r="R3574" s="54">
        <v>99.26</v>
      </c>
      <c r="U3574" s="54">
        <v>0</v>
      </c>
    </row>
    <row r="3575" spans="5:21">
      <c r="E3575" s="55">
        <v>353</v>
      </c>
      <c r="F3575" s="55">
        <v>1.01</v>
      </c>
      <c r="H3575" s="54" t="s">
        <v>107</v>
      </c>
      <c r="I3575" s="55" t="s">
        <v>77</v>
      </c>
      <c r="J3575" s="54" t="s">
        <v>656</v>
      </c>
      <c r="K3575" s="54" t="s">
        <v>3529</v>
      </c>
      <c r="L3575" s="54" t="s">
        <v>658</v>
      </c>
      <c r="M3575" s="54" t="s">
        <v>88</v>
      </c>
      <c r="N3575" s="54">
        <v>8</v>
      </c>
      <c r="P3575" s="54">
        <v>2.9</v>
      </c>
      <c r="Q3575" s="54" t="s">
        <v>3528</v>
      </c>
      <c r="R3575" s="54">
        <v>0</v>
      </c>
      <c r="U3575" s="54">
        <v>0</v>
      </c>
    </row>
    <row r="3576" spans="5:21">
      <c r="E3576" s="55">
        <v>354</v>
      </c>
      <c r="F3576" s="55">
        <v>1</v>
      </c>
      <c r="G3576" s="54" t="s">
        <v>1530</v>
      </c>
      <c r="H3576" s="54" t="s">
        <v>7659</v>
      </c>
      <c r="I3576" s="55" t="s">
        <v>1531</v>
      </c>
      <c r="J3576" s="54" t="s">
        <v>4468</v>
      </c>
      <c r="K3576" s="54" t="s">
        <v>4469</v>
      </c>
      <c r="L3576" s="54" t="s">
        <v>3533</v>
      </c>
      <c r="M3576" s="54" t="s">
        <v>3766</v>
      </c>
      <c r="N3576" s="54">
        <v>8</v>
      </c>
      <c r="P3576" s="54">
        <v>15.66</v>
      </c>
      <c r="R3576" s="54">
        <v>60.27</v>
      </c>
      <c r="U3576" s="54">
        <v>0</v>
      </c>
    </row>
    <row r="3577" spans="5:21">
      <c r="E3577" s="55">
        <v>355</v>
      </c>
      <c r="F3577" s="55">
        <v>1</v>
      </c>
      <c r="G3577" s="54" t="s">
        <v>1530</v>
      </c>
      <c r="H3577" s="54" t="s">
        <v>7582</v>
      </c>
      <c r="I3577" s="55" t="s">
        <v>1531</v>
      </c>
      <c r="J3577" s="54" t="s">
        <v>4468</v>
      </c>
      <c r="K3577" s="54" t="s">
        <v>4469</v>
      </c>
      <c r="L3577" s="54" t="s">
        <v>3533</v>
      </c>
      <c r="M3577" s="54" t="s">
        <v>3766</v>
      </c>
      <c r="N3577" s="54">
        <v>8.02</v>
      </c>
      <c r="P3577" s="54">
        <v>5.0999999999999996</v>
      </c>
      <c r="R3577" s="54">
        <v>17.73</v>
      </c>
      <c r="U3577" s="54">
        <v>0</v>
      </c>
    </row>
    <row r="3578" spans="5:21">
      <c r="E3578" s="55">
        <v>355</v>
      </c>
      <c r="F3578" s="55">
        <v>1.01</v>
      </c>
      <c r="H3578" s="54" t="s">
        <v>7582</v>
      </c>
      <c r="I3578" s="55" t="s">
        <v>77</v>
      </c>
      <c r="J3578" s="54" t="s">
        <v>656</v>
      </c>
      <c r="K3578" s="54" t="s">
        <v>3529</v>
      </c>
      <c r="L3578" s="54" t="s">
        <v>658</v>
      </c>
      <c r="M3578" s="54" t="s">
        <v>88</v>
      </c>
      <c r="N3578" s="54">
        <v>8.02</v>
      </c>
      <c r="P3578" s="54">
        <v>1.35</v>
      </c>
      <c r="Q3578" s="54" t="s">
        <v>3528</v>
      </c>
      <c r="R3578" s="54">
        <v>0</v>
      </c>
      <c r="U3578" s="54">
        <v>0</v>
      </c>
    </row>
    <row r="3579" spans="5:21">
      <c r="E3579" s="55">
        <v>356</v>
      </c>
      <c r="F3579" s="55">
        <v>1</v>
      </c>
      <c r="H3579" s="54" t="s">
        <v>7660</v>
      </c>
      <c r="I3579" s="55" t="s">
        <v>3974</v>
      </c>
      <c r="J3579" s="54" t="s">
        <v>7661</v>
      </c>
      <c r="K3579" s="54" t="s">
        <v>7660</v>
      </c>
      <c r="L3579" s="54" t="s">
        <v>309</v>
      </c>
      <c r="M3579" s="54" t="s">
        <v>3766</v>
      </c>
      <c r="N3579" s="54">
        <v>8.02</v>
      </c>
      <c r="P3579" s="54">
        <v>2</v>
      </c>
      <c r="R3579" s="54">
        <v>10890.24</v>
      </c>
      <c r="S3579" s="54">
        <v>3354</v>
      </c>
      <c r="T3579" s="54">
        <v>715</v>
      </c>
      <c r="U3579" s="54">
        <v>1</v>
      </c>
    </row>
    <row r="3580" spans="5:21">
      <c r="E3580" s="55">
        <v>356</v>
      </c>
      <c r="F3580" s="55">
        <v>1</v>
      </c>
      <c r="G3580" s="54" t="s">
        <v>1530</v>
      </c>
      <c r="H3580" s="54" t="s">
        <v>7660</v>
      </c>
      <c r="I3580" s="55" t="s">
        <v>1531</v>
      </c>
      <c r="J3580" s="54" t="s">
        <v>7662</v>
      </c>
      <c r="K3580" s="54" t="s">
        <v>7660</v>
      </c>
      <c r="L3580" s="54" t="s">
        <v>309</v>
      </c>
      <c r="M3580" s="54" t="s">
        <v>3766</v>
      </c>
      <c r="N3580" s="54">
        <v>8.02</v>
      </c>
      <c r="P3580" s="54">
        <v>19</v>
      </c>
      <c r="R3580" s="54">
        <v>77.989999999999995</v>
      </c>
      <c r="S3580" s="54">
        <v>3354</v>
      </c>
      <c r="T3580" s="54">
        <v>715</v>
      </c>
      <c r="U3580" s="54">
        <v>0</v>
      </c>
    </row>
    <row r="3581" spans="5:21">
      <c r="E3581" s="55">
        <v>357</v>
      </c>
      <c r="F3581" s="55">
        <v>1</v>
      </c>
      <c r="G3581" s="54" t="s">
        <v>1530</v>
      </c>
      <c r="H3581" s="54" t="s">
        <v>7663</v>
      </c>
      <c r="I3581" s="55" t="s">
        <v>1531</v>
      </c>
      <c r="J3581" s="54" t="s">
        <v>3755</v>
      </c>
      <c r="K3581" s="54" t="s">
        <v>3756</v>
      </c>
      <c r="L3581" s="54" t="s">
        <v>3757</v>
      </c>
      <c r="M3581" s="54" t="s">
        <v>3766</v>
      </c>
      <c r="N3581" s="54">
        <v>4</v>
      </c>
      <c r="P3581" s="54">
        <v>12.9</v>
      </c>
      <c r="R3581" s="54">
        <v>53.18</v>
      </c>
      <c r="S3581" s="54">
        <v>3497</v>
      </c>
      <c r="T3581" s="54">
        <v>358</v>
      </c>
      <c r="U3581" s="54">
        <v>11500000</v>
      </c>
    </row>
    <row r="3582" spans="5:21">
      <c r="E3582" s="55">
        <v>357</v>
      </c>
      <c r="F3582" s="55">
        <v>2</v>
      </c>
      <c r="G3582" s="54" t="s">
        <v>1530</v>
      </c>
      <c r="H3582" s="54" t="s">
        <v>7663</v>
      </c>
      <c r="I3582" s="55" t="s">
        <v>1531</v>
      </c>
      <c r="J3582" s="54" t="s">
        <v>4468</v>
      </c>
      <c r="K3582" s="54" t="s">
        <v>4469</v>
      </c>
      <c r="L3582" s="54" t="s">
        <v>3533</v>
      </c>
      <c r="M3582" s="54" t="s">
        <v>3766</v>
      </c>
      <c r="N3582" s="54">
        <v>8</v>
      </c>
      <c r="P3582" s="54">
        <v>198.52</v>
      </c>
      <c r="R3582" s="54">
        <v>453.76</v>
      </c>
      <c r="U3582" s="54">
        <v>0</v>
      </c>
    </row>
    <row r="3583" spans="5:21">
      <c r="E3583" s="55">
        <v>357</v>
      </c>
      <c r="F3583" s="55">
        <v>3</v>
      </c>
      <c r="H3583" s="54" t="s">
        <v>7664</v>
      </c>
      <c r="I3583" s="55">
        <v>2</v>
      </c>
      <c r="J3583" s="54" t="s">
        <v>7665</v>
      </c>
      <c r="K3583" s="54" t="s">
        <v>7666</v>
      </c>
      <c r="L3583" s="54" t="s">
        <v>7667</v>
      </c>
      <c r="M3583" s="54" t="s">
        <v>3766</v>
      </c>
      <c r="N3583" s="54">
        <v>8.02</v>
      </c>
      <c r="P3583" s="54">
        <v>0.98</v>
      </c>
      <c r="R3583" s="54">
        <v>12545.76</v>
      </c>
      <c r="S3583" s="54">
        <v>2980</v>
      </c>
      <c r="T3583" s="54">
        <v>200</v>
      </c>
      <c r="U3583" s="54">
        <v>482500</v>
      </c>
    </row>
    <row r="3584" spans="5:21">
      <c r="E3584" s="55">
        <v>357</v>
      </c>
      <c r="F3584" s="55">
        <v>4</v>
      </c>
      <c r="H3584" s="54" t="s">
        <v>7668</v>
      </c>
      <c r="I3584" s="55">
        <v>2</v>
      </c>
      <c r="J3584" s="54" t="s">
        <v>7669</v>
      </c>
      <c r="K3584" s="54" t="s">
        <v>7670</v>
      </c>
      <c r="L3584" s="54" t="s">
        <v>7671</v>
      </c>
      <c r="M3584" s="54" t="s">
        <v>3766</v>
      </c>
      <c r="N3584" s="54">
        <v>8.02</v>
      </c>
      <c r="P3584" s="54">
        <v>1</v>
      </c>
      <c r="R3584" s="54">
        <v>9039.75</v>
      </c>
      <c r="S3584" s="54">
        <v>3349</v>
      </c>
      <c r="T3584" s="54">
        <v>437</v>
      </c>
      <c r="U3584" s="54">
        <v>180000</v>
      </c>
    </row>
    <row r="3585" spans="4:21">
      <c r="E3585" s="55">
        <v>357</v>
      </c>
      <c r="F3585" s="55">
        <v>8</v>
      </c>
      <c r="H3585" s="54" t="s">
        <v>7672</v>
      </c>
      <c r="I3585" s="55">
        <v>1</v>
      </c>
      <c r="J3585" s="54" t="s">
        <v>3690</v>
      </c>
      <c r="K3585" s="54" t="s">
        <v>3463</v>
      </c>
      <c r="L3585" s="54" t="s">
        <v>3464</v>
      </c>
      <c r="M3585" s="54" t="s">
        <v>3766</v>
      </c>
      <c r="N3585" s="54">
        <v>8</v>
      </c>
      <c r="P3585" s="54">
        <v>0.43</v>
      </c>
      <c r="R3585" s="54">
        <v>457.31</v>
      </c>
      <c r="S3585" s="54">
        <v>2351</v>
      </c>
      <c r="T3585" s="54">
        <v>170</v>
      </c>
      <c r="U3585" s="54">
        <v>1</v>
      </c>
    </row>
    <row r="3586" spans="4:21">
      <c r="E3586" s="55">
        <v>357</v>
      </c>
      <c r="F3586" s="55">
        <v>10</v>
      </c>
      <c r="H3586" s="54" t="s">
        <v>7673</v>
      </c>
      <c r="I3586" s="55">
        <v>2</v>
      </c>
      <c r="J3586" s="54" t="s">
        <v>7674</v>
      </c>
      <c r="K3586" s="54" t="s">
        <v>7673</v>
      </c>
      <c r="L3586" s="54" t="s">
        <v>309</v>
      </c>
      <c r="M3586" s="54" t="s">
        <v>3766</v>
      </c>
      <c r="N3586" s="54">
        <v>8</v>
      </c>
      <c r="P3586" s="54">
        <v>3.6480000000000001</v>
      </c>
      <c r="R3586" s="54">
        <v>22776.63</v>
      </c>
      <c r="S3586" s="54">
        <v>3202</v>
      </c>
      <c r="T3586" s="54">
        <v>91</v>
      </c>
      <c r="U3586" s="54">
        <v>46200</v>
      </c>
    </row>
    <row r="3587" spans="4:21">
      <c r="E3587" s="55">
        <v>358</v>
      </c>
      <c r="F3587" s="55">
        <v>1</v>
      </c>
      <c r="G3587" s="54" t="s">
        <v>1530</v>
      </c>
      <c r="H3587" s="54" t="s">
        <v>7663</v>
      </c>
      <c r="I3587" s="55" t="s">
        <v>1531</v>
      </c>
      <c r="J3587" s="54" t="s">
        <v>7675</v>
      </c>
      <c r="K3587" s="54" t="s">
        <v>3756</v>
      </c>
      <c r="L3587" s="54" t="s">
        <v>3757</v>
      </c>
      <c r="M3587" s="54" t="s">
        <v>3766</v>
      </c>
      <c r="N3587" s="54">
        <v>4</v>
      </c>
      <c r="P3587" s="54">
        <v>13.7</v>
      </c>
      <c r="R3587" s="54">
        <v>56.72</v>
      </c>
      <c r="S3587" s="54">
        <v>3497</v>
      </c>
      <c r="T3587" s="54">
        <v>358</v>
      </c>
      <c r="U3587" s="54">
        <v>11500000</v>
      </c>
    </row>
    <row r="3588" spans="4:21" ht="25.5">
      <c r="D3588" s="114" t="s">
        <v>9041</v>
      </c>
      <c r="E3588" s="55">
        <v>358</v>
      </c>
      <c r="F3588" s="55">
        <v>2</v>
      </c>
      <c r="G3588" s="54" t="s">
        <v>1530</v>
      </c>
      <c r="H3588" s="54" t="s">
        <v>107</v>
      </c>
      <c r="I3588" s="55" t="s">
        <v>1531</v>
      </c>
      <c r="J3588" s="54" t="s">
        <v>4468</v>
      </c>
      <c r="K3588" s="54" t="s">
        <v>4469</v>
      </c>
      <c r="L3588" s="54" t="s">
        <v>3533</v>
      </c>
      <c r="M3588" s="54" t="s">
        <v>3766</v>
      </c>
      <c r="N3588" s="54">
        <v>8</v>
      </c>
      <c r="P3588" s="54">
        <v>217.11</v>
      </c>
      <c r="R3588" s="54">
        <v>854.35</v>
      </c>
      <c r="U3588" s="54">
        <v>0</v>
      </c>
    </row>
    <row r="3589" spans="4:21">
      <c r="E3589" s="55">
        <v>358</v>
      </c>
      <c r="F3589" s="55">
        <v>2.0099999999999998</v>
      </c>
      <c r="H3589" s="54" t="s">
        <v>7676</v>
      </c>
      <c r="I3589" s="55">
        <v>2</v>
      </c>
      <c r="J3589" s="54" t="s">
        <v>7677</v>
      </c>
      <c r="K3589" s="54" t="s">
        <v>7676</v>
      </c>
      <c r="L3589" s="54" t="s">
        <v>363</v>
      </c>
      <c r="M3589" s="54" t="s">
        <v>215</v>
      </c>
      <c r="N3589" s="54">
        <v>7.07</v>
      </c>
      <c r="P3589" s="54">
        <v>1.54</v>
      </c>
      <c r="R3589" s="54">
        <v>11549.61</v>
      </c>
      <c r="S3589" s="54">
        <v>2344</v>
      </c>
      <c r="T3589" s="54">
        <v>340</v>
      </c>
      <c r="U3589" s="54">
        <v>225000</v>
      </c>
    </row>
    <row r="3590" spans="4:21">
      <c r="E3590" s="55">
        <v>358</v>
      </c>
      <c r="F3590" s="55">
        <v>2.02</v>
      </c>
      <c r="H3590" s="54" t="s">
        <v>7678</v>
      </c>
      <c r="I3590" s="55">
        <v>2</v>
      </c>
      <c r="J3590" s="54" t="s">
        <v>7679</v>
      </c>
      <c r="K3590" s="54" t="s">
        <v>7678</v>
      </c>
      <c r="L3590" s="54" t="s">
        <v>363</v>
      </c>
      <c r="M3590" s="54" t="s">
        <v>215</v>
      </c>
      <c r="N3590" s="54">
        <v>7.07</v>
      </c>
      <c r="P3590" s="54">
        <v>0.67</v>
      </c>
      <c r="R3590" s="54">
        <v>12669.83</v>
      </c>
      <c r="S3590" s="54">
        <v>3263</v>
      </c>
      <c r="T3590" s="54">
        <v>907</v>
      </c>
      <c r="U3590" s="54">
        <v>10</v>
      </c>
    </row>
    <row r="3591" spans="4:21">
      <c r="E3591" s="55">
        <v>358</v>
      </c>
      <c r="F3591" s="55">
        <v>3</v>
      </c>
      <c r="H3591" s="54" t="s">
        <v>7680</v>
      </c>
      <c r="I3591" s="55">
        <v>2</v>
      </c>
      <c r="J3591" s="54" t="s">
        <v>7681</v>
      </c>
      <c r="K3591" s="54" t="s">
        <v>7680</v>
      </c>
      <c r="L3591" s="54" t="s">
        <v>363</v>
      </c>
      <c r="M3591" s="54" t="s">
        <v>3766</v>
      </c>
      <c r="N3591" s="54">
        <v>8</v>
      </c>
      <c r="P3591" s="54">
        <v>3.28</v>
      </c>
      <c r="R3591" s="54">
        <v>8121.6</v>
      </c>
      <c r="S3591" s="54">
        <v>3386</v>
      </c>
      <c r="T3591" s="54">
        <v>316</v>
      </c>
      <c r="U3591" s="54">
        <v>233000</v>
      </c>
    </row>
    <row r="3592" spans="4:21">
      <c r="E3592" s="55">
        <v>358.01</v>
      </c>
      <c r="F3592" s="55">
        <v>1</v>
      </c>
      <c r="H3592" s="54" t="s">
        <v>7682</v>
      </c>
      <c r="I3592" s="55">
        <v>2</v>
      </c>
      <c r="J3592" s="54" t="s">
        <v>7683</v>
      </c>
      <c r="K3592" s="54" t="s">
        <v>7682</v>
      </c>
      <c r="L3592" s="54" t="s">
        <v>363</v>
      </c>
      <c r="M3592" s="54" t="s">
        <v>215</v>
      </c>
      <c r="N3592" s="54">
        <v>7.07</v>
      </c>
      <c r="P3592" s="54">
        <v>0.45</v>
      </c>
      <c r="R3592" s="54">
        <v>9163.83</v>
      </c>
      <c r="S3592" s="54">
        <v>3431</v>
      </c>
      <c r="T3592" s="54">
        <v>430</v>
      </c>
      <c r="U3592" s="54">
        <v>270000</v>
      </c>
    </row>
    <row r="3593" spans="4:21">
      <c r="E3593" s="55">
        <v>358.01</v>
      </c>
      <c r="F3593" s="55">
        <v>2</v>
      </c>
      <c r="H3593" s="54" t="s">
        <v>7684</v>
      </c>
      <c r="I3593" s="55">
        <v>2</v>
      </c>
      <c r="J3593" s="54" t="s">
        <v>7685</v>
      </c>
      <c r="K3593" s="54" t="s">
        <v>7684</v>
      </c>
      <c r="L3593" s="54" t="s">
        <v>363</v>
      </c>
      <c r="M3593" s="54" t="s">
        <v>215</v>
      </c>
      <c r="N3593" s="54">
        <v>7.07</v>
      </c>
      <c r="P3593" s="54">
        <v>0.48</v>
      </c>
      <c r="R3593" s="54">
        <v>8745.52</v>
      </c>
      <c r="S3593" s="54">
        <v>2916</v>
      </c>
      <c r="T3593" s="54">
        <v>78</v>
      </c>
      <c r="U3593" s="54">
        <v>315000</v>
      </c>
    </row>
    <row r="3594" spans="4:21">
      <c r="E3594" s="55">
        <v>358.01</v>
      </c>
      <c r="F3594" s="55">
        <v>3</v>
      </c>
      <c r="H3594" s="54" t="s">
        <v>7686</v>
      </c>
      <c r="I3594" s="55">
        <v>2</v>
      </c>
      <c r="J3594" s="54" t="s">
        <v>7687</v>
      </c>
      <c r="K3594" s="54" t="s">
        <v>7686</v>
      </c>
      <c r="L3594" s="54" t="s">
        <v>363</v>
      </c>
      <c r="M3594" s="54" t="s">
        <v>215</v>
      </c>
      <c r="N3594" s="54">
        <v>7.07</v>
      </c>
      <c r="P3594" s="54">
        <v>0.6</v>
      </c>
      <c r="R3594" s="54">
        <v>11730.41</v>
      </c>
      <c r="S3594" s="54">
        <v>2024</v>
      </c>
      <c r="T3594" s="54">
        <v>243</v>
      </c>
      <c r="U3594" s="54">
        <v>101000</v>
      </c>
    </row>
    <row r="3595" spans="4:21">
      <c r="E3595" s="55">
        <v>358.01</v>
      </c>
      <c r="F3595" s="55">
        <v>4</v>
      </c>
      <c r="H3595" s="54" t="s">
        <v>7688</v>
      </c>
      <c r="I3595" s="55">
        <v>2</v>
      </c>
      <c r="J3595" s="54" t="s">
        <v>7689</v>
      </c>
      <c r="K3595" s="54" t="s">
        <v>7690</v>
      </c>
      <c r="L3595" s="54" t="s">
        <v>363</v>
      </c>
      <c r="M3595" s="54" t="s">
        <v>215</v>
      </c>
      <c r="N3595" s="54">
        <v>7.07</v>
      </c>
      <c r="P3595" s="54">
        <v>0.45</v>
      </c>
      <c r="R3595" s="54">
        <v>8862.5</v>
      </c>
      <c r="S3595" s="54">
        <v>3349</v>
      </c>
      <c r="T3595" s="54">
        <v>676</v>
      </c>
      <c r="U3595" s="54">
        <v>212000</v>
      </c>
    </row>
    <row r="3596" spans="4:21">
      <c r="E3596" s="55">
        <v>358.01</v>
      </c>
      <c r="F3596" s="55">
        <v>5</v>
      </c>
      <c r="H3596" s="54" t="s">
        <v>7691</v>
      </c>
      <c r="I3596" s="55">
        <v>2</v>
      </c>
      <c r="J3596" s="54" t="s">
        <v>7692</v>
      </c>
      <c r="K3596" s="54" t="s">
        <v>7691</v>
      </c>
      <c r="L3596" s="54" t="s">
        <v>363</v>
      </c>
      <c r="M3596" s="54" t="s">
        <v>215</v>
      </c>
      <c r="N3596" s="54">
        <v>7.07</v>
      </c>
      <c r="P3596" s="54">
        <v>0.47</v>
      </c>
      <c r="R3596" s="54">
        <v>8970.5499999999993</v>
      </c>
      <c r="S3596" s="54">
        <v>1781</v>
      </c>
      <c r="T3596" s="54">
        <v>59</v>
      </c>
      <c r="U3596" s="54">
        <v>151500</v>
      </c>
    </row>
    <row r="3597" spans="4:21">
      <c r="E3597" s="55">
        <v>358.01</v>
      </c>
      <c r="F3597" s="55">
        <v>6</v>
      </c>
      <c r="H3597" s="54" t="s">
        <v>7693</v>
      </c>
      <c r="I3597" s="55">
        <v>2</v>
      </c>
      <c r="J3597" s="54" t="s">
        <v>7694</v>
      </c>
      <c r="K3597" s="54" t="s">
        <v>7693</v>
      </c>
      <c r="L3597" s="54" t="s">
        <v>363</v>
      </c>
      <c r="M3597" s="54" t="s">
        <v>215</v>
      </c>
      <c r="N3597" s="54">
        <v>7.07</v>
      </c>
      <c r="P3597" s="54">
        <v>0.45</v>
      </c>
      <c r="R3597" s="54">
        <v>9447.43</v>
      </c>
      <c r="S3597" s="54">
        <v>2775</v>
      </c>
      <c r="T3597" s="54">
        <v>67</v>
      </c>
      <c r="U3597" s="54">
        <v>284250</v>
      </c>
    </row>
    <row r="3598" spans="4:21">
      <c r="E3598" s="55">
        <v>358.01</v>
      </c>
      <c r="F3598" s="55">
        <v>7</v>
      </c>
      <c r="H3598" s="54" t="s">
        <v>7695</v>
      </c>
      <c r="I3598" s="55">
        <v>2</v>
      </c>
      <c r="J3598" s="54" t="s">
        <v>7696</v>
      </c>
      <c r="K3598" s="54" t="s">
        <v>7695</v>
      </c>
      <c r="L3598" s="54" t="s">
        <v>363</v>
      </c>
      <c r="M3598" s="54" t="s">
        <v>215</v>
      </c>
      <c r="N3598" s="54">
        <v>7.07</v>
      </c>
      <c r="P3598" s="54">
        <v>0.45</v>
      </c>
      <c r="R3598" s="54">
        <v>10106.799999999999</v>
      </c>
      <c r="S3598" s="54">
        <v>2564</v>
      </c>
      <c r="T3598" s="54">
        <v>7</v>
      </c>
      <c r="U3598" s="54">
        <v>244000</v>
      </c>
    </row>
    <row r="3599" spans="4:21">
      <c r="E3599" s="55">
        <v>358.01</v>
      </c>
      <c r="F3599" s="55">
        <v>8</v>
      </c>
      <c r="H3599" s="54" t="s">
        <v>7697</v>
      </c>
      <c r="I3599" s="55">
        <v>2</v>
      </c>
      <c r="J3599" s="54" t="s">
        <v>7698</v>
      </c>
      <c r="K3599" s="54" t="s">
        <v>7697</v>
      </c>
      <c r="L3599" s="54" t="s">
        <v>363</v>
      </c>
      <c r="M3599" s="54" t="s">
        <v>215</v>
      </c>
      <c r="N3599" s="54">
        <v>7.07</v>
      </c>
      <c r="P3599" s="54">
        <v>0.55000000000000004</v>
      </c>
      <c r="R3599" s="54">
        <v>10174.15</v>
      </c>
      <c r="S3599" s="54">
        <v>1865</v>
      </c>
      <c r="T3599" s="54">
        <v>246</v>
      </c>
      <c r="U3599" s="54">
        <v>146000</v>
      </c>
    </row>
    <row r="3600" spans="4:21">
      <c r="E3600" s="55">
        <v>358.01</v>
      </c>
      <c r="F3600" s="55">
        <v>9</v>
      </c>
      <c r="H3600" s="54" t="s">
        <v>7699</v>
      </c>
      <c r="I3600" s="55">
        <v>2</v>
      </c>
      <c r="J3600" s="54" t="s">
        <v>7700</v>
      </c>
      <c r="K3600" s="54" t="s">
        <v>7699</v>
      </c>
      <c r="L3600" s="54" t="s">
        <v>363</v>
      </c>
      <c r="M3600" s="54" t="s">
        <v>215</v>
      </c>
      <c r="N3600" s="54">
        <v>7.07</v>
      </c>
      <c r="P3600" s="54">
        <v>0.56000000000000005</v>
      </c>
      <c r="R3600" s="54">
        <v>9851.56</v>
      </c>
      <c r="S3600" s="54">
        <v>1866</v>
      </c>
      <c r="T3600" s="54">
        <v>58</v>
      </c>
      <c r="U3600" s="54">
        <v>1</v>
      </c>
    </row>
    <row r="3601" spans="5:21">
      <c r="E3601" s="55">
        <v>358.01</v>
      </c>
      <c r="F3601" s="55">
        <v>10</v>
      </c>
      <c r="H3601" s="54" t="s">
        <v>7701</v>
      </c>
      <c r="I3601" s="55">
        <v>2</v>
      </c>
      <c r="J3601" s="54" t="s">
        <v>7702</v>
      </c>
      <c r="K3601" s="54" t="s">
        <v>7701</v>
      </c>
      <c r="L3601" s="54" t="s">
        <v>363</v>
      </c>
      <c r="M3601" s="54" t="s">
        <v>215</v>
      </c>
      <c r="N3601" s="54">
        <v>7.07</v>
      </c>
      <c r="P3601" s="54">
        <v>0.47</v>
      </c>
      <c r="R3601" s="54">
        <v>8649.7999999999993</v>
      </c>
      <c r="U3601" s="54">
        <v>0</v>
      </c>
    </row>
    <row r="3602" spans="5:21">
      <c r="E3602" s="55">
        <v>358.01</v>
      </c>
      <c r="F3602" s="55">
        <v>11</v>
      </c>
      <c r="H3602" s="54" t="s">
        <v>7703</v>
      </c>
      <c r="I3602" s="55">
        <v>2</v>
      </c>
      <c r="J3602" s="54" t="s">
        <v>7704</v>
      </c>
      <c r="K3602" s="54" t="s">
        <v>7703</v>
      </c>
      <c r="L3602" s="54" t="s">
        <v>363</v>
      </c>
      <c r="M3602" s="54" t="s">
        <v>215</v>
      </c>
      <c r="N3602" s="54">
        <v>7.07</v>
      </c>
      <c r="P3602" s="54">
        <v>0.47</v>
      </c>
      <c r="R3602" s="54">
        <v>10487.81</v>
      </c>
      <c r="U3602" s="54">
        <v>0</v>
      </c>
    </row>
    <row r="3603" spans="5:21">
      <c r="E3603" s="55">
        <v>358.01</v>
      </c>
      <c r="F3603" s="55">
        <v>12</v>
      </c>
      <c r="H3603" s="54" t="s">
        <v>7705</v>
      </c>
      <c r="I3603" s="55">
        <v>2</v>
      </c>
      <c r="J3603" s="54" t="s">
        <v>7706</v>
      </c>
      <c r="K3603" s="54" t="s">
        <v>7705</v>
      </c>
      <c r="L3603" s="54" t="s">
        <v>363</v>
      </c>
      <c r="M3603" s="54" t="s">
        <v>215</v>
      </c>
      <c r="N3603" s="54">
        <v>7.07</v>
      </c>
      <c r="P3603" s="54">
        <v>0.47</v>
      </c>
      <c r="R3603" s="54">
        <v>9280.81</v>
      </c>
      <c r="U3603" s="54">
        <v>0</v>
      </c>
    </row>
    <row r="3604" spans="5:21">
      <c r="E3604" s="55">
        <v>358.01</v>
      </c>
      <c r="F3604" s="55">
        <v>13</v>
      </c>
      <c r="H3604" s="54" t="s">
        <v>7707</v>
      </c>
      <c r="I3604" s="55">
        <v>2</v>
      </c>
      <c r="J3604" s="54" t="s">
        <v>7708</v>
      </c>
      <c r="K3604" s="54" t="s">
        <v>7707</v>
      </c>
      <c r="L3604" s="54" t="s">
        <v>363</v>
      </c>
      <c r="M3604" s="54" t="s">
        <v>215</v>
      </c>
      <c r="N3604" s="54">
        <v>7.07</v>
      </c>
      <c r="P3604" s="54">
        <v>0.47</v>
      </c>
      <c r="R3604" s="54">
        <v>9901.19</v>
      </c>
      <c r="S3604" s="54">
        <v>3502</v>
      </c>
      <c r="T3604" s="54">
        <v>110</v>
      </c>
      <c r="U3604" s="54">
        <v>254000</v>
      </c>
    </row>
    <row r="3605" spans="5:21">
      <c r="E3605" s="55">
        <v>358.01</v>
      </c>
      <c r="F3605" s="55">
        <v>14</v>
      </c>
      <c r="H3605" s="54" t="s">
        <v>7709</v>
      </c>
      <c r="I3605" s="55">
        <v>2</v>
      </c>
      <c r="J3605" s="54" t="s">
        <v>7710</v>
      </c>
      <c r="K3605" s="54" t="s">
        <v>7709</v>
      </c>
      <c r="L3605" s="54" t="s">
        <v>363</v>
      </c>
      <c r="M3605" s="54" t="s">
        <v>215</v>
      </c>
      <c r="N3605" s="54">
        <v>7.07</v>
      </c>
      <c r="P3605" s="54">
        <v>0.47</v>
      </c>
      <c r="R3605" s="54">
        <v>10362.040000000001</v>
      </c>
      <c r="U3605" s="54">
        <v>0</v>
      </c>
    </row>
    <row r="3606" spans="5:21">
      <c r="E3606" s="55">
        <v>358.02</v>
      </c>
      <c r="F3606" s="55">
        <v>1</v>
      </c>
      <c r="H3606" s="54" t="s">
        <v>7711</v>
      </c>
      <c r="I3606" s="55">
        <v>2</v>
      </c>
      <c r="J3606" s="54" t="s">
        <v>7712</v>
      </c>
      <c r="K3606" s="54" t="s">
        <v>7711</v>
      </c>
      <c r="L3606" s="54" t="s">
        <v>363</v>
      </c>
      <c r="M3606" s="54" t="s">
        <v>215</v>
      </c>
      <c r="N3606" s="54">
        <v>7.07</v>
      </c>
      <c r="P3606" s="54">
        <v>0.46</v>
      </c>
      <c r="R3606" s="54">
        <v>11696.65</v>
      </c>
      <c r="S3606" s="54">
        <v>3189</v>
      </c>
      <c r="T3606" s="54">
        <v>620</v>
      </c>
      <c r="U3606" s="54">
        <v>1</v>
      </c>
    </row>
    <row r="3607" spans="5:21">
      <c r="E3607" s="55">
        <v>358.02</v>
      </c>
      <c r="F3607" s="55">
        <v>2</v>
      </c>
      <c r="H3607" s="54" t="s">
        <v>7713</v>
      </c>
      <c r="I3607" s="55">
        <v>2</v>
      </c>
      <c r="J3607" s="54" t="s">
        <v>7714</v>
      </c>
      <c r="K3607" s="54" t="s">
        <v>7713</v>
      </c>
      <c r="L3607" s="54" t="s">
        <v>363</v>
      </c>
      <c r="M3607" s="54" t="s">
        <v>215</v>
      </c>
      <c r="N3607" s="54">
        <v>7.07</v>
      </c>
      <c r="P3607" s="54">
        <v>0.96</v>
      </c>
      <c r="R3607" s="54">
        <v>9784.2000000000007</v>
      </c>
      <c r="S3607" s="54">
        <v>2119</v>
      </c>
      <c r="T3607" s="54">
        <v>158</v>
      </c>
      <c r="U3607" s="54">
        <v>161856</v>
      </c>
    </row>
    <row r="3608" spans="5:21">
      <c r="E3608" s="55">
        <v>358.02</v>
      </c>
      <c r="F3608" s="55">
        <v>3</v>
      </c>
      <c r="H3608" s="54" t="s">
        <v>7715</v>
      </c>
      <c r="I3608" s="55">
        <v>2</v>
      </c>
      <c r="J3608" s="54" t="s">
        <v>7716</v>
      </c>
      <c r="K3608" s="54" t="s">
        <v>7715</v>
      </c>
      <c r="L3608" s="54" t="s">
        <v>363</v>
      </c>
      <c r="M3608" s="54" t="s">
        <v>215</v>
      </c>
      <c r="N3608" s="54">
        <v>7.07</v>
      </c>
      <c r="P3608" s="54">
        <v>1.02</v>
      </c>
      <c r="R3608" s="54">
        <v>11682.47</v>
      </c>
      <c r="U3608" s="54">
        <v>0</v>
      </c>
    </row>
    <row r="3609" spans="5:21">
      <c r="E3609" s="55">
        <v>358.02</v>
      </c>
      <c r="F3609" s="55">
        <v>4</v>
      </c>
      <c r="H3609" s="54" t="s">
        <v>7717</v>
      </c>
      <c r="I3609" s="55" t="s">
        <v>536</v>
      </c>
      <c r="J3609" s="54" t="s">
        <v>7718</v>
      </c>
      <c r="K3609" s="54" t="s">
        <v>7717</v>
      </c>
      <c r="L3609" s="54" t="s">
        <v>363</v>
      </c>
      <c r="M3609" s="54" t="s">
        <v>215</v>
      </c>
      <c r="N3609" s="54">
        <v>7.07</v>
      </c>
      <c r="P3609" s="54">
        <v>0.55000000000000004</v>
      </c>
      <c r="Q3609" s="54" t="s">
        <v>538</v>
      </c>
      <c r="R3609" s="54">
        <v>0</v>
      </c>
      <c r="S3609" s="54">
        <v>3285</v>
      </c>
      <c r="T3609" s="54">
        <v>824</v>
      </c>
      <c r="U3609" s="54">
        <v>10</v>
      </c>
    </row>
    <row r="3610" spans="5:21">
      <c r="E3610" s="55">
        <v>358.02</v>
      </c>
      <c r="F3610" s="55">
        <v>5</v>
      </c>
      <c r="H3610" s="54" t="s">
        <v>7719</v>
      </c>
      <c r="I3610" s="55">
        <v>2</v>
      </c>
      <c r="J3610" s="54" t="s">
        <v>7720</v>
      </c>
      <c r="K3610" s="54" t="s">
        <v>7719</v>
      </c>
      <c r="L3610" s="54" t="s">
        <v>363</v>
      </c>
      <c r="M3610" s="54" t="s">
        <v>215</v>
      </c>
      <c r="N3610" s="54">
        <v>7.07</v>
      </c>
      <c r="P3610" s="54">
        <v>0.46</v>
      </c>
      <c r="R3610" s="54">
        <v>9780.66</v>
      </c>
      <c r="S3610" s="54">
        <v>2718</v>
      </c>
      <c r="T3610" s="54">
        <v>306</v>
      </c>
      <c r="U3610" s="54">
        <v>1</v>
      </c>
    </row>
    <row r="3611" spans="5:21">
      <c r="E3611" s="55">
        <v>358.02</v>
      </c>
      <c r="F3611" s="55">
        <v>6</v>
      </c>
      <c r="H3611" s="54" t="s">
        <v>7721</v>
      </c>
      <c r="I3611" s="55">
        <v>2</v>
      </c>
      <c r="J3611" s="54" t="s">
        <v>7722</v>
      </c>
      <c r="K3611" s="54" t="s">
        <v>7721</v>
      </c>
      <c r="L3611" s="54" t="s">
        <v>363</v>
      </c>
      <c r="M3611" s="54" t="s">
        <v>215</v>
      </c>
      <c r="N3611" s="54">
        <v>7.07</v>
      </c>
      <c r="P3611" s="54">
        <v>0.45</v>
      </c>
      <c r="R3611" s="54">
        <v>10099.709999999999</v>
      </c>
      <c r="S3611" s="54">
        <v>2993</v>
      </c>
      <c r="T3611" s="54">
        <v>284</v>
      </c>
      <c r="U3611" s="54">
        <v>1</v>
      </c>
    </row>
    <row r="3612" spans="5:21">
      <c r="E3612" s="55">
        <v>358.02</v>
      </c>
      <c r="F3612" s="55">
        <v>7</v>
      </c>
      <c r="H3612" s="54" t="s">
        <v>7723</v>
      </c>
      <c r="I3612" s="55">
        <v>2</v>
      </c>
      <c r="J3612" s="54" t="s">
        <v>7724</v>
      </c>
      <c r="K3612" s="54" t="s">
        <v>7723</v>
      </c>
      <c r="L3612" s="54" t="s">
        <v>363</v>
      </c>
      <c r="M3612" s="54" t="s">
        <v>215</v>
      </c>
      <c r="N3612" s="54">
        <v>7.07</v>
      </c>
      <c r="P3612" s="54">
        <v>0.45</v>
      </c>
      <c r="R3612" s="54">
        <v>11283.74</v>
      </c>
      <c r="S3612" s="54">
        <v>3156</v>
      </c>
      <c r="T3612" s="54">
        <v>284</v>
      </c>
      <c r="U3612" s="54">
        <v>425000</v>
      </c>
    </row>
    <row r="3613" spans="5:21">
      <c r="E3613" s="55">
        <v>358.02</v>
      </c>
      <c r="F3613" s="55">
        <v>8</v>
      </c>
      <c r="H3613" s="54" t="s">
        <v>7725</v>
      </c>
      <c r="I3613" s="55">
        <v>2</v>
      </c>
      <c r="J3613" s="54" t="s">
        <v>7726</v>
      </c>
      <c r="K3613" s="54" t="s">
        <v>7725</v>
      </c>
      <c r="L3613" s="54" t="s">
        <v>363</v>
      </c>
      <c r="M3613" s="54" t="s">
        <v>215</v>
      </c>
      <c r="N3613" s="54">
        <v>7.07</v>
      </c>
      <c r="P3613" s="54">
        <v>0.45</v>
      </c>
      <c r="R3613" s="54">
        <v>9862.19</v>
      </c>
      <c r="S3613" s="54">
        <v>3381</v>
      </c>
      <c r="T3613" s="54">
        <v>413</v>
      </c>
      <c r="U3613" s="54">
        <v>262000</v>
      </c>
    </row>
    <row r="3614" spans="5:21">
      <c r="E3614" s="55">
        <v>358.02</v>
      </c>
      <c r="F3614" s="55">
        <v>9</v>
      </c>
      <c r="H3614" s="54" t="s">
        <v>7727</v>
      </c>
      <c r="I3614" s="55">
        <v>2</v>
      </c>
      <c r="J3614" s="54" t="s">
        <v>7728</v>
      </c>
      <c r="K3614" s="54" t="s">
        <v>7727</v>
      </c>
      <c r="L3614" s="54" t="s">
        <v>363</v>
      </c>
      <c r="M3614" s="54" t="s">
        <v>215</v>
      </c>
      <c r="N3614" s="54">
        <v>7.07</v>
      </c>
      <c r="P3614" s="54">
        <v>0.45</v>
      </c>
      <c r="R3614" s="54">
        <v>10496.75</v>
      </c>
      <c r="S3614" s="54">
        <v>3457</v>
      </c>
      <c r="T3614" s="54">
        <v>219</v>
      </c>
      <c r="U3614" s="54">
        <v>325000</v>
      </c>
    </row>
    <row r="3615" spans="5:21">
      <c r="E3615" s="55">
        <v>358.02</v>
      </c>
      <c r="F3615" s="55">
        <v>10</v>
      </c>
      <c r="H3615" s="54" t="s">
        <v>7729</v>
      </c>
      <c r="I3615" s="55">
        <v>2</v>
      </c>
      <c r="J3615" s="54" t="s">
        <v>7730</v>
      </c>
      <c r="K3615" s="54" t="s">
        <v>7729</v>
      </c>
      <c r="L3615" s="54" t="s">
        <v>363</v>
      </c>
      <c r="M3615" s="54" t="s">
        <v>215</v>
      </c>
      <c r="N3615" s="54">
        <v>7.07</v>
      </c>
      <c r="P3615" s="54">
        <v>0.46</v>
      </c>
      <c r="R3615" s="54">
        <v>12407.5</v>
      </c>
      <c r="U3615" s="54">
        <v>0</v>
      </c>
    </row>
    <row r="3616" spans="5:21">
      <c r="E3616" s="55">
        <v>358.02</v>
      </c>
      <c r="F3616" s="55">
        <v>11</v>
      </c>
      <c r="H3616" s="54" t="s">
        <v>7731</v>
      </c>
      <c r="I3616" s="55">
        <v>2</v>
      </c>
      <c r="J3616" s="54" t="s">
        <v>7732</v>
      </c>
      <c r="K3616" s="54" t="s">
        <v>7731</v>
      </c>
      <c r="L3616" s="54" t="s">
        <v>363</v>
      </c>
      <c r="M3616" s="54" t="s">
        <v>215</v>
      </c>
      <c r="N3616" s="54">
        <v>7.07</v>
      </c>
      <c r="P3616" s="54">
        <v>0.47</v>
      </c>
      <c r="R3616" s="54">
        <v>10064.26</v>
      </c>
      <c r="S3616" s="54">
        <v>1793</v>
      </c>
      <c r="T3616" s="54">
        <v>16</v>
      </c>
      <c r="U3616" s="54">
        <v>173000</v>
      </c>
    </row>
    <row r="3617" spans="3:21">
      <c r="E3617" s="55">
        <v>358.02</v>
      </c>
      <c r="F3617" s="55">
        <v>12</v>
      </c>
      <c r="H3617" s="54" t="s">
        <v>7733</v>
      </c>
      <c r="I3617" s="55">
        <v>2</v>
      </c>
      <c r="J3617" s="54" t="s">
        <v>7734</v>
      </c>
      <c r="K3617" s="54" t="s">
        <v>7733</v>
      </c>
      <c r="L3617" s="54" t="s">
        <v>363</v>
      </c>
      <c r="M3617" s="54" t="s">
        <v>215</v>
      </c>
      <c r="N3617" s="54">
        <v>7.07</v>
      </c>
      <c r="P3617" s="54">
        <v>0.47</v>
      </c>
      <c r="R3617" s="54">
        <v>11312.1</v>
      </c>
      <c r="S3617" s="54">
        <v>2012</v>
      </c>
      <c r="T3617" s="54">
        <v>194</v>
      </c>
      <c r="U3617" s="54">
        <v>196000</v>
      </c>
    </row>
    <row r="3618" spans="3:21">
      <c r="E3618" s="55">
        <v>359</v>
      </c>
      <c r="F3618" s="55">
        <v>2</v>
      </c>
      <c r="H3618" s="54" t="s">
        <v>7690</v>
      </c>
      <c r="I3618" s="55">
        <v>2</v>
      </c>
      <c r="J3618" s="54" t="s">
        <v>7735</v>
      </c>
      <c r="K3618" s="54" t="s">
        <v>7690</v>
      </c>
      <c r="L3618" s="54" t="s">
        <v>363</v>
      </c>
      <c r="M3618" s="54" t="s">
        <v>91</v>
      </c>
      <c r="N3618" s="54">
        <v>7</v>
      </c>
      <c r="P3618" s="54">
        <v>0.77</v>
      </c>
      <c r="R3618" s="54">
        <v>6536.98</v>
      </c>
      <c r="S3618" s="54">
        <v>2588</v>
      </c>
      <c r="T3618" s="54">
        <v>48</v>
      </c>
      <c r="U3618" s="54">
        <v>1</v>
      </c>
    </row>
    <row r="3619" spans="3:21">
      <c r="E3619" s="55">
        <v>360</v>
      </c>
      <c r="F3619" s="55">
        <v>1</v>
      </c>
      <c r="H3619" s="54" t="s">
        <v>7736</v>
      </c>
      <c r="I3619" s="55">
        <v>2</v>
      </c>
      <c r="J3619" s="54" t="s">
        <v>7737</v>
      </c>
      <c r="K3619" s="54" t="s">
        <v>7736</v>
      </c>
      <c r="L3619" s="54" t="s">
        <v>363</v>
      </c>
      <c r="M3619" s="54" t="s">
        <v>91</v>
      </c>
      <c r="N3619" s="54">
        <v>7.01</v>
      </c>
      <c r="P3619" s="54">
        <v>15.47</v>
      </c>
      <c r="R3619" s="54">
        <v>27884.97</v>
      </c>
      <c r="S3619" s="54">
        <v>3060</v>
      </c>
      <c r="T3619" s="54">
        <v>36</v>
      </c>
      <c r="U3619" s="54">
        <v>350000</v>
      </c>
    </row>
    <row r="3620" spans="3:21">
      <c r="E3620" s="55">
        <v>360</v>
      </c>
      <c r="F3620" s="55">
        <v>1.01</v>
      </c>
      <c r="H3620" s="54" t="s">
        <v>7738</v>
      </c>
      <c r="I3620" s="55">
        <v>2</v>
      </c>
      <c r="J3620" s="54" t="s">
        <v>7739</v>
      </c>
      <c r="K3620" s="54" t="s">
        <v>7740</v>
      </c>
      <c r="L3620" s="54" t="s">
        <v>760</v>
      </c>
      <c r="M3620" s="54" t="s">
        <v>91</v>
      </c>
      <c r="N3620" s="54">
        <v>7.01</v>
      </c>
      <c r="P3620" s="54">
        <v>1</v>
      </c>
      <c r="R3620" s="54">
        <v>13697.88</v>
      </c>
      <c r="S3620" s="54">
        <v>2817</v>
      </c>
      <c r="T3620" s="54">
        <v>51</v>
      </c>
      <c r="U3620" s="54">
        <v>150000</v>
      </c>
    </row>
    <row r="3621" spans="3:21">
      <c r="E3621" s="55">
        <v>360</v>
      </c>
      <c r="F3621" s="55">
        <v>1.01</v>
      </c>
      <c r="G3621" s="54" t="s">
        <v>1530</v>
      </c>
      <c r="H3621" s="54" t="s">
        <v>7738</v>
      </c>
      <c r="I3621" s="55" t="s">
        <v>1531</v>
      </c>
      <c r="J3621" s="54" t="s">
        <v>7739</v>
      </c>
      <c r="K3621" s="54" t="s">
        <v>7740</v>
      </c>
      <c r="L3621" s="54" t="s">
        <v>760</v>
      </c>
      <c r="M3621" s="54" t="s">
        <v>91</v>
      </c>
      <c r="N3621" s="54">
        <v>7.01</v>
      </c>
      <c r="P3621" s="54">
        <v>11.15</v>
      </c>
      <c r="R3621" s="54">
        <v>46.09</v>
      </c>
      <c r="U3621" s="54">
        <v>0</v>
      </c>
    </row>
    <row r="3622" spans="3:21">
      <c r="E3622" s="55">
        <v>360</v>
      </c>
      <c r="F3622" s="55">
        <v>1.02</v>
      </c>
      <c r="H3622" s="54" t="s">
        <v>7741</v>
      </c>
      <c r="I3622" s="55">
        <v>2</v>
      </c>
      <c r="J3622" s="54" t="s">
        <v>7742</v>
      </c>
      <c r="K3622" s="54" t="s">
        <v>7741</v>
      </c>
      <c r="L3622" s="54" t="s">
        <v>363</v>
      </c>
      <c r="M3622" s="54" t="s">
        <v>91</v>
      </c>
      <c r="N3622" s="54">
        <v>7.01</v>
      </c>
      <c r="P3622" s="54">
        <v>1.33</v>
      </c>
      <c r="R3622" s="54">
        <v>16147.48</v>
      </c>
      <c r="S3622" s="54">
        <v>2803</v>
      </c>
      <c r="T3622" s="54">
        <v>50</v>
      </c>
      <c r="U3622" s="54">
        <v>122500</v>
      </c>
    </row>
    <row r="3623" spans="3:21">
      <c r="E3623" s="55">
        <v>360</v>
      </c>
      <c r="F3623" s="55">
        <v>1.03</v>
      </c>
      <c r="H3623" s="54" t="s">
        <v>7743</v>
      </c>
      <c r="I3623" s="55" t="s">
        <v>3974</v>
      </c>
      <c r="J3623" s="54" t="s">
        <v>7744</v>
      </c>
      <c r="K3623" s="54" t="s">
        <v>7743</v>
      </c>
      <c r="L3623" s="54" t="s">
        <v>2159</v>
      </c>
      <c r="M3623" s="54" t="s">
        <v>91</v>
      </c>
      <c r="N3623" s="54">
        <v>7.01</v>
      </c>
      <c r="P3623" s="54">
        <v>1</v>
      </c>
      <c r="R3623" s="54">
        <v>23113.4</v>
      </c>
      <c r="S3623" s="54">
        <v>3147</v>
      </c>
      <c r="T3623" s="54">
        <v>267</v>
      </c>
      <c r="U3623" s="54">
        <v>315000</v>
      </c>
    </row>
    <row r="3624" spans="3:21">
      <c r="E3624" s="55">
        <v>360</v>
      </c>
      <c r="F3624" s="55">
        <v>1.03</v>
      </c>
      <c r="G3624" s="54" t="s">
        <v>1530</v>
      </c>
      <c r="H3624" s="54" t="s">
        <v>7743</v>
      </c>
      <c r="I3624" s="55" t="s">
        <v>1531</v>
      </c>
      <c r="J3624" s="54" t="s">
        <v>7744</v>
      </c>
      <c r="K3624" s="54" t="s">
        <v>7743</v>
      </c>
      <c r="L3624" s="54" t="s">
        <v>2159</v>
      </c>
      <c r="M3624" s="54" t="s">
        <v>91</v>
      </c>
      <c r="N3624" s="54">
        <v>7.01</v>
      </c>
      <c r="P3624" s="54">
        <v>9</v>
      </c>
      <c r="R3624" s="54">
        <v>35.450000000000003</v>
      </c>
      <c r="S3624" s="54">
        <v>3147</v>
      </c>
      <c r="T3624" s="54">
        <v>267</v>
      </c>
      <c r="U3624" s="54">
        <v>315000</v>
      </c>
    </row>
    <row r="3625" spans="3:21">
      <c r="E3625" s="55">
        <v>360</v>
      </c>
      <c r="F3625" s="55">
        <v>1.04</v>
      </c>
      <c r="H3625" s="54" t="s">
        <v>7745</v>
      </c>
      <c r="I3625" s="55">
        <v>1</v>
      </c>
      <c r="J3625" s="54" t="s">
        <v>7746</v>
      </c>
      <c r="K3625" s="54" t="s">
        <v>5309</v>
      </c>
      <c r="L3625" s="54" t="s">
        <v>363</v>
      </c>
      <c r="M3625" s="54" t="s">
        <v>91</v>
      </c>
      <c r="N3625" s="54">
        <v>7.01</v>
      </c>
      <c r="P3625" s="54">
        <v>1.71</v>
      </c>
      <c r="R3625" s="54">
        <v>304.87</v>
      </c>
      <c r="S3625" s="54">
        <v>3511</v>
      </c>
      <c r="T3625" s="54">
        <v>170</v>
      </c>
      <c r="U3625" s="54">
        <v>1</v>
      </c>
    </row>
    <row r="3626" spans="3:21">
      <c r="E3626" s="55">
        <v>360</v>
      </c>
      <c r="F3626" s="55">
        <v>2</v>
      </c>
      <c r="H3626" s="54" t="s">
        <v>7747</v>
      </c>
      <c r="I3626" s="55" t="s">
        <v>3974</v>
      </c>
      <c r="J3626" s="54" t="s">
        <v>5308</v>
      </c>
      <c r="K3626" s="54" t="s">
        <v>7748</v>
      </c>
      <c r="L3626" s="54" t="s">
        <v>363</v>
      </c>
      <c r="M3626" s="54" t="s">
        <v>91</v>
      </c>
      <c r="N3626" s="54">
        <v>7.01</v>
      </c>
      <c r="P3626" s="54">
        <v>1</v>
      </c>
      <c r="R3626" s="54">
        <v>16310.55</v>
      </c>
      <c r="S3626" s="54">
        <v>2992</v>
      </c>
      <c r="T3626" s="54">
        <v>92</v>
      </c>
      <c r="U3626" s="54">
        <v>276250</v>
      </c>
    </row>
    <row r="3627" spans="3:21">
      <c r="E3627" s="55">
        <v>360</v>
      </c>
      <c r="F3627" s="55">
        <v>2</v>
      </c>
      <c r="G3627" s="54" t="s">
        <v>1530</v>
      </c>
      <c r="H3627" s="54" t="s">
        <v>7747</v>
      </c>
      <c r="I3627" s="55" t="s">
        <v>1531</v>
      </c>
      <c r="J3627" s="54" t="s">
        <v>5308</v>
      </c>
      <c r="K3627" s="54" t="s">
        <v>7748</v>
      </c>
      <c r="L3627" s="54" t="s">
        <v>363</v>
      </c>
      <c r="M3627" s="54" t="s">
        <v>91</v>
      </c>
      <c r="N3627" s="54">
        <v>7.01</v>
      </c>
      <c r="P3627" s="54">
        <v>6.19</v>
      </c>
      <c r="R3627" s="54">
        <v>24.82</v>
      </c>
      <c r="U3627" s="54">
        <v>0</v>
      </c>
    </row>
    <row r="3628" spans="3:21">
      <c r="E3628" s="55">
        <v>360</v>
      </c>
      <c r="F3628" s="55">
        <v>3</v>
      </c>
      <c r="G3628" s="54" t="s">
        <v>1530</v>
      </c>
      <c r="H3628" s="54" t="s">
        <v>7749</v>
      </c>
      <c r="I3628" s="55" t="s">
        <v>1531</v>
      </c>
      <c r="J3628" s="54" t="s">
        <v>5308</v>
      </c>
      <c r="K3628" s="54" t="s">
        <v>5309</v>
      </c>
      <c r="L3628" s="54" t="s">
        <v>363</v>
      </c>
      <c r="M3628" s="54" t="s">
        <v>91</v>
      </c>
      <c r="N3628" s="54">
        <v>7.01</v>
      </c>
      <c r="P3628" s="54">
        <v>1.56</v>
      </c>
      <c r="R3628" s="54">
        <v>7.09</v>
      </c>
      <c r="S3628" s="54">
        <v>3240</v>
      </c>
      <c r="T3628" s="54">
        <v>735</v>
      </c>
      <c r="U3628" s="54">
        <v>25000</v>
      </c>
    </row>
    <row r="3629" spans="3:21">
      <c r="E3629" s="55">
        <v>360</v>
      </c>
      <c r="F3629" s="55">
        <v>4</v>
      </c>
      <c r="H3629" s="54" t="s">
        <v>7750</v>
      </c>
      <c r="I3629" s="55">
        <v>2</v>
      </c>
      <c r="J3629" s="54" t="s">
        <v>7751</v>
      </c>
      <c r="K3629" s="54" t="s">
        <v>7750</v>
      </c>
      <c r="L3629" s="54" t="s">
        <v>7752</v>
      </c>
      <c r="M3629" s="54" t="s">
        <v>91</v>
      </c>
      <c r="N3629" s="54">
        <v>7.01</v>
      </c>
      <c r="P3629" s="54">
        <v>1.25</v>
      </c>
      <c r="R3629" s="54">
        <v>15296.68</v>
      </c>
      <c r="S3629" s="54">
        <v>3214</v>
      </c>
      <c r="T3629" s="54">
        <v>8</v>
      </c>
      <c r="U3629" s="54">
        <v>513000</v>
      </c>
    </row>
    <row r="3630" spans="3:21">
      <c r="E3630" s="55">
        <v>360</v>
      </c>
      <c r="F3630" s="55">
        <v>5</v>
      </c>
      <c r="H3630" s="54" t="s">
        <v>7753</v>
      </c>
      <c r="I3630" s="55" t="s">
        <v>3974</v>
      </c>
      <c r="J3630" s="54" t="s">
        <v>7754</v>
      </c>
      <c r="K3630" s="54" t="s">
        <v>7753</v>
      </c>
      <c r="L3630" s="54" t="s">
        <v>363</v>
      </c>
      <c r="M3630" s="54" t="s">
        <v>91</v>
      </c>
      <c r="N3630" s="54">
        <v>7.01</v>
      </c>
      <c r="P3630" s="54">
        <v>1</v>
      </c>
      <c r="R3630" s="54">
        <v>10401.030000000001</v>
      </c>
      <c r="S3630" s="54">
        <v>3298</v>
      </c>
      <c r="T3630" s="54">
        <v>364</v>
      </c>
      <c r="U3630" s="54">
        <v>200000</v>
      </c>
    </row>
    <row r="3631" spans="3:21">
      <c r="E3631" s="55">
        <v>360</v>
      </c>
      <c r="F3631" s="55">
        <v>5</v>
      </c>
      <c r="G3631" s="54" t="s">
        <v>1530</v>
      </c>
      <c r="H3631" s="54" t="s">
        <v>7753</v>
      </c>
      <c r="I3631" s="55" t="s">
        <v>1531</v>
      </c>
      <c r="J3631" s="54" t="s">
        <v>7754</v>
      </c>
      <c r="K3631" s="54" t="s">
        <v>7753</v>
      </c>
      <c r="L3631" s="54" t="s">
        <v>363</v>
      </c>
      <c r="M3631" s="54" t="s">
        <v>91</v>
      </c>
      <c r="N3631" s="54">
        <v>7.01</v>
      </c>
      <c r="P3631" s="54">
        <v>11</v>
      </c>
      <c r="R3631" s="54">
        <v>0</v>
      </c>
      <c r="S3631" s="54">
        <v>3298</v>
      </c>
      <c r="T3631" s="54">
        <v>364</v>
      </c>
      <c r="U3631" s="54">
        <v>200000</v>
      </c>
    </row>
    <row r="3632" spans="3:21">
      <c r="C3632" s="55" t="s">
        <v>8830</v>
      </c>
      <c r="E3632" s="55">
        <v>360</v>
      </c>
      <c r="F3632" s="55">
        <v>6</v>
      </c>
      <c r="G3632" s="54" t="s">
        <v>1530</v>
      </c>
      <c r="H3632" s="54" t="s">
        <v>7755</v>
      </c>
      <c r="I3632" s="55" t="s">
        <v>1531</v>
      </c>
      <c r="J3632" s="54" t="s">
        <v>7756</v>
      </c>
      <c r="K3632" s="54" t="s">
        <v>7757</v>
      </c>
      <c r="L3632" s="54" t="s">
        <v>1020</v>
      </c>
      <c r="M3632" s="54" t="s">
        <v>91</v>
      </c>
      <c r="N3632" s="54">
        <v>7.01</v>
      </c>
      <c r="P3632" s="54">
        <v>12.68</v>
      </c>
      <c r="R3632" s="54">
        <v>53.18</v>
      </c>
      <c r="S3632" s="54">
        <v>3390</v>
      </c>
      <c r="T3632" s="54">
        <v>96</v>
      </c>
      <c r="U3632" s="54">
        <v>30000</v>
      </c>
    </row>
    <row r="3633" spans="5:21">
      <c r="E3633" s="55">
        <v>360</v>
      </c>
      <c r="F3633" s="55">
        <v>6.01</v>
      </c>
      <c r="H3633" s="54" t="s">
        <v>7759</v>
      </c>
      <c r="I3633" s="55">
        <v>2</v>
      </c>
      <c r="J3633" s="54" t="s">
        <v>7760</v>
      </c>
      <c r="K3633" s="54" t="s">
        <v>7759</v>
      </c>
      <c r="L3633" s="54" t="s">
        <v>363</v>
      </c>
      <c r="M3633" s="54" t="s">
        <v>215</v>
      </c>
      <c r="N3633" s="54">
        <v>7.02</v>
      </c>
      <c r="P3633" s="54">
        <v>1.2</v>
      </c>
      <c r="R3633" s="54">
        <v>10918.6</v>
      </c>
      <c r="U3633" s="54">
        <v>0</v>
      </c>
    </row>
    <row r="3634" spans="5:21">
      <c r="E3634" s="55">
        <v>360</v>
      </c>
      <c r="F3634" s="55">
        <v>6.02</v>
      </c>
      <c r="H3634" s="54" t="s">
        <v>7758</v>
      </c>
      <c r="I3634" s="55">
        <v>2</v>
      </c>
      <c r="J3634" s="54" t="s">
        <v>7761</v>
      </c>
      <c r="K3634" s="54" t="s">
        <v>7758</v>
      </c>
      <c r="L3634" s="54" t="s">
        <v>363</v>
      </c>
      <c r="M3634" s="54" t="s">
        <v>215</v>
      </c>
      <c r="N3634" s="54">
        <v>7.02</v>
      </c>
      <c r="P3634" s="54">
        <v>1.02</v>
      </c>
      <c r="R3634" s="54">
        <v>8578.9</v>
      </c>
      <c r="U3634" s="54">
        <v>0</v>
      </c>
    </row>
    <row r="3635" spans="5:21">
      <c r="E3635" s="55">
        <v>360</v>
      </c>
      <c r="F3635" s="55">
        <v>6.03</v>
      </c>
      <c r="H3635" s="54" t="s">
        <v>7762</v>
      </c>
      <c r="I3635" s="55">
        <v>2</v>
      </c>
      <c r="J3635" s="54" t="s">
        <v>7763</v>
      </c>
      <c r="K3635" s="54" t="s">
        <v>7762</v>
      </c>
      <c r="L3635" s="54" t="s">
        <v>363</v>
      </c>
      <c r="M3635" s="54" t="s">
        <v>215</v>
      </c>
      <c r="N3635" s="54">
        <v>7.02</v>
      </c>
      <c r="P3635" s="54">
        <v>1.01</v>
      </c>
      <c r="R3635" s="54">
        <v>11507.07</v>
      </c>
      <c r="S3635" s="54">
        <v>3380</v>
      </c>
      <c r="T3635" s="54">
        <v>614</v>
      </c>
      <c r="U3635" s="54">
        <v>265001</v>
      </c>
    </row>
    <row r="3636" spans="5:21">
      <c r="E3636" s="55">
        <v>360</v>
      </c>
      <c r="F3636" s="55">
        <v>7</v>
      </c>
      <c r="H3636" s="54" t="s">
        <v>7764</v>
      </c>
      <c r="I3636" s="55">
        <v>2</v>
      </c>
      <c r="J3636" s="54" t="s">
        <v>7765</v>
      </c>
      <c r="K3636" s="54" t="s">
        <v>7766</v>
      </c>
      <c r="L3636" s="54" t="s">
        <v>7767</v>
      </c>
      <c r="M3636" s="54" t="s">
        <v>91</v>
      </c>
      <c r="N3636" s="54">
        <v>7.02</v>
      </c>
      <c r="P3636" s="54">
        <v>0.28000000000000003</v>
      </c>
      <c r="R3636" s="54">
        <v>4147.6499999999996</v>
      </c>
      <c r="S3636" s="54">
        <v>3451</v>
      </c>
      <c r="T3636" s="54">
        <v>602</v>
      </c>
      <c r="U3636" s="54">
        <v>20000</v>
      </c>
    </row>
    <row r="3637" spans="5:21">
      <c r="E3637" s="55">
        <v>360</v>
      </c>
      <c r="F3637" s="55">
        <v>8</v>
      </c>
      <c r="H3637" s="54" t="s">
        <v>7768</v>
      </c>
      <c r="I3637" s="55">
        <v>1</v>
      </c>
      <c r="J3637" s="54" t="s">
        <v>7769</v>
      </c>
      <c r="K3637" s="54" t="s">
        <v>7770</v>
      </c>
      <c r="L3637" s="54" t="s">
        <v>363</v>
      </c>
      <c r="M3637" s="54" t="s">
        <v>91</v>
      </c>
      <c r="N3637" s="54">
        <v>7.02</v>
      </c>
      <c r="P3637" s="54">
        <v>0.67</v>
      </c>
      <c r="R3637" s="54">
        <v>1230.1199999999999</v>
      </c>
      <c r="S3637" s="54">
        <v>3168</v>
      </c>
      <c r="T3637" s="54">
        <v>109</v>
      </c>
      <c r="U3637" s="54">
        <v>45000</v>
      </c>
    </row>
    <row r="3638" spans="5:21">
      <c r="E3638" s="55">
        <v>360</v>
      </c>
      <c r="F3638" s="55">
        <v>9</v>
      </c>
      <c r="H3638" s="54" t="s">
        <v>7771</v>
      </c>
      <c r="I3638" s="55">
        <v>1</v>
      </c>
      <c r="J3638" s="54" t="s">
        <v>7772</v>
      </c>
      <c r="K3638" s="54" t="s">
        <v>7773</v>
      </c>
      <c r="L3638" s="54" t="s">
        <v>7774</v>
      </c>
      <c r="M3638" s="54" t="s">
        <v>215</v>
      </c>
      <c r="N3638" s="54">
        <v>7.02</v>
      </c>
      <c r="P3638" s="54">
        <v>1.1499999999999999</v>
      </c>
      <c r="R3638" s="54">
        <v>4909.83</v>
      </c>
      <c r="S3638" s="54">
        <v>2171</v>
      </c>
      <c r="T3638" s="54">
        <v>158</v>
      </c>
      <c r="U3638" s="54">
        <v>110000</v>
      </c>
    </row>
    <row r="3639" spans="5:21">
      <c r="E3639" s="55">
        <v>360</v>
      </c>
      <c r="F3639" s="55">
        <v>11.01</v>
      </c>
      <c r="H3639" s="54" t="s">
        <v>7775</v>
      </c>
      <c r="I3639" s="55">
        <v>2</v>
      </c>
      <c r="J3639" s="54" t="s">
        <v>7776</v>
      </c>
      <c r="K3639" s="54" t="s">
        <v>7777</v>
      </c>
      <c r="L3639" s="54" t="s">
        <v>1659</v>
      </c>
      <c r="M3639" s="54" t="s">
        <v>215</v>
      </c>
      <c r="N3639" s="54">
        <v>7.02</v>
      </c>
      <c r="P3639" s="54">
        <v>0.39</v>
      </c>
      <c r="R3639" s="54">
        <v>3566.27</v>
      </c>
      <c r="S3639" s="54">
        <v>3439</v>
      </c>
      <c r="T3639" s="54">
        <v>633</v>
      </c>
      <c r="U3639" s="54">
        <v>43000</v>
      </c>
    </row>
    <row r="3640" spans="5:21">
      <c r="E3640" s="55">
        <v>360</v>
      </c>
      <c r="F3640" s="55">
        <v>11.02</v>
      </c>
      <c r="H3640" s="54" t="s">
        <v>7778</v>
      </c>
      <c r="I3640" s="55">
        <v>2</v>
      </c>
      <c r="J3640" s="54" t="s">
        <v>7779</v>
      </c>
      <c r="K3640" s="54" t="s">
        <v>7778</v>
      </c>
      <c r="L3640" s="54" t="s">
        <v>363</v>
      </c>
      <c r="M3640" s="54" t="s">
        <v>215</v>
      </c>
      <c r="N3640" s="54">
        <v>7.02</v>
      </c>
      <c r="P3640" s="54">
        <v>0.92</v>
      </c>
      <c r="R3640" s="54">
        <v>7536.67</v>
      </c>
      <c r="S3640" s="54">
        <v>2119</v>
      </c>
      <c r="T3640" s="54">
        <v>275</v>
      </c>
      <c r="U3640" s="54">
        <v>105000</v>
      </c>
    </row>
    <row r="3641" spans="5:21">
      <c r="E3641" s="55">
        <v>360</v>
      </c>
      <c r="F3641" s="55">
        <v>11.03</v>
      </c>
      <c r="H3641" s="54" t="s">
        <v>7780</v>
      </c>
      <c r="I3641" s="55">
        <v>2</v>
      </c>
      <c r="J3641" s="54" t="s">
        <v>7781</v>
      </c>
      <c r="K3641" s="54" t="s">
        <v>7780</v>
      </c>
      <c r="L3641" s="54" t="s">
        <v>363</v>
      </c>
      <c r="M3641" s="54" t="s">
        <v>215</v>
      </c>
      <c r="N3641" s="54">
        <v>7.02</v>
      </c>
      <c r="P3641" s="54">
        <v>1.3</v>
      </c>
      <c r="R3641" s="54">
        <v>6274.65</v>
      </c>
      <c r="S3641" s="54">
        <v>2357</v>
      </c>
      <c r="T3641" s="54">
        <v>181</v>
      </c>
      <c r="U3641" s="54">
        <v>63000</v>
      </c>
    </row>
    <row r="3642" spans="5:21">
      <c r="E3642" s="55">
        <v>360</v>
      </c>
      <c r="F3642" s="55">
        <v>11.04</v>
      </c>
      <c r="H3642" s="54" t="s">
        <v>7782</v>
      </c>
      <c r="I3642" s="55">
        <v>2</v>
      </c>
      <c r="J3642" s="54" t="s">
        <v>7783</v>
      </c>
      <c r="K3642" s="54" t="s">
        <v>7784</v>
      </c>
      <c r="L3642" s="54" t="s">
        <v>7774</v>
      </c>
      <c r="M3642" s="54" t="s">
        <v>215</v>
      </c>
      <c r="N3642" s="54">
        <v>7.02</v>
      </c>
      <c r="P3642" s="54">
        <v>1.17</v>
      </c>
      <c r="R3642" s="54">
        <v>10227.33</v>
      </c>
      <c r="S3642" s="54">
        <v>2752</v>
      </c>
      <c r="T3642" s="54">
        <v>17</v>
      </c>
      <c r="U3642" s="54">
        <v>345000</v>
      </c>
    </row>
    <row r="3643" spans="5:21">
      <c r="E3643" s="55">
        <v>360</v>
      </c>
      <c r="F3643" s="55">
        <v>11.05</v>
      </c>
      <c r="H3643" s="54" t="s">
        <v>7785</v>
      </c>
      <c r="I3643" s="55">
        <v>2</v>
      </c>
      <c r="J3643" s="54" t="s">
        <v>7786</v>
      </c>
      <c r="K3643" s="54" t="s">
        <v>7787</v>
      </c>
      <c r="L3643" s="54" t="s">
        <v>7788</v>
      </c>
      <c r="M3643" s="54" t="s">
        <v>215</v>
      </c>
      <c r="N3643" s="54">
        <v>7.02</v>
      </c>
      <c r="P3643" s="54">
        <v>1.74</v>
      </c>
      <c r="R3643" s="54">
        <v>7419.69</v>
      </c>
      <c r="S3643" s="54">
        <v>3489</v>
      </c>
      <c r="T3643" s="54">
        <v>165</v>
      </c>
      <c r="U3643" s="54">
        <v>1</v>
      </c>
    </row>
    <row r="3644" spans="5:21">
      <c r="E3644" s="55">
        <v>360</v>
      </c>
      <c r="F3644" s="55">
        <v>11.06</v>
      </c>
      <c r="H3644" s="54" t="s">
        <v>7789</v>
      </c>
      <c r="I3644" s="55">
        <v>2</v>
      </c>
      <c r="J3644" s="54" t="s">
        <v>7790</v>
      </c>
      <c r="K3644" s="54" t="s">
        <v>7789</v>
      </c>
      <c r="L3644" s="54" t="s">
        <v>363</v>
      </c>
      <c r="M3644" s="54" t="s">
        <v>215</v>
      </c>
      <c r="N3644" s="54">
        <v>7.02</v>
      </c>
      <c r="P3644" s="54">
        <v>2.4500000000000002</v>
      </c>
      <c r="R3644" s="54">
        <v>9337.5300000000007</v>
      </c>
      <c r="S3644" s="54">
        <v>2996</v>
      </c>
      <c r="T3644" s="54">
        <v>157</v>
      </c>
      <c r="U3644" s="54">
        <v>1</v>
      </c>
    </row>
    <row r="3645" spans="5:21">
      <c r="E3645" s="55">
        <v>360</v>
      </c>
      <c r="F3645" s="55">
        <v>12</v>
      </c>
      <c r="H3645" s="54" t="s">
        <v>7791</v>
      </c>
      <c r="I3645" s="55">
        <v>2</v>
      </c>
      <c r="J3645" s="54" t="s">
        <v>7792</v>
      </c>
      <c r="K3645" s="54" t="s">
        <v>7793</v>
      </c>
      <c r="L3645" s="54" t="s">
        <v>677</v>
      </c>
      <c r="M3645" s="54" t="s">
        <v>215</v>
      </c>
      <c r="N3645" s="54">
        <v>7.02</v>
      </c>
      <c r="P3645" s="54">
        <v>0.54</v>
      </c>
      <c r="R3645" s="54">
        <v>3757.7</v>
      </c>
      <c r="S3645" s="54">
        <v>3454</v>
      </c>
      <c r="T3645" s="54">
        <v>692</v>
      </c>
      <c r="U3645" s="54">
        <v>33000</v>
      </c>
    </row>
    <row r="3646" spans="5:21">
      <c r="E3646" s="55">
        <v>360</v>
      </c>
      <c r="F3646" s="55">
        <v>13</v>
      </c>
      <c r="H3646" s="54" t="s">
        <v>7794</v>
      </c>
      <c r="I3646" s="55">
        <v>2</v>
      </c>
      <c r="J3646" s="54" t="s">
        <v>7795</v>
      </c>
      <c r="K3646" s="54" t="s">
        <v>7794</v>
      </c>
      <c r="L3646" s="54" t="s">
        <v>363</v>
      </c>
      <c r="M3646" s="54" t="s">
        <v>215</v>
      </c>
      <c r="N3646" s="54">
        <v>7.02</v>
      </c>
      <c r="P3646" s="54">
        <v>0.6</v>
      </c>
      <c r="R3646" s="54">
        <v>9475.7900000000009</v>
      </c>
      <c r="S3646" s="54">
        <v>2716</v>
      </c>
      <c r="T3646" s="54">
        <v>77</v>
      </c>
      <c r="U3646" s="54">
        <v>199900</v>
      </c>
    </row>
    <row r="3647" spans="5:21">
      <c r="E3647" s="55">
        <v>360</v>
      </c>
      <c r="F3647" s="55">
        <v>16</v>
      </c>
      <c r="H3647" s="54" t="s">
        <v>7796</v>
      </c>
      <c r="I3647" s="55">
        <v>2</v>
      </c>
      <c r="J3647" s="54" t="s">
        <v>7797</v>
      </c>
      <c r="K3647" s="54" t="s">
        <v>7796</v>
      </c>
      <c r="L3647" s="54" t="s">
        <v>2159</v>
      </c>
      <c r="M3647" s="54" t="s">
        <v>215</v>
      </c>
      <c r="N3647" s="54">
        <v>7.02</v>
      </c>
      <c r="P3647" s="54">
        <v>0.48</v>
      </c>
      <c r="R3647" s="54">
        <v>6646.88</v>
      </c>
      <c r="S3647" s="54">
        <v>3451</v>
      </c>
      <c r="T3647" s="54">
        <v>892</v>
      </c>
      <c r="U3647" s="54">
        <v>125000</v>
      </c>
    </row>
    <row r="3648" spans="5:21">
      <c r="E3648" s="55">
        <v>360</v>
      </c>
      <c r="F3648" s="55">
        <v>17</v>
      </c>
      <c r="H3648" s="54" t="s">
        <v>7798</v>
      </c>
      <c r="I3648" s="55">
        <v>2</v>
      </c>
      <c r="J3648" s="54" t="s">
        <v>7799</v>
      </c>
      <c r="K3648" s="54" t="s">
        <v>7798</v>
      </c>
      <c r="L3648" s="54" t="s">
        <v>2159</v>
      </c>
      <c r="M3648" s="54" t="s">
        <v>215</v>
      </c>
      <c r="N3648" s="54">
        <v>7.02</v>
      </c>
      <c r="P3648" s="54">
        <v>0.48</v>
      </c>
      <c r="R3648" s="54">
        <v>12552.85</v>
      </c>
      <c r="S3648" s="54">
        <v>3450</v>
      </c>
      <c r="T3648" s="54">
        <v>583</v>
      </c>
      <c r="U3648" s="54">
        <v>398500</v>
      </c>
    </row>
    <row r="3649" spans="2:21">
      <c r="E3649" s="55">
        <v>360</v>
      </c>
      <c r="F3649" s="55">
        <v>18.010000000000002</v>
      </c>
      <c r="H3649" s="54" t="s">
        <v>7800</v>
      </c>
      <c r="I3649" s="55">
        <v>2</v>
      </c>
      <c r="J3649" s="54" t="s">
        <v>7801</v>
      </c>
      <c r="K3649" s="54" t="s">
        <v>7800</v>
      </c>
      <c r="L3649" s="54" t="s">
        <v>363</v>
      </c>
      <c r="M3649" s="54" t="s">
        <v>215</v>
      </c>
      <c r="N3649" s="54">
        <v>7.02</v>
      </c>
      <c r="P3649" s="54">
        <v>0.46</v>
      </c>
      <c r="R3649" s="54">
        <v>7841.54</v>
      </c>
      <c r="S3649" s="54">
        <v>2696</v>
      </c>
      <c r="T3649" s="54">
        <v>48</v>
      </c>
      <c r="U3649" s="54">
        <v>222500</v>
      </c>
    </row>
    <row r="3650" spans="2:21">
      <c r="E3650" s="55">
        <v>360</v>
      </c>
      <c r="F3650" s="55">
        <v>18.02</v>
      </c>
      <c r="H3650" s="54" t="s">
        <v>7802</v>
      </c>
      <c r="I3650" s="55">
        <v>2</v>
      </c>
      <c r="J3650" s="54" t="s">
        <v>7803</v>
      </c>
      <c r="K3650" s="54" t="s">
        <v>7802</v>
      </c>
      <c r="L3650" s="54" t="s">
        <v>363</v>
      </c>
      <c r="M3650" s="54" t="s">
        <v>215</v>
      </c>
      <c r="N3650" s="54">
        <v>7.02</v>
      </c>
      <c r="P3650" s="54">
        <v>0.6</v>
      </c>
      <c r="R3650" s="54">
        <v>14162.28</v>
      </c>
      <c r="S3650" s="54">
        <v>3220</v>
      </c>
      <c r="T3650" s="54">
        <v>975</v>
      </c>
      <c r="U3650" s="54">
        <v>10</v>
      </c>
    </row>
    <row r="3651" spans="2:21">
      <c r="E3651" s="55">
        <v>360</v>
      </c>
      <c r="F3651" s="55">
        <v>18.03</v>
      </c>
      <c r="H3651" s="54" t="s">
        <v>7804</v>
      </c>
      <c r="I3651" s="55">
        <v>2</v>
      </c>
      <c r="J3651" s="54" t="s">
        <v>7805</v>
      </c>
      <c r="K3651" s="54" t="s">
        <v>7806</v>
      </c>
      <c r="L3651" s="54" t="s">
        <v>2866</v>
      </c>
      <c r="M3651" s="54" t="s">
        <v>215</v>
      </c>
      <c r="N3651" s="54">
        <v>7.02</v>
      </c>
      <c r="P3651" s="54">
        <v>0.64</v>
      </c>
      <c r="R3651" s="54">
        <v>16161.66</v>
      </c>
      <c r="S3651" s="54">
        <v>3323</v>
      </c>
      <c r="T3651" s="54">
        <v>176</v>
      </c>
      <c r="U3651" s="54">
        <v>475000</v>
      </c>
    </row>
    <row r="3652" spans="2:21">
      <c r="E3652" s="55">
        <v>360</v>
      </c>
      <c r="F3652" s="55">
        <v>20</v>
      </c>
      <c r="H3652" s="54" t="s">
        <v>7807</v>
      </c>
      <c r="I3652" s="55">
        <v>2</v>
      </c>
      <c r="J3652" s="54" t="s">
        <v>7808</v>
      </c>
      <c r="K3652" s="54" t="s">
        <v>7807</v>
      </c>
      <c r="L3652" s="54" t="s">
        <v>363</v>
      </c>
      <c r="M3652" s="54" t="s">
        <v>215</v>
      </c>
      <c r="N3652" s="54">
        <v>7.02</v>
      </c>
      <c r="P3652" s="54">
        <v>0.51</v>
      </c>
      <c r="R3652" s="54">
        <v>11808.4</v>
      </c>
      <c r="S3652" s="54">
        <v>3378</v>
      </c>
      <c r="T3652" s="54">
        <v>697</v>
      </c>
      <c r="U3652" s="54">
        <v>365000</v>
      </c>
    </row>
    <row r="3653" spans="2:21">
      <c r="E3653" s="55">
        <v>360</v>
      </c>
      <c r="F3653" s="55">
        <v>21.01</v>
      </c>
      <c r="H3653" s="54" t="s">
        <v>7771</v>
      </c>
      <c r="I3653" s="55">
        <v>2</v>
      </c>
      <c r="J3653" s="54" t="s">
        <v>7809</v>
      </c>
      <c r="K3653" s="54" t="s">
        <v>7810</v>
      </c>
      <c r="L3653" s="54" t="s">
        <v>363</v>
      </c>
      <c r="M3653" s="54" t="s">
        <v>215</v>
      </c>
      <c r="N3653" s="54">
        <v>7.02</v>
      </c>
      <c r="P3653" s="54">
        <v>0</v>
      </c>
      <c r="R3653" s="54">
        <v>1939.12</v>
      </c>
      <c r="U3653" s="54">
        <v>0</v>
      </c>
    </row>
    <row r="3654" spans="2:21">
      <c r="E3654" s="55">
        <v>360</v>
      </c>
      <c r="F3654" s="55">
        <v>21.02</v>
      </c>
      <c r="H3654" s="54" t="s">
        <v>7771</v>
      </c>
      <c r="I3654" s="55">
        <v>2</v>
      </c>
      <c r="J3654" s="54" t="s">
        <v>7811</v>
      </c>
      <c r="K3654" s="54" t="s">
        <v>7810</v>
      </c>
      <c r="L3654" s="54" t="s">
        <v>363</v>
      </c>
      <c r="M3654" s="54" t="s">
        <v>215</v>
      </c>
      <c r="N3654" s="54">
        <v>7.02</v>
      </c>
      <c r="P3654" s="54">
        <v>0</v>
      </c>
      <c r="R3654" s="54">
        <v>1963.93</v>
      </c>
      <c r="U3654" s="54">
        <v>0</v>
      </c>
    </row>
    <row r="3655" spans="2:21">
      <c r="E3655" s="55">
        <v>360</v>
      </c>
      <c r="F3655" s="55">
        <v>21.03</v>
      </c>
      <c r="H3655" s="54" t="s">
        <v>7771</v>
      </c>
      <c r="I3655" s="55">
        <v>2</v>
      </c>
      <c r="J3655" s="54" t="s">
        <v>7809</v>
      </c>
      <c r="K3655" s="54" t="s">
        <v>7810</v>
      </c>
      <c r="L3655" s="54" t="s">
        <v>363</v>
      </c>
      <c r="M3655" s="54" t="s">
        <v>215</v>
      </c>
      <c r="N3655" s="54">
        <v>7.02</v>
      </c>
      <c r="P3655" s="54">
        <v>0</v>
      </c>
      <c r="R3655" s="54">
        <v>2010.02</v>
      </c>
      <c r="U3655" s="54">
        <v>0</v>
      </c>
    </row>
    <row r="3656" spans="2:21">
      <c r="E3656" s="55">
        <v>360</v>
      </c>
      <c r="F3656" s="55">
        <v>21.04</v>
      </c>
      <c r="H3656" s="54" t="s">
        <v>7771</v>
      </c>
      <c r="I3656" s="55">
        <v>2</v>
      </c>
      <c r="J3656" s="54" t="s">
        <v>7809</v>
      </c>
      <c r="K3656" s="54" t="s">
        <v>7810</v>
      </c>
      <c r="L3656" s="54" t="s">
        <v>363</v>
      </c>
      <c r="M3656" s="54" t="s">
        <v>215</v>
      </c>
      <c r="N3656" s="54">
        <v>7.02</v>
      </c>
      <c r="P3656" s="54">
        <v>0</v>
      </c>
      <c r="R3656" s="54">
        <v>1921.39</v>
      </c>
      <c r="U3656" s="54">
        <v>0</v>
      </c>
    </row>
    <row r="3657" spans="2:21">
      <c r="E3657" s="55">
        <v>360</v>
      </c>
      <c r="F3657" s="55">
        <v>21.05</v>
      </c>
      <c r="H3657" s="54" t="s">
        <v>7771</v>
      </c>
      <c r="I3657" s="55">
        <v>2</v>
      </c>
      <c r="J3657" s="54" t="s">
        <v>7809</v>
      </c>
      <c r="K3657" s="54" t="s">
        <v>7810</v>
      </c>
      <c r="L3657" s="54" t="s">
        <v>363</v>
      </c>
      <c r="M3657" s="54" t="s">
        <v>215</v>
      </c>
      <c r="N3657" s="54">
        <v>7.02</v>
      </c>
      <c r="P3657" s="54">
        <v>0</v>
      </c>
      <c r="R3657" s="54">
        <v>2438.96</v>
      </c>
      <c r="U3657" s="54">
        <v>0</v>
      </c>
    </row>
    <row r="3658" spans="2:21">
      <c r="E3658" s="55">
        <v>360</v>
      </c>
      <c r="F3658" s="55">
        <v>21.07</v>
      </c>
      <c r="H3658" s="54" t="s">
        <v>7771</v>
      </c>
      <c r="I3658" s="55">
        <v>1</v>
      </c>
      <c r="J3658" s="54" t="s">
        <v>7812</v>
      </c>
      <c r="K3658" s="54" t="s">
        <v>7810</v>
      </c>
      <c r="L3658" s="54" t="s">
        <v>363</v>
      </c>
      <c r="M3658" s="54" t="s">
        <v>215</v>
      </c>
      <c r="N3658" s="54">
        <v>7.02</v>
      </c>
      <c r="P3658" s="54">
        <v>2</v>
      </c>
      <c r="R3658" s="54">
        <v>10369.129999999999</v>
      </c>
      <c r="U3658" s="54">
        <v>0</v>
      </c>
    </row>
    <row r="3659" spans="2:21">
      <c r="E3659" s="55">
        <v>360</v>
      </c>
      <c r="F3659" s="55">
        <v>21.08</v>
      </c>
      <c r="H3659" s="54" t="s">
        <v>7813</v>
      </c>
      <c r="I3659" s="55">
        <v>2</v>
      </c>
      <c r="J3659" s="54" t="s">
        <v>7814</v>
      </c>
      <c r="K3659" s="54" t="s">
        <v>7813</v>
      </c>
      <c r="L3659" s="54" t="s">
        <v>363</v>
      </c>
      <c r="M3659" s="54" t="s">
        <v>215</v>
      </c>
      <c r="N3659" s="54">
        <v>7.02</v>
      </c>
      <c r="P3659" s="54">
        <v>1.3</v>
      </c>
      <c r="R3659" s="54">
        <v>17333.2</v>
      </c>
      <c r="S3659" s="54">
        <v>3299</v>
      </c>
      <c r="T3659" s="54">
        <v>407</v>
      </c>
      <c r="U3659" s="54">
        <v>1</v>
      </c>
    </row>
    <row r="3660" spans="2:21">
      <c r="E3660" s="55">
        <v>360</v>
      </c>
      <c r="F3660" s="55">
        <v>22</v>
      </c>
      <c r="H3660" s="54" t="s">
        <v>7771</v>
      </c>
      <c r="I3660" s="55">
        <v>1</v>
      </c>
      <c r="J3660" s="54" t="s">
        <v>7815</v>
      </c>
      <c r="K3660" s="54" t="s">
        <v>7813</v>
      </c>
      <c r="L3660" s="54" t="s">
        <v>363</v>
      </c>
      <c r="M3660" s="54" t="s">
        <v>3766</v>
      </c>
      <c r="N3660" s="54">
        <v>7.02</v>
      </c>
      <c r="P3660" s="54">
        <v>2.86</v>
      </c>
      <c r="Q3660" s="54" t="s">
        <v>86</v>
      </c>
      <c r="R3660" s="54">
        <v>152.44</v>
      </c>
      <c r="S3660" s="54">
        <v>2710</v>
      </c>
      <c r="T3660" s="54">
        <v>293</v>
      </c>
      <c r="U3660" s="54">
        <v>25000</v>
      </c>
    </row>
    <row r="3661" spans="2:21">
      <c r="E3661" s="55">
        <v>360</v>
      </c>
      <c r="F3661" s="55">
        <v>23</v>
      </c>
      <c r="H3661" s="54" t="s">
        <v>7771</v>
      </c>
      <c r="I3661" s="55">
        <v>1</v>
      </c>
      <c r="J3661" s="54" t="s">
        <v>7815</v>
      </c>
      <c r="K3661" s="54" t="s">
        <v>7813</v>
      </c>
      <c r="L3661" s="54" t="s">
        <v>363</v>
      </c>
      <c r="M3661" s="54" t="s">
        <v>3766</v>
      </c>
      <c r="N3661" s="54">
        <v>7.02</v>
      </c>
      <c r="P3661" s="54">
        <v>12.68</v>
      </c>
      <c r="Q3661" s="54" t="s">
        <v>86</v>
      </c>
      <c r="R3661" s="54">
        <v>673.55</v>
      </c>
      <c r="U3661" s="54">
        <v>0</v>
      </c>
    </row>
    <row r="3662" spans="2:21">
      <c r="C3662" s="55" t="s">
        <v>8830</v>
      </c>
      <c r="E3662" s="55">
        <v>360</v>
      </c>
      <c r="F3662" s="55">
        <v>24</v>
      </c>
      <c r="H3662" s="54" t="s">
        <v>7771</v>
      </c>
      <c r="I3662" s="55">
        <v>1</v>
      </c>
      <c r="J3662" s="54" t="s">
        <v>7816</v>
      </c>
      <c r="K3662" s="54" t="s">
        <v>7817</v>
      </c>
      <c r="L3662" s="54" t="s">
        <v>363</v>
      </c>
      <c r="M3662" s="54" t="s">
        <v>3766</v>
      </c>
      <c r="N3662" s="54">
        <v>7.02</v>
      </c>
      <c r="P3662" s="54">
        <v>21.5</v>
      </c>
      <c r="R3662" s="54">
        <v>1145.04</v>
      </c>
      <c r="U3662" s="54">
        <v>0</v>
      </c>
    </row>
    <row r="3663" spans="2:21">
      <c r="E3663" s="55">
        <v>360</v>
      </c>
      <c r="F3663" s="55">
        <v>25</v>
      </c>
      <c r="H3663" s="54" t="s">
        <v>7818</v>
      </c>
      <c r="I3663" s="55">
        <v>2</v>
      </c>
      <c r="J3663" s="54" t="s">
        <v>7819</v>
      </c>
      <c r="K3663" s="54" t="s">
        <v>7818</v>
      </c>
      <c r="L3663" s="54" t="s">
        <v>363</v>
      </c>
      <c r="M3663" s="54" t="s">
        <v>7472</v>
      </c>
      <c r="N3663" s="54">
        <v>3.06</v>
      </c>
      <c r="P3663" s="54">
        <v>0.17</v>
      </c>
      <c r="R3663" s="54">
        <v>5150.8900000000003</v>
      </c>
      <c r="S3663" s="54">
        <v>2222</v>
      </c>
      <c r="T3663" s="54">
        <v>196</v>
      </c>
      <c r="U3663" s="54">
        <v>89000</v>
      </c>
    </row>
    <row r="3664" spans="2:21">
      <c r="B3664" s="55">
        <v>2</v>
      </c>
      <c r="E3664" s="55">
        <v>360</v>
      </c>
      <c r="F3664" s="55">
        <v>26.01</v>
      </c>
      <c r="H3664" s="54" t="s">
        <v>112</v>
      </c>
      <c r="I3664" s="55" t="s">
        <v>77</v>
      </c>
      <c r="J3664" s="54" t="s">
        <v>85</v>
      </c>
      <c r="K3664" s="54" t="s">
        <v>322</v>
      </c>
      <c r="L3664" s="54" t="s">
        <v>309</v>
      </c>
      <c r="M3664" s="54" t="s">
        <v>88</v>
      </c>
      <c r="N3664" s="54">
        <v>3.06</v>
      </c>
      <c r="P3664" s="54">
        <v>1.5</v>
      </c>
      <c r="Q3664" s="54" t="s">
        <v>106</v>
      </c>
      <c r="R3664" s="54">
        <v>0</v>
      </c>
      <c r="S3664" s="54">
        <v>2998</v>
      </c>
      <c r="T3664" s="54">
        <v>281</v>
      </c>
      <c r="U3664" s="54">
        <v>675000</v>
      </c>
    </row>
    <row r="3665" spans="3:21">
      <c r="E3665" s="55">
        <v>360</v>
      </c>
      <c r="F3665" s="55">
        <v>26.02</v>
      </c>
      <c r="H3665" s="54" t="s">
        <v>7820</v>
      </c>
      <c r="I3665" s="55" t="s">
        <v>1740</v>
      </c>
      <c r="J3665" s="54" t="s">
        <v>7821</v>
      </c>
      <c r="K3665" s="54" t="s">
        <v>7822</v>
      </c>
      <c r="L3665" s="54" t="s">
        <v>7823</v>
      </c>
      <c r="M3665" s="54" t="s">
        <v>7472</v>
      </c>
      <c r="N3665" s="54">
        <v>3.06</v>
      </c>
      <c r="P3665" s="54">
        <v>40.143999999999998</v>
      </c>
      <c r="Q3665" s="54" t="s">
        <v>86</v>
      </c>
      <c r="R3665" s="54">
        <v>0</v>
      </c>
      <c r="S3665" s="54">
        <v>3351</v>
      </c>
      <c r="T3665" s="54">
        <v>372</v>
      </c>
      <c r="U3665" s="54">
        <v>460000</v>
      </c>
    </row>
    <row r="3666" spans="3:21">
      <c r="E3666" s="55">
        <v>360</v>
      </c>
      <c r="F3666" s="55">
        <v>27</v>
      </c>
      <c r="H3666" s="54" t="s">
        <v>7824</v>
      </c>
      <c r="I3666" s="55">
        <v>2</v>
      </c>
      <c r="J3666" s="54" t="s">
        <v>7825</v>
      </c>
      <c r="K3666" s="54" t="s">
        <v>7826</v>
      </c>
      <c r="L3666" s="54" t="s">
        <v>363</v>
      </c>
      <c r="M3666" s="54" t="s">
        <v>104</v>
      </c>
      <c r="N3666" s="54">
        <v>3.06</v>
      </c>
      <c r="P3666" s="54">
        <v>1.52</v>
      </c>
      <c r="R3666" s="54">
        <v>6349.1</v>
      </c>
      <c r="S3666" s="54">
        <v>3352</v>
      </c>
      <c r="T3666" s="54">
        <v>726</v>
      </c>
      <c r="U3666" s="54">
        <v>150000</v>
      </c>
    </row>
    <row r="3667" spans="3:21">
      <c r="E3667" s="55">
        <v>360</v>
      </c>
      <c r="F3667" s="55">
        <v>28</v>
      </c>
      <c r="H3667" s="54" t="s">
        <v>7827</v>
      </c>
      <c r="I3667" s="55">
        <v>2</v>
      </c>
      <c r="J3667" s="54" t="s">
        <v>7828</v>
      </c>
      <c r="K3667" s="54" t="s">
        <v>7827</v>
      </c>
      <c r="L3667" s="54" t="s">
        <v>363</v>
      </c>
      <c r="M3667" s="54" t="s">
        <v>104</v>
      </c>
      <c r="N3667" s="54">
        <v>3.06</v>
      </c>
      <c r="P3667" s="54">
        <v>2.56</v>
      </c>
      <c r="R3667" s="54">
        <v>9844.4699999999993</v>
      </c>
      <c r="S3667" s="54">
        <v>3415</v>
      </c>
      <c r="T3667" s="54">
        <v>779</v>
      </c>
      <c r="U3667" s="54">
        <v>1</v>
      </c>
    </row>
    <row r="3668" spans="3:21">
      <c r="E3668" s="55">
        <v>360</v>
      </c>
      <c r="F3668" s="55">
        <v>31</v>
      </c>
      <c r="H3668" s="54" t="s">
        <v>7817</v>
      </c>
      <c r="I3668" s="55" t="s">
        <v>321</v>
      </c>
      <c r="J3668" s="54" t="s">
        <v>7816</v>
      </c>
      <c r="K3668" s="54" t="s">
        <v>7817</v>
      </c>
      <c r="L3668" s="54" t="s">
        <v>363</v>
      </c>
      <c r="M3668" s="54" t="s">
        <v>7472</v>
      </c>
      <c r="N3668" s="54">
        <v>7</v>
      </c>
      <c r="P3668" s="54">
        <v>26</v>
      </c>
      <c r="R3668" s="54">
        <v>84920.48</v>
      </c>
      <c r="U3668" s="54">
        <v>0</v>
      </c>
    </row>
    <row r="3669" spans="3:21">
      <c r="C3669" s="55" t="s">
        <v>8830</v>
      </c>
      <c r="E3669" s="55">
        <v>360</v>
      </c>
      <c r="F3669" s="55">
        <v>31</v>
      </c>
      <c r="G3669" s="54" t="s">
        <v>1530</v>
      </c>
      <c r="H3669" s="54" t="s">
        <v>7771</v>
      </c>
      <c r="I3669" s="55" t="s">
        <v>1531</v>
      </c>
      <c r="J3669" s="54" t="s">
        <v>7816</v>
      </c>
      <c r="K3669" s="54" t="s">
        <v>7817</v>
      </c>
      <c r="L3669" s="54" t="s">
        <v>363</v>
      </c>
      <c r="M3669" s="54" t="s">
        <v>7472</v>
      </c>
      <c r="N3669" s="54">
        <v>7</v>
      </c>
      <c r="P3669" s="54">
        <v>95.1</v>
      </c>
      <c r="R3669" s="54">
        <v>499.85</v>
      </c>
      <c r="U3669" s="54">
        <v>0</v>
      </c>
    </row>
    <row r="3670" spans="3:21">
      <c r="E3670" s="55">
        <v>360</v>
      </c>
      <c r="F3670" s="55">
        <v>31.01</v>
      </c>
      <c r="H3670" s="54" t="s">
        <v>7771</v>
      </c>
      <c r="I3670" s="55">
        <v>2</v>
      </c>
      <c r="J3670" s="54" t="s">
        <v>7829</v>
      </c>
      <c r="K3670" s="54" t="s">
        <v>7830</v>
      </c>
      <c r="L3670" s="54" t="s">
        <v>3253</v>
      </c>
      <c r="M3670" s="54" t="s">
        <v>7472</v>
      </c>
      <c r="N3670" s="54">
        <v>7</v>
      </c>
      <c r="P3670" s="54">
        <v>0</v>
      </c>
      <c r="R3670" s="54">
        <v>960.7</v>
      </c>
      <c r="U3670" s="54">
        <v>0</v>
      </c>
    </row>
    <row r="3671" spans="3:21">
      <c r="E3671" s="55">
        <v>360</v>
      </c>
      <c r="F3671" s="55">
        <v>31.02</v>
      </c>
      <c r="H3671" s="54" t="s">
        <v>7771</v>
      </c>
      <c r="I3671" s="55">
        <v>2</v>
      </c>
      <c r="J3671" s="54" t="s">
        <v>7831</v>
      </c>
      <c r="K3671" s="54" t="s">
        <v>7832</v>
      </c>
      <c r="L3671" s="54" t="s">
        <v>7833</v>
      </c>
      <c r="M3671" s="54" t="s">
        <v>7472</v>
      </c>
      <c r="N3671" s="54">
        <v>7</v>
      </c>
      <c r="P3671" s="54">
        <v>0</v>
      </c>
      <c r="R3671" s="54">
        <v>1031.5999999999999</v>
      </c>
      <c r="U3671" s="54">
        <v>0</v>
      </c>
    </row>
    <row r="3672" spans="3:21">
      <c r="E3672" s="55">
        <v>360</v>
      </c>
      <c r="F3672" s="55">
        <v>31.03</v>
      </c>
      <c r="H3672" s="54" t="s">
        <v>7771</v>
      </c>
      <c r="I3672" s="55">
        <v>2</v>
      </c>
      <c r="J3672" s="54" t="s">
        <v>7834</v>
      </c>
      <c r="K3672" s="54" t="s">
        <v>7835</v>
      </c>
      <c r="L3672" s="54" t="s">
        <v>7836</v>
      </c>
      <c r="M3672" s="54" t="s">
        <v>7472</v>
      </c>
      <c r="N3672" s="54">
        <v>7</v>
      </c>
      <c r="P3672" s="54">
        <v>0</v>
      </c>
      <c r="R3672" s="54">
        <v>950.06</v>
      </c>
      <c r="U3672" s="54">
        <v>0</v>
      </c>
    </row>
    <row r="3673" spans="3:21">
      <c r="E3673" s="55">
        <v>360</v>
      </c>
      <c r="F3673" s="55">
        <v>31.04</v>
      </c>
      <c r="H3673" s="54" t="s">
        <v>7771</v>
      </c>
      <c r="I3673" s="55">
        <v>2</v>
      </c>
      <c r="J3673" s="54" t="s">
        <v>7837</v>
      </c>
      <c r="K3673" s="54" t="s">
        <v>7838</v>
      </c>
      <c r="L3673" s="54" t="s">
        <v>7839</v>
      </c>
      <c r="M3673" s="54" t="s">
        <v>7472</v>
      </c>
      <c r="N3673" s="54">
        <v>7</v>
      </c>
      <c r="P3673" s="54">
        <v>0</v>
      </c>
      <c r="R3673" s="54">
        <v>935.88</v>
      </c>
      <c r="U3673" s="54">
        <v>0</v>
      </c>
    </row>
    <row r="3674" spans="3:21">
      <c r="E3674" s="55">
        <v>360</v>
      </c>
      <c r="F3674" s="55">
        <v>31.05</v>
      </c>
      <c r="H3674" s="54" t="s">
        <v>7771</v>
      </c>
      <c r="I3674" s="55">
        <v>2</v>
      </c>
      <c r="J3674" s="54" t="s">
        <v>7840</v>
      </c>
      <c r="K3674" s="54" t="s">
        <v>7841</v>
      </c>
      <c r="L3674" s="54" t="s">
        <v>502</v>
      </c>
      <c r="M3674" s="54" t="s">
        <v>7472</v>
      </c>
      <c r="N3674" s="54">
        <v>7</v>
      </c>
      <c r="P3674" s="54">
        <v>0</v>
      </c>
      <c r="R3674" s="54">
        <v>935.88</v>
      </c>
      <c r="U3674" s="54">
        <v>0</v>
      </c>
    </row>
    <row r="3675" spans="3:21">
      <c r="E3675" s="55">
        <v>360</v>
      </c>
      <c r="F3675" s="55">
        <v>31.06</v>
      </c>
      <c r="H3675" s="54" t="s">
        <v>7771</v>
      </c>
      <c r="I3675" s="55">
        <v>2</v>
      </c>
      <c r="J3675" s="54" t="s">
        <v>7842</v>
      </c>
      <c r="K3675" s="54" t="s">
        <v>7843</v>
      </c>
      <c r="L3675" s="54" t="s">
        <v>309</v>
      </c>
      <c r="M3675" s="54" t="s">
        <v>7472</v>
      </c>
      <c r="N3675" s="54">
        <v>7</v>
      </c>
      <c r="P3675" s="54">
        <v>0</v>
      </c>
      <c r="R3675" s="54">
        <v>687.73</v>
      </c>
      <c r="U3675" s="54">
        <v>0</v>
      </c>
    </row>
    <row r="3676" spans="3:21">
      <c r="C3676" s="55" t="s">
        <v>8830</v>
      </c>
      <c r="E3676" s="55">
        <v>360</v>
      </c>
      <c r="F3676" s="55">
        <v>31.07</v>
      </c>
      <c r="H3676" s="54" t="s">
        <v>7771</v>
      </c>
      <c r="I3676" s="55">
        <v>2</v>
      </c>
      <c r="J3676" s="54" t="s">
        <v>7816</v>
      </c>
      <c r="K3676" s="54" t="s">
        <v>7817</v>
      </c>
      <c r="L3676" s="54" t="s">
        <v>363</v>
      </c>
      <c r="M3676" s="54" t="s">
        <v>7472</v>
      </c>
      <c r="N3676" s="54">
        <v>7</v>
      </c>
      <c r="P3676" s="54">
        <v>0</v>
      </c>
      <c r="R3676" s="54">
        <v>950.06</v>
      </c>
      <c r="U3676" s="54">
        <v>0</v>
      </c>
    </row>
    <row r="3677" spans="3:21">
      <c r="C3677" s="55" t="s">
        <v>8830</v>
      </c>
      <c r="E3677" s="55">
        <v>360</v>
      </c>
      <c r="F3677" s="55">
        <v>31.08</v>
      </c>
      <c r="H3677" s="54" t="s">
        <v>7771</v>
      </c>
      <c r="I3677" s="55">
        <v>2</v>
      </c>
      <c r="J3677" s="54" t="s">
        <v>7816</v>
      </c>
      <c r="K3677" s="54" t="s">
        <v>7817</v>
      </c>
      <c r="L3677" s="54" t="s">
        <v>363</v>
      </c>
      <c r="M3677" s="54" t="s">
        <v>7472</v>
      </c>
      <c r="N3677" s="54">
        <v>7</v>
      </c>
      <c r="P3677" s="54">
        <v>0</v>
      </c>
      <c r="R3677" s="54">
        <v>825.99</v>
      </c>
      <c r="U3677" s="54">
        <v>0</v>
      </c>
    </row>
    <row r="3678" spans="3:21">
      <c r="C3678" s="55" t="s">
        <v>8830</v>
      </c>
      <c r="E3678" s="55">
        <v>360</v>
      </c>
      <c r="F3678" s="55">
        <v>31.09</v>
      </c>
      <c r="H3678" s="54" t="s">
        <v>7771</v>
      </c>
      <c r="I3678" s="55">
        <v>2</v>
      </c>
      <c r="J3678" s="54" t="s">
        <v>7844</v>
      </c>
      <c r="K3678" s="54" t="s">
        <v>7817</v>
      </c>
      <c r="L3678" s="54" t="s">
        <v>363</v>
      </c>
      <c r="M3678" s="54" t="s">
        <v>7472</v>
      </c>
      <c r="N3678" s="54">
        <v>7</v>
      </c>
      <c r="P3678" s="54">
        <v>0</v>
      </c>
      <c r="R3678" s="54">
        <v>1042.23</v>
      </c>
      <c r="U3678" s="54">
        <v>0</v>
      </c>
    </row>
    <row r="3679" spans="3:21">
      <c r="E3679" s="55">
        <v>360</v>
      </c>
      <c r="F3679" s="55">
        <v>31.1</v>
      </c>
      <c r="H3679" s="54" t="s">
        <v>7845</v>
      </c>
      <c r="I3679" s="55">
        <v>2</v>
      </c>
      <c r="J3679" s="54" t="s">
        <v>7846</v>
      </c>
      <c r="K3679" s="54" t="s">
        <v>7847</v>
      </c>
      <c r="L3679" s="54" t="s">
        <v>7848</v>
      </c>
      <c r="M3679" s="54" t="s">
        <v>7472</v>
      </c>
      <c r="N3679" s="54">
        <v>7</v>
      </c>
      <c r="P3679" s="54">
        <v>0</v>
      </c>
      <c r="R3679" s="54">
        <v>953.61</v>
      </c>
      <c r="U3679" s="54">
        <v>33000</v>
      </c>
    </row>
    <row r="3680" spans="3:21">
      <c r="E3680" s="55">
        <v>360</v>
      </c>
      <c r="F3680" s="55">
        <v>31.11</v>
      </c>
      <c r="H3680" s="54" t="s">
        <v>7771</v>
      </c>
      <c r="I3680" s="55">
        <v>2</v>
      </c>
      <c r="J3680" s="54" t="s">
        <v>7816</v>
      </c>
      <c r="K3680" s="54" t="s">
        <v>7817</v>
      </c>
      <c r="L3680" s="54" t="s">
        <v>363</v>
      </c>
      <c r="M3680" s="54" t="s">
        <v>7472</v>
      </c>
      <c r="N3680" s="54">
        <v>7</v>
      </c>
      <c r="P3680" s="54">
        <v>0.37</v>
      </c>
      <c r="R3680" s="54">
        <v>7944.35</v>
      </c>
      <c r="U3680" s="54">
        <v>0</v>
      </c>
    </row>
    <row r="3681" spans="2:21">
      <c r="E3681" s="55">
        <v>360</v>
      </c>
      <c r="F3681" s="55">
        <v>31.12</v>
      </c>
      <c r="H3681" s="54" t="s">
        <v>7849</v>
      </c>
      <c r="I3681" s="55" t="s">
        <v>1740</v>
      </c>
      <c r="J3681" s="54" t="s">
        <v>7850</v>
      </c>
      <c r="K3681" s="54" t="s">
        <v>7851</v>
      </c>
      <c r="L3681" s="54" t="s">
        <v>7852</v>
      </c>
      <c r="M3681" s="54" t="s">
        <v>91</v>
      </c>
      <c r="N3681" s="54">
        <v>7</v>
      </c>
      <c r="P3681" s="54">
        <v>5.34</v>
      </c>
      <c r="Q3681" s="54" t="s">
        <v>5858</v>
      </c>
      <c r="R3681" s="54">
        <v>0</v>
      </c>
      <c r="S3681" s="54">
        <v>2337</v>
      </c>
      <c r="T3681" s="54">
        <v>312</v>
      </c>
      <c r="U3681" s="54">
        <v>275000</v>
      </c>
    </row>
    <row r="3682" spans="2:21">
      <c r="E3682" s="55">
        <v>360</v>
      </c>
      <c r="F3682" s="55">
        <v>32</v>
      </c>
      <c r="H3682" s="54" t="s">
        <v>7853</v>
      </c>
      <c r="I3682" s="55">
        <v>2</v>
      </c>
      <c r="J3682" s="54" t="s">
        <v>7854</v>
      </c>
      <c r="K3682" s="54" t="s">
        <v>7853</v>
      </c>
      <c r="L3682" s="54" t="s">
        <v>363</v>
      </c>
      <c r="M3682" s="54" t="s">
        <v>215</v>
      </c>
      <c r="N3682" s="54">
        <v>7.07</v>
      </c>
      <c r="P3682" s="54">
        <v>0.5</v>
      </c>
      <c r="R3682" s="54">
        <v>10067.799999999999</v>
      </c>
      <c r="U3682" s="54">
        <v>0</v>
      </c>
    </row>
    <row r="3683" spans="2:21">
      <c r="E3683" s="55">
        <v>360</v>
      </c>
      <c r="F3683" s="55">
        <v>33</v>
      </c>
      <c r="H3683" s="54" t="s">
        <v>7855</v>
      </c>
      <c r="I3683" s="55">
        <v>2</v>
      </c>
      <c r="J3683" s="54" t="s">
        <v>7856</v>
      </c>
      <c r="K3683" s="54" t="s">
        <v>7855</v>
      </c>
      <c r="L3683" s="54" t="s">
        <v>363</v>
      </c>
      <c r="M3683" s="54" t="s">
        <v>215</v>
      </c>
      <c r="N3683" s="54">
        <v>7.07</v>
      </c>
      <c r="P3683" s="54">
        <v>1.02</v>
      </c>
      <c r="R3683" s="54">
        <v>11159.66</v>
      </c>
      <c r="S3683" s="54">
        <v>3298</v>
      </c>
      <c r="T3683" s="54">
        <v>996</v>
      </c>
      <c r="U3683" s="54">
        <v>251500</v>
      </c>
    </row>
    <row r="3684" spans="2:21">
      <c r="E3684" s="55">
        <v>360</v>
      </c>
      <c r="F3684" s="55">
        <v>34</v>
      </c>
      <c r="H3684" s="54" t="s">
        <v>7857</v>
      </c>
      <c r="I3684" s="55">
        <v>2</v>
      </c>
      <c r="J3684" s="54" t="s">
        <v>7858</v>
      </c>
      <c r="K3684" s="54" t="s">
        <v>7857</v>
      </c>
      <c r="L3684" s="54" t="s">
        <v>363</v>
      </c>
      <c r="M3684" s="54" t="s">
        <v>215</v>
      </c>
      <c r="N3684" s="54">
        <v>7.07</v>
      </c>
      <c r="P3684" s="54">
        <v>0.75</v>
      </c>
      <c r="R3684" s="54">
        <v>9309.17</v>
      </c>
      <c r="S3684" s="54">
        <v>1862</v>
      </c>
      <c r="T3684" s="54">
        <v>125</v>
      </c>
      <c r="U3684" s="54">
        <v>133000</v>
      </c>
    </row>
    <row r="3685" spans="2:21">
      <c r="E3685" s="55">
        <v>360</v>
      </c>
      <c r="F3685" s="55">
        <v>34.01</v>
      </c>
      <c r="H3685" s="54" t="s">
        <v>7859</v>
      </c>
      <c r="I3685" s="55">
        <v>2</v>
      </c>
      <c r="J3685" s="54" t="s">
        <v>7860</v>
      </c>
      <c r="K3685" s="54" t="s">
        <v>7861</v>
      </c>
      <c r="L3685" s="54" t="s">
        <v>363</v>
      </c>
      <c r="M3685" s="54" t="s">
        <v>215</v>
      </c>
      <c r="N3685" s="54">
        <v>7.07</v>
      </c>
      <c r="P3685" s="54">
        <v>0.46</v>
      </c>
      <c r="R3685" s="54">
        <v>8979.49</v>
      </c>
      <c r="S3685" s="54">
        <v>1886</v>
      </c>
      <c r="T3685" s="54">
        <v>147</v>
      </c>
      <c r="U3685" s="54">
        <v>145000</v>
      </c>
    </row>
    <row r="3686" spans="2:21">
      <c r="E3686" s="55">
        <v>360</v>
      </c>
      <c r="F3686" s="55">
        <v>35</v>
      </c>
      <c r="H3686" s="54" t="s">
        <v>7862</v>
      </c>
      <c r="I3686" s="55">
        <v>2</v>
      </c>
      <c r="J3686" s="54" t="s">
        <v>7863</v>
      </c>
      <c r="K3686" s="54" t="s">
        <v>7862</v>
      </c>
      <c r="L3686" s="54" t="s">
        <v>363</v>
      </c>
      <c r="M3686" s="54" t="s">
        <v>215</v>
      </c>
      <c r="N3686" s="54">
        <v>7.07</v>
      </c>
      <c r="P3686" s="54">
        <v>0.5</v>
      </c>
      <c r="R3686" s="54">
        <v>11698.5</v>
      </c>
      <c r="S3686" s="54">
        <v>2753</v>
      </c>
      <c r="T3686" s="54">
        <v>227</v>
      </c>
      <c r="U3686" s="54">
        <v>375000</v>
      </c>
    </row>
    <row r="3687" spans="2:21">
      <c r="E3687" s="55">
        <v>360</v>
      </c>
      <c r="F3687" s="55">
        <v>39.01</v>
      </c>
      <c r="H3687" s="54" t="s">
        <v>7864</v>
      </c>
      <c r="I3687" s="55">
        <v>2</v>
      </c>
      <c r="J3687" s="54" t="s">
        <v>7865</v>
      </c>
      <c r="K3687" s="54" t="s">
        <v>7864</v>
      </c>
      <c r="L3687" s="54" t="s">
        <v>363</v>
      </c>
      <c r="M3687" s="54" t="s">
        <v>215</v>
      </c>
      <c r="N3687" s="54">
        <v>7.07</v>
      </c>
      <c r="P3687" s="54">
        <v>0.77</v>
      </c>
      <c r="R3687" s="54">
        <v>9532.51</v>
      </c>
      <c r="S3687" s="54">
        <v>3463</v>
      </c>
      <c r="T3687" s="54">
        <v>972</v>
      </c>
      <c r="U3687" s="54">
        <v>360000</v>
      </c>
    </row>
    <row r="3688" spans="2:21">
      <c r="E3688" s="55">
        <v>360</v>
      </c>
      <c r="F3688" s="55">
        <v>39.020000000000003</v>
      </c>
      <c r="H3688" s="54" t="s">
        <v>7866</v>
      </c>
      <c r="I3688" s="55">
        <v>2</v>
      </c>
      <c r="J3688" s="54" t="s">
        <v>7867</v>
      </c>
      <c r="K3688" s="54" t="s">
        <v>7866</v>
      </c>
      <c r="L3688" s="54" t="s">
        <v>2159</v>
      </c>
      <c r="M3688" s="54" t="s">
        <v>215</v>
      </c>
      <c r="N3688" s="54">
        <v>7.07</v>
      </c>
      <c r="P3688" s="54">
        <v>0.49</v>
      </c>
      <c r="R3688" s="54">
        <v>9110.65</v>
      </c>
      <c r="S3688" s="54">
        <v>3382</v>
      </c>
      <c r="T3688" s="54">
        <v>483</v>
      </c>
      <c r="U3688" s="54">
        <v>300000</v>
      </c>
    </row>
    <row r="3689" spans="2:21">
      <c r="B3689" s="55">
        <v>2</v>
      </c>
      <c r="C3689" s="55" t="s">
        <v>8830</v>
      </c>
      <c r="D3689" s="55" t="s">
        <v>8829</v>
      </c>
      <c r="E3689" s="55">
        <v>360</v>
      </c>
      <c r="F3689" s="55">
        <v>39.03</v>
      </c>
      <c r="H3689" s="54" t="s">
        <v>109</v>
      </c>
      <c r="I3689" s="55" t="s">
        <v>77</v>
      </c>
      <c r="J3689" s="54" t="s">
        <v>85</v>
      </c>
      <c r="K3689" s="54" t="s">
        <v>322</v>
      </c>
      <c r="L3689" s="54" t="s">
        <v>309</v>
      </c>
      <c r="M3689" s="54" t="s">
        <v>88</v>
      </c>
      <c r="N3689" s="54">
        <v>7</v>
      </c>
      <c r="P3689" s="54">
        <v>10.034000000000001</v>
      </c>
      <c r="Q3689" s="54" t="s">
        <v>106</v>
      </c>
      <c r="R3689" s="54">
        <v>0</v>
      </c>
      <c r="S3689" s="54">
        <v>3244</v>
      </c>
      <c r="T3689" s="54">
        <v>793</v>
      </c>
      <c r="U3689" s="54">
        <v>352063</v>
      </c>
    </row>
    <row r="3690" spans="2:21">
      <c r="C3690" s="55" t="s">
        <v>8830</v>
      </c>
      <c r="D3690" s="55" t="s">
        <v>8829</v>
      </c>
      <c r="E3690" s="55">
        <v>360</v>
      </c>
      <c r="F3690" s="55">
        <v>39.04</v>
      </c>
      <c r="H3690" s="54" t="s">
        <v>109</v>
      </c>
      <c r="I3690" s="55" t="s">
        <v>1740</v>
      </c>
      <c r="J3690" s="54" t="s">
        <v>7821</v>
      </c>
      <c r="K3690" s="54" t="s">
        <v>7822</v>
      </c>
      <c r="L3690" s="54" t="s">
        <v>7823</v>
      </c>
      <c r="M3690" s="54" t="s">
        <v>88</v>
      </c>
      <c r="N3690" s="54">
        <v>7</v>
      </c>
      <c r="P3690" s="54">
        <v>113.2</v>
      </c>
      <c r="Q3690" s="54" t="s">
        <v>86</v>
      </c>
      <c r="R3690" s="54">
        <v>0</v>
      </c>
      <c r="S3690" s="54">
        <v>2728</v>
      </c>
      <c r="T3690" s="54">
        <v>85</v>
      </c>
      <c r="U3690" s="54">
        <v>1</v>
      </c>
    </row>
    <row r="3691" spans="2:21">
      <c r="E3691" s="55">
        <v>360</v>
      </c>
      <c r="F3691" s="55">
        <v>40</v>
      </c>
      <c r="H3691" s="54" t="s">
        <v>7868</v>
      </c>
      <c r="I3691" s="55">
        <v>2</v>
      </c>
      <c r="J3691" s="54" t="s">
        <v>7869</v>
      </c>
      <c r="K3691" s="54" t="s">
        <v>7868</v>
      </c>
      <c r="L3691" s="54" t="s">
        <v>363</v>
      </c>
      <c r="M3691" s="54" t="s">
        <v>91</v>
      </c>
      <c r="N3691" s="54">
        <v>7.07</v>
      </c>
      <c r="P3691" s="54">
        <v>5.59</v>
      </c>
      <c r="R3691" s="54">
        <v>22310.38</v>
      </c>
      <c r="S3691" s="54">
        <v>2730</v>
      </c>
      <c r="T3691" s="54">
        <v>254</v>
      </c>
      <c r="U3691" s="54">
        <v>1</v>
      </c>
    </row>
    <row r="3692" spans="2:21">
      <c r="E3692" s="55">
        <v>360</v>
      </c>
      <c r="F3692" s="55">
        <v>41</v>
      </c>
      <c r="H3692" s="54" t="s">
        <v>109</v>
      </c>
      <c r="I3692" s="55">
        <v>1</v>
      </c>
      <c r="J3692" s="54" t="s">
        <v>4468</v>
      </c>
      <c r="K3692" s="54" t="s">
        <v>4469</v>
      </c>
      <c r="L3692" s="54" t="s">
        <v>3533</v>
      </c>
      <c r="M3692" s="54" t="s">
        <v>91</v>
      </c>
      <c r="N3692" s="54">
        <v>7</v>
      </c>
      <c r="P3692" s="54">
        <v>0.05</v>
      </c>
      <c r="R3692" s="54">
        <v>53.18</v>
      </c>
      <c r="U3692" s="54">
        <v>0</v>
      </c>
    </row>
    <row r="3693" spans="2:21">
      <c r="E3693" s="55">
        <v>360</v>
      </c>
      <c r="F3693" s="55">
        <v>42.01</v>
      </c>
      <c r="H3693" s="54" t="s">
        <v>7870</v>
      </c>
      <c r="I3693" s="55">
        <v>2</v>
      </c>
      <c r="J3693" s="54" t="s">
        <v>7871</v>
      </c>
      <c r="K3693" s="54" t="s">
        <v>7870</v>
      </c>
      <c r="L3693" s="54" t="s">
        <v>363</v>
      </c>
      <c r="M3693" s="54" t="s">
        <v>91</v>
      </c>
      <c r="N3693" s="54">
        <v>7.07</v>
      </c>
      <c r="P3693" s="54">
        <v>1.25</v>
      </c>
      <c r="R3693" s="54">
        <v>14949.27</v>
      </c>
      <c r="S3693" s="54">
        <v>3236</v>
      </c>
      <c r="T3693" s="54">
        <v>911</v>
      </c>
      <c r="U3693" s="54">
        <v>374400</v>
      </c>
    </row>
    <row r="3694" spans="2:21">
      <c r="E3694" s="55">
        <v>360</v>
      </c>
      <c r="F3694" s="55">
        <v>42.02</v>
      </c>
      <c r="H3694" s="54" t="s">
        <v>7872</v>
      </c>
      <c r="I3694" s="55">
        <v>2</v>
      </c>
      <c r="J3694" s="54" t="s">
        <v>7873</v>
      </c>
      <c r="K3694" s="54" t="s">
        <v>7872</v>
      </c>
      <c r="L3694" s="54" t="s">
        <v>363</v>
      </c>
      <c r="M3694" s="54" t="s">
        <v>91</v>
      </c>
      <c r="N3694" s="54">
        <v>7.07</v>
      </c>
      <c r="P3694" s="54">
        <v>0.94</v>
      </c>
      <c r="R3694" s="54">
        <v>14077.2</v>
      </c>
      <c r="S3694" s="54">
        <v>2886</v>
      </c>
      <c r="T3694" s="54">
        <v>149</v>
      </c>
      <c r="U3694" s="54">
        <v>445000</v>
      </c>
    </row>
    <row r="3695" spans="2:21">
      <c r="E3695" s="55">
        <v>360</v>
      </c>
      <c r="F3695" s="55">
        <v>42.03</v>
      </c>
      <c r="H3695" s="54" t="s">
        <v>7874</v>
      </c>
      <c r="I3695" s="55">
        <v>2</v>
      </c>
      <c r="J3695" s="54" t="s">
        <v>7875</v>
      </c>
      <c r="K3695" s="54" t="s">
        <v>7874</v>
      </c>
      <c r="L3695" s="54" t="s">
        <v>363</v>
      </c>
      <c r="M3695" s="54" t="s">
        <v>91</v>
      </c>
      <c r="N3695" s="54">
        <v>7.07</v>
      </c>
      <c r="P3695" s="54">
        <v>0.98</v>
      </c>
      <c r="R3695" s="54">
        <v>12836.45</v>
      </c>
      <c r="S3695" s="54">
        <v>3300</v>
      </c>
      <c r="T3695" s="54">
        <v>486</v>
      </c>
      <c r="U3695" s="54">
        <v>1</v>
      </c>
    </row>
    <row r="3696" spans="2:21">
      <c r="E3696" s="55">
        <v>360</v>
      </c>
      <c r="F3696" s="55">
        <v>42.04</v>
      </c>
      <c r="H3696" s="54" t="s">
        <v>7876</v>
      </c>
      <c r="I3696" s="55">
        <v>2</v>
      </c>
      <c r="J3696" s="54" t="s">
        <v>7877</v>
      </c>
      <c r="K3696" s="54" t="s">
        <v>1874</v>
      </c>
      <c r="L3696" s="54" t="s">
        <v>309</v>
      </c>
      <c r="M3696" s="54" t="s">
        <v>91</v>
      </c>
      <c r="N3696" s="54">
        <v>7</v>
      </c>
      <c r="P3696" s="54">
        <v>2.95</v>
      </c>
      <c r="R3696" s="54">
        <v>3545</v>
      </c>
      <c r="S3696" s="54">
        <v>3459</v>
      </c>
      <c r="T3696" s="54">
        <v>767</v>
      </c>
      <c r="U3696" s="54">
        <v>95000</v>
      </c>
    </row>
    <row r="3697" spans="2:21">
      <c r="B3697" s="55">
        <v>2</v>
      </c>
      <c r="C3697" s="55" t="s">
        <v>8830</v>
      </c>
      <c r="D3697" s="55" t="s">
        <v>8829</v>
      </c>
      <c r="E3697" s="55">
        <v>360</v>
      </c>
      <c r="F3697" s="55">
        <v>42.05</v>
      </c>
      <c r="H3697" s="54" t="s">
        <v>107</v>
      </c>
      <c r="I3697" s="55" t="s">
        <v>77</v>
      </c>
      <c r="J3697" s="54" t="s">
        <v>85</v>
      </c>
      <c r="K3697" s="54" t="s">
        <v>322</v>
      </c>
      <c r="L3697" s="54" t="s">
        <v>309</v>
      </c>
      <c r="M3697" s="54" t="s">
        <v>88</v>
      </c>
      <c r="N3697" s="54">
        <v>7</v>
      </c>
      <c r="P3697" s="54">
        <v>49.088000000000001</v>
      </c>
      <c r="Q3697" s="54" t="s">
        <v>106</v>
      </c>
      <c r="R3697" s="54">
        <v>0</v>
      </c>
      <c r="S3697" s="54">
        <v>3244</v>
      </c>
      <c r="T3697" s="54">
        <v>778</v>
      </c>
      <c r="U3697" s="54">
        <v>1672097</v>
      </c>
    </row>
    <row r="3698" spans="2:21">
      <c r="E3698" s="55">
        <v>360</v>
      </c>
      <c r="F3698" s="55">
        <v>44</v>
      </c>
      <c r="H3698" s="54" t="s">
        <v>7878</v>
      </c>
      <c r="I3698" s="55">
        <v>2</v>
      </c>
      <c r="J3698" s="54" t="s">
        <v>7879</v>
      </c>
      <c r="K3698" s="54" t="s">
        <v>7878</v>
      </c>
      <c r="L3698" s="54" t="s">
        <v>363</v>
      </c>
      <c r="M3698" s="54" t="s">
        <v>91</v>
      </c>
      <c r="N3698" s="54">
        <v>7.07</v>
      </c>
      <c r="P3698" s="54">
        <v>1.3</v>
      </c>
      <c r="R3698" s="54">
        <v>9224.09</v>
      </c>
      <c r="U3698" s="54">
        <v>0</v>
      </c>
    </row>
    <row r="3699" spans="2:21">
      <c r="E3699" s="55">
        <v>360</v>
      </c>
      <c r="F3699" s="55">
        <v>45</v>
      </c>
      <c r="H3699" s="54" t="s">
        <v>7880</v>
      </c>
      <c r="I3699" s="55">
        <v>2</v>
      </c>
      <c r="J3699" s="54" t="s">
        <v>7881</v>
      </c>
      <c r="K3699" s="54" t="s">
        <v>7880</v>
      </c>
      <c r="L3699" s="54" t="s">
        <v>363</v>
      </c>
      <c r="M3699" s="54" t="s">
        <v>215</v>
      </c>
      <c r="N3699" s="54">
        <v>7.07</v>
      </c>
      <c r="P3699" s="54">
        <v>0.72</v>
      </c>
      <c r="R3699" s="54">
        <v>9518.33</v>
      </c>
      <c r="S3699" s="54">
        <v>3286</v>
      </c>
      <c r="T3699" s="54">
        <v>340</v>
      </c>
      <c r="U3699" s="54">
        <v>1</v>
      </c>
    </row>
    <row r="3700" spans="2:21">
      <c r="E3700" s="55">
        <v>360</v>
      </c>
      <c r="F3700" s="55">
        <v>46</v>
      </c>
      <c r="H3700" s="54" t="s">
        <v>7882</v>
      </c>
      <c r="I3700" s="55">
        <v>2</v>
      </c>
      <c r="J3700" s="54" t="s">
        <v>7883</v>
      </c>
      <c r="K3700" s="54" t="s">
        <v>7882</v>
      </c>
      <c r="L3700" s="54" t="s">
        <v>363</v>
      </c>
      <c r="M3700" s="54" t="s">
        <v>215</v>
      </c>
      <c r="N3700" s="54">
        <v>7.07</v>
      </c>
      <c r="P3700" s="54">
        <v>0.35</v>
      </c>
      <c r="R3700" s="54">
        <v>8621.44</v>
      </c>
      <c r="S3700" s="54">
        <v>3430</v>
      </c>
      <c r="T3700" s="54">
        <v>201</v>
      </c>
      <c r="U3700" s="54">
        <v>269900</v>
      </c>
    </row>
    <row r="3701" spans="2:21">
      <c r="E3701" s="55">
        <v>360</v>
      </c>
      <c r="F3701" s="55">
        <v>47</v>
      </c>
      <c r="H3701" s="54" t="s">
        <v>7884</v>
      </c>
      <c r="I3701" s="55">
        <v>2</v>
      </c>
      <c r="J3701" s="54" t="s">
        <v>7885</v>
      </c>
      <c r="K3701" s="54" t="s">
        <v>7884</v>
      </c>
      <c r="L3701" s="54" t="s">
        <v>363</v>
      </c>
      <c r="M3701" s="54" t="s">
        <v>215</v>
      </c>
      <c r="N3701" s="54">
        <v>7.07</v>
      </c>
      <c r="P3701" s="54">
        <v>0.35</v>
      </c>
      <c r="R3701" s="54">
        <v>10727.19</v>
      </c>
      <c r="S3701" s="54">
        <v>3470</v>
      </c>
      <c r="T3701" s="54">
        <v>885</v>
      </c>
      <c r="U3701" s="54">
        <v>328000</v>
      </c>
    </row>
    <row r="3702" spans="2:21">
      <c r="E3702" s="55">
        <v>360</v>
      </c>
      <c r="F3702" s="55">
        <v>48</v>
      </c>
      <c r="H3702" s="54" t="s">
        <v>7886</v>
      </c>
      <c r="I3702" s="55">
        <v>2</v>
      </c>
      <c r="J3702" s="54" t="s">
        <v>7887</v>
      </c>
      <c r="K3702" s="54" t="s">
        <v>2291</v>
      </c>
      <c r="L3702" s="54" t="s">
        <v>2292</v>
      </c>
      <c r="M3702" s="54" t="s">
        <v>215</v>
      </c>
      <c r="N3702" s="54">
        <v>7.07</v>
      </c>
      <c r="P3702" s="54">
        <v>0.35</v>
      </c>
      <c r="R3702" s="54">
        <v>8323.66</v>
      </c>
      <c r="S3702" s="54">
        <v>3388</v>
      </c>
      <c r="T3702" s="54">
        <v>915</v>
      </c>
      <c r="U3702" s="54">
        <v>141750</v>
      </c>
    </row>
    <row r="3703" spans="2:21">
      <c r="E3703" s="55">
        <v>360</v>
      </c>
      <c r="F3703" s="55">
        <v>49</v>
      </c>
      <c r="H3703" s="54" t="s">
        <v>7888</v>
      </c>
      <c r="I3703" s="55">
        <v>2</v>
      </c>
      <c r="J3703" s="54" t="s">
        <v>7889</v>
      </c>
      <c r="K3703" s="54" t="s">
        <v>7888</v>
      </c>
      <c r="L3703" s="54" t="s">
        <v>363</v>
      </c>
      <c r="M3703" s="54" t="s">
        <v>215</v>
      </c>
      <c r="N3703" s="54">
        <v>7.07</v>
      </c>
      <c r="P3703" s="54">
        <v>0.35</v>
      </c>
      <c r="R3703" s="54">
        <v>8376.84</v>
      </c>
      <c r="S3703" s="54">
        <v>3277</v>
      </c>
      <c r="T3703" s="54">
        <v>943</v>
      </c>
      <c r="U3703" s="54">
        <v>1</v>
      </c>
    </row>
    <row r="3704" spans="2:21">
      <c r="E3704" s="55">
        <v>360</v>
      </c>
      <c r="F3704" s="55">
        <v>50</v>
      </c>
      <c r="H3704" s="54" t="s">
        <v>7890</v>
      </c>
      <c r="I3704" s="55">
        <v>2</v>
      </c>
      <c r="J3704" s="54" t="s">
        <v>7891</v>
      </c>
      <c r="K3704" s="54" t="s">
        <v>7890</v>
      </c>
      <c r="L3704" s="54" t="s">
        <v>363</v>
      </c>
      <c r="M3704" s="54" t="s">
        <v>215</v>
      </c>
      <c r="N3704" s="54">
        <v>7.07</v>
      </c>
      <c r="P3704" s="54">
        <v>0.35</v>
      </c>
      <c r="R3704" s="54">
        <v>7173.23</v>
      </c>
      <c r="U3704" s="54">
        <v>0</v>
      </c>
    </row>
    <row r="3705" spans="2:21">
      <c r="E3705" s="55">
        <v>360</v>
      </c>
      <c r="F3705" s="55">
        <v>51</v>
      </c>
      <c r="H3705" s="54" t="s">
        <v>7892</v>
      </c>
      <c r="I3705" s="55">
        <v>2</v>
      </c>
      <c r="J3705" s="54" t="s">
        <v>7893</v>
      </c>
      <c r="K3705" s="54" t="s">
        <v>7892</v>
      </c>
      <c r="L3705" s="54" t="s">
        <v>363</v>
      </c>
      <c r="M3705" s="54" t="s">
        <v>215</v>
      </c>
      <c r="N3705" s="54">
        <v>7.07</v>
      </c>
      <c r="P3705" s="54">
        <v>0.28999999999999998</v>
      </c>
      <c r="R3705" s="54">
        <v>9814.26</v>
      </c>
      <c r="U3705" s="54">
        <v>0</v>
      </c>
    </row>
    <row r="3706" spans="2:21">
      <c r="E3706" s="55">
        <v>360</v>
      </c>
      <c r="F3706" s="55">
        <v>52</v>
      </c>
      <c r="H3706" s="54" t="s">
        <v>7894</v>
      </c>
      <c r="I3706" s="55">
        <v>2</v>
      </c>
      <c r="J3706" s="54" t="s">
        <v>7895</v>
      </c>
      <c r="K3706" s="54" t="s">
        <v>7894</v>
      </c>
      <c r="L3706" s="54" t="s">
        <v>363</v>
      </c>
      <c r="M3706" s="54" t="s">
        <v>215</v>
      </c>
      <c r="N3706" s="54">
        <v>7.07</v>
      </c>
      <c r="P3706" s="54">
        <v>0.28999999999999998</v>
      </c>
      <c r="R3706" s="54">
        <v>8756.15</v>
      </c>
      <c r="S3706" s="54">
        <v>2352</v>
      </c>
      <c r="T3706" s="54">
        <v>288</v>
      </c>
      <c r="U3706" s="54">
        <v>142000</v>
      </c>
    </row>
    <row r="3707" spans="2:21">
      <c r="E3707" s="55">
        <v>360</v>
      </c>
      <c r="F3707" s="55">
        <v>54</v>
      </c>
      <c r="H3707" s="54" t="s">
        <v>7896</v>
      </c>
      <c r="I3707" s="55">
        <v>2</v>
      </c>
      <c r="J3707" s="54" t="s">
        <v>7897</v>
      </c>
      <c r="K3707" s="54" t="s">
        <v>7896</v>
      </c>
      <c r="L3707" s="54" t="s">
        <v>363</v>
      </c>
      <c r="M3707" s="54" t="s">
        <v>215</v>
      </c>
      <c r="N3707" s="54">
        <v>7.07</v>
      </c>
      <c r="P3707" s="54">
        <v>0.47</v>
      </c>
      <c r="R3707" s="54">
        <v>11560.25</v>
      </c>
      <c r="S3707" s="54">
        <v>3232</v>
      </c>
      <c r="T3707" s="54">
        <v>573</v>
      </c>
      <c r="U3707" s="54">
        <v>389000</v>
      </c>
    </row>
    <row r="3708" spans="2:21">
      <c r="E3708" s="55">
        <v>360</v>
      </c>
      <c r="F3708" s="55">
        <v>55</v>
      </c>
      <c r="H3708" s="54" t="s">
        <v>7898</v>
      </c>
      <c r="I3708" s="55">
        <v>2</v>
      </c>
      <c r="J3708" s="54" t="s">
        <v>7899</v>
      </c>
      <c r="K3708" s="54" t="s">
        <v>7898</v>
      </c>
      <c r="L3708" s="54" t="s">
        <v>363</v>
      </c>
      <c r="M3708" s="54" t="s">
        <v>215</v>
      </c>
      <c r="N3708" s="54">
        <v>7.07</v>
      </c>
      <c r="P3708" s="54">
        <v>0.47</v>
      </c>
      <c r="R3708" s="54">
        <v>11680.78</v>
      </c>
      <c r="S3708" s="54">
        <v>3361</v>
      </c>
      <c r="T3708" s="54">
        <v>427</v>
      </c>
      <c r="U3708" s="54">
        <v>1</v>
      </c>
    </row>
    <row r="3709" spans="2:21">
      <c r="E3709" s="55">
        <v>360</v>
      </c>
      <c r="F3709" s="55">
        <v>56</v>
      </c>
      <c r="H3709" s="54" t="s">
        <v>7900</v>
      </c>
      <c r="I3709" s="55">
        <v>2</v>
      </c>
      <c r="J3709" s="54" t="s">
        <v>7901</v>
      </c>
      <c r="K3709" s="54" t="s">
        <v>7900</v>
      </c>
      <c r="L3709" s="54" t="s">
        <v>363</v>
      </c>
      <c r="M3709" s="54" t="s">
        <v>215</v>
      </c>
      <c r="N3709" s="54">
        <v>7.07</v>
      </c>
      <c r="P3709" s="54">
        <v>0.47</v>
      </c>
      <c r="R3709" s="54">
        <v>10415.209999999999</v>
      </c>
      <c r="S3709" s="54">
        <v>3477</v>
      </c>
      <c r="T3709" s="54">
        <v>789</v>
      </c>
      <c r="U3709" s="54">
        <v>335000</v>
      </c>
    </row>
    <row r="3710" spans="2:21">
      <c r="E3710" s="55">
        <v>360</v>
      </c>
      <c r="F3710" s="55">
        <v>57</v>
      </c>
      <c r="H3710" s="54" t="s">
        <v>7902</v>
      </c>
      <c r="I3710" s="55">
        <v>2</v>
      </c>
      <c r="J3710" s="54" t="s">
        <v>7903</v>
      </c>
      <c r="K3710" s="54" t="s">
        <v>7902</v>
      </c>
      <c r="L3710" s="54" t="s">
        <v>363</v>
      </c>
      <c r="M3710" s="54" t="s">
        <v>215</v>
      </c>
      <c r="N3710" s="54">
        <v>7.07</v>
      </c>
      <c r="P3710" s="54">
        <v>0.51</v>
      </c>
      <c r="R3710" s="54">
        <v>12290.52</v>
      </c>
      <c r="U3710" s="54">
        <v>0</v>
      </c>
    </row>
    <row r="3711" spans="2:21">
      <c r="E3711" s="55">
        <v>360</v>
      </c>
      <c r="F3711" s="55">
        <v>58</v>
      </c>
      <c r="H3711" s="54" t="s">
        <v>7904</v>
      </c>
      <c r="I3711" s="55">
        <v>2</v>
      </c>
      <c r="J3711" s="54" t="s">
        <v>7905</v>
      </c>
      <c r="K3711" s="54" t="s">
        <v>7904</v>
      </c>
      <c r="L3711" s="54" t="s">
        <v>363</v>
      </c>
      <c r="M3711" s="54" t="s">
        <v>215</v>
      </c>
      <c r="N3711" s="54">
        <v>7.07</v>
      </c>
      <c r="P3711" s="54">
        <v>0.55000000000000004</v>
      </c>
      <c r="R3711" s="54">
        <v>10078.44</v>
      </c>
      <c r="S3711" s="54">
        <v>2095</v>
      </c>
      <c r="T3711" s="54">
        <v>296</v>
      </c>
      <c r="U3711" s="54">
        <v>1</v>
      </c>
    </row>
    <row r="3712" spans="2:21">
      <c r="E3712" s="55">
        <v>360</v>
      </c>
      <c r="F3712" s="55">
        <v>59</v>
      </c>
      <c r="H3712" s="54" t="s">
        <v>7906</v>
      </c>
      <c r="I3712" s="55">
        <v>2</v>
      </c>
      <c r="J3712" s="54" t="s">
        <v>7907</v>
      </c>
      <c r="K3712" s="54" t="s">
        <v>7906</v>
      </c>
      <c r="L3712" s="54" t="s">
        <v>363</v>
      </c>
      <c r="M3712" s="54" t="s">
        <v>215</v>
      </c>
      <c r="N3712" s="54">
        <v>7.07</v>
      </c>
      <c r="P3712" s="54">
        <v>0.54</v>
      </c>
      <c r="R3712" s="54">
        <v>9052.08</v>
      </c>
      <c r="U3712" s="54">
        <v>0</v>
      </c>
    </row>
    <row r="3713" spans="5:21">
      <c r="E3713" s="55">
        <v>360</v>
      </c>
      <c r="F3713" s="55">
        <v>60</v>
      </c>
      <c r="H3713" s="54" t="s">
        <v>7908</v>
      </c>
      <c r="I3713" s="55">
        <v>2</v>
      </c>
      <c r="J3713" s="54" t="s">
        <v>7909</v>
      </c>
      <c r="K3713" s="54" t="s">
        <v>7908</v>
      </c>
      <c r="L3713" s="54" t="s">
        <v>363</v>
      </c>
      <c r="M3713" s="54" t="s">
        <v>215</v>
      </c>
      <c r="N3713" s="54">
        <v>7.07</v>
      </c>
      <c r="P3713" s="54">
        <v>0.39</v>
      </c>
      <c r="R3713" s="54">
        <v>10089.07</v>
      </c>
      <c r="S3713" s="54">
        <v>3384</v>
      </c>
      <c r="T3713" s="54">
        <v>179</v>
      </c>
      <c r="U3713" s="54">
        <v>305000</v>
      </c>
    </row>
    <row r="3714" spans="5:21">
      <c r="E3714" s="55">
        <v>360</v>
      </c>
      <c r="F3714" s="55">
        <v>61</v>
      </c>
      <c r="H3714" s="54" t="s">
        <v>7910</v>
      </c>
      <c r="I3714" s="55">
        <v>2</v>
      </c>
      <c r="J3714" s="54" t="s">
        <v>7911</v>
      </c>
      <c r="K3714" s="54" t="s">
        <v>7910</v>
      </c>
      <c r="L3714" s="54" t="s">
        <v>363</v>
      </c>
      <c r="M3714" s="54" t="s">
        <v>215</v>
      </c>
      <c r="N3714" s="54">
        <v>7.07</v>
      </c>
      <c r="P3714" s="54">
        <v>0.4</v>
      </c>
      <c r="R3714" s="54">
        <v>9610.5</v>
      </c>
      <c r="S3714" s="54">
        <v>2815</v>
      </c>
      <c r="T3714" s="54">
        <v>210</v>
      </c>
      <c r="U3714" s="54">
        <v>294000</v>
      </c>
    </row>
    <row r="3715" spans="5:21">
      <c r="E3715" s="55">
        <v>360</v>
      </c>
      <c r="F3715" s="55">
        <v>62</v>
      </c>
      <c r="H3715" s="54" t="s">
        <v>7912</v>
      </c>
      <c r="I3715" s="55">
        <v>1</v>
      </c>
      <c r="J3715" s="54" t="s">
        <v>7913</v>
      </c>
      <c r="K3715" s="54" t="s">
        <v>7914</v>
      </c>
      <c r="L3715" s="54" t="s">
        <v>7915</v>
      </c>
      <c r="M3715" s="54" t="s">
        <v>7916</v>
      </c>
      <c r="N3715" s="54">
        <v>7.01</v>
      </c>
      <c r="P3715" s="54">
        <v>0.36699999999999999</v>
      </c>
      <c r="R3715" s="54">
        <v>152.44</v>
      </c>
      <c r="U3715" s="54">
        <v>0</v>
      </c>
    </row>
    <row r="3716" spans="5:21">
      <c r="E3716" s="55">
        <v>360.01</v>
      </c>
      <c r="F3716" s="55">
        <v>1</v>
      </c>
      <c r="H3716" s="54" t="s">
        <v>7917</v>
      </c>
      <c r="I3716" s="55">
        <v>2</v>
      </c>
      <c r="J3716" s="54" t="s">
        <v>7918</v>
      </c>
      <c r="K3716" s="54" t="s">
        <v>7917</v>
      </c>
      <c r="L3716" s="54" t="s">
        <v>363</v>
      </c>
      <c r="M3716" s="54" t="s">
        <v>215</v>
      </c>
      <c r="N3716" s="54">
        <v>7.07</v>
      </c>
      <c r="P3716" s="54">
        <v>0.39</v>
      </c>
      <c r="R3716" s="54">
        <v>10521.56</v>
      </c>
      <c r="U3716" s="54">
        <v>0</v>
      </c>
    </row>
    <row r="3717" spans="5:21">
      <c r="E3717" s="55">
        <v>360.01</v>
      </c>
      <c r="F3717" s="55">
        <v>2</v>
      </c>
      <c r="H3717" s="54" t="s">
        <v>7919</v>
      </c>
      <c r="I3717" s="55">
        <v>2</v>
      </c>
      <c r="J3717" s="54" t="s">
        <v>7920</v>
      </c>
      <c r="K3717" s="54" t="s">
        <v>7919</v>
      </c>
      <c r="L3717" s="54" t="s">
        <v>363</v>
      </c>
      <c r="M3717" s="54" t="s">
        <v>215</v>
      </c>
      <c r="N3717" s="54">
        <v>7.07</v>
      </c>
      <c r="P3717" s="54">
        <v>0.33</v>
      </c>
      <c r="R3717" s="54">
        <v>9578.59</v>
      </c>
      <c r="U3717" s="54">
        <v>0</v>
      </c>
    </row>
    <row r="3718" spans="5:21">
      <c r="E3718" s="55">
        <v>360.01</v>
      </c>
      <c r="F3718" s="55">
        <v>3</v>
      </c>
      <c r="H3718" s="54" t="s">
        <v>7921</v>
      </c>
      <c r="I3718" s="55">
        <v>2</v>
      </c>
      <c r="J3718" s="54" t="s">
        <v>7922</v>
      </c>
      <c r="K3718" s="54" t="s">
        <v>7921</v>
      </c>
      <c r="L3718" s="54" t="s">
        <v>363</v>
      </c>
      <c r="M3718" s="54" t="s">
        <v>215</v>
      </c>
      <c r="N3718" s="54">
        <v>7.07</v>
      </c>
      <c r="P3718" s="54">
        <v>0.38</v>
      </c>
      <c r="R3718" s="54">
        <v>8148.11</v>
      </c>
      <c r="U3718" s="54">
        <v>0</v>
      </c>
    </row>
    <row r="3719" spans="5:21">
      <c r="E3719" s="55">
        <v>360.01</v>
      </c>
      <c r="F3719" s="55">
        <v>4</v>
      </c>
      <c r="H3719" s="54" t="s">
        <v>7923</v>
      </c>
      <c r="I3719" s="55">
        <v>2</v>
      </c>
      <c r="J3719" s="54" t="s">
        <v>7924</v>
      </c>
      <c r="K3719" s="54" t="s">
        <v>7923</v>
      </c>
      <c r="L3719" s="54" t="s">
        <v>363</v>
      </c>
      <c r="M3719" s="54" t="s">
        <v>215</v>
      </c>
      <c r="N3719" s="54">
        <v>7.07</v>
      </c>
      <c r="P3719" s="54">
        <v>0.4</v>
      </c>
      <c r="R3719" s="54">
        <v>9061.02</v>
      </c>
      <c r="S3719" s="54">
        <v>2644</v>
      </c>
      <c r="T3719" s="54">
        <v>247</v>
      </c>
      <c r="U3719" s="54">
        <v>228000</v>
      </c>
    </row>
    <row r="3720" spans="5:21">
      <c r="E3720" s="55">
        <v>360.01</v>
      </c>
      <c r="F3720" s="55">
        <v>5</v>
      </c>
      <c r="H3720" s="54" t="s">
        <v>7925</v>
      </c>
      <c r="I3720" s="55">
        <v>2</v>
      </c>
      <c r="J3720" s="54" t="s">
        <v>7926</v>
      </c>
      <c r="K3720" s="54" t="s">
        <v>7925</v>
      </c>
      <c r="L3720" s="54" t="s">
        <v>363</v>
      </c>
      <c r="M3720" s="54" t="s">
        <v>215</v>
      </c>
      <c r="N3720" s="54">
        <v>7.07</v>
      </c>
      <c r="P3720" s="54">
        <v>0.48</v>
      </c>
      <c r="R3720" s="54">
        <v>9734.57</v>
      </c>
      <c r="U3720" s="54">
        <v>0</v>
      </c>
    </row>
    <row r="3721" spans="5:21">
      <c r="E3721" s="55">
        <v>360.01</v>
      </c>
      <c r="F3721" s="55">
        <v>6</v>
      </c>
      <c r="H3721" s="54" t="s">
        <v>7927</v>
      </c>
      <c r="I3721" s="55">
        <v>2</v>
      </c>
      <c r="J3721" s="54" t="s">
        <v>7928</v>
      </c>
      <c r="K3721" s="54" t="s">
        <v>7927</v>
      </c>
      <c r="L3721" s="54" t="s">
        <v>363</v>
      </c>
      <c r="M3721" s="54" t="s">
        <v>215</v>
      </c>
      <c r="N3721" s="54">
        <v>7.07</v>
      </c>
      <c r="P3721" s="54">
        <v>0.63</v>
      </c>
      <c r="R3721" s="54">
        <v>8665.68</v>
      </c>
      <c r="S3721" s="54">
        <v>1951</v>
      </c>
      <c r="T3721" s="54">
        <v>43</v>
      </c>
      <c r="U3721" s="54">
        <v>156000</v>
      </c>
    </row>
    <row r="3722" spans="5:21">
      <c r="E3722" s="55">
        <v>360.01</v>
      </c>
      <c r="F3722" s="55">
        <v>7</v>
      </c>
      <c r="H3722" s="54" t="s">
        <v>7929</v>
      </c>
      <c r="I3722" s="55">
        <v>2</v>
      </c>
      <c r="J3722" s="54" t="s">
        <v>7930</v>
      </c>
      <c r="K3722" s="54" t="s">
        <v>7929</v>
      </c>
      <c r="L3722" s="54" t="s">
        <v>363</v>
      </c>
      <c r="M3722" s="54" t="s">
        <v>215</v>
      </c>
      <c r="N3722" s="54">
        <v>7.07</v>
      </c>
      <c r="P3722" s="54">
        <v>0.38</v>
      </c>
      <c r="R3722" s="54">
        <v>8685.25</v>
      </c>
      <c r="S3722" s="54">
        <v>2139</v>
      </c>
      <c r="T3722" s="54">
        <v>238</v>
      </c>
      <c r="U3722" s="54">
        <v>151900</v>
      </c>
    </row>
    <row r="3723" spans="5:21">
      <c r="E3723" s="55">
        <v>360.01</v>
      </c>
      <c r="F3723" s="55">
        <v>8</v>
      </c>
      <c r="H3723" s="54" t="s">
        <v>7931</v>
      </c>
      <c r="I3723" s="55">
        <v>2</v>
      </c>
      <c r="J3723" s="54" t="s">
        <v>7932</v>
      </c>
      <c r="K3723" s="54" t="s">
        <v>7931</v>
      </c>
      <c r="L3723" s="54" t="s">
        <v>363</v>
      </c>
      <c r="M3723" s="54" t="s">
        <v>215</v>
      </c>
      <c r="N3723" s="54">
        <v>7.07</v>
      </c>
      <c r="P3723" s="54">
        <v>0.34</v>
      </c>
      <c r="R3723" s="54">
        <v>9826.74</v>
      </c>
      <c r="S3723" s="54">
        <v>3329</v>
      </c>
      <c r="T3723" s="54">
        <v>145</v>
      </c>
      <c r="U3723" s="54">
        <v>1</v>
      </c>
    </row>
    <row r="3724" spans="5:21">
      <c r="E3724" s="55">
        <v>360.01</v>
      </c>
      <c r="F3724" s="55">
        <v>9</v>
      </c>
      <c r="H3724" s="54" t="s">
        <v>7933</v>
      </c>
      <c r="I3724" s="55">
        <v>2</v>
      </c>
      <c r="J3724" s="54" t="s">
        <v>7934</v>
      </c>
      <c r="K3724" s="54" t="s">
        <v>7933</v>
      </c>
      <c r="L3724" s="54" t="s">
        <v>363</v>
      </c>
      <c r="M3724" s="54" t="s">
        <v>215</v>
      </c>
      <c r="N3724" s="54">
        <v>7.07</v>
      </c>
      <c r="P3724" s="54">
        <v>0.42</v>
      </c>
      <c r="R3724" s="54">
        <v>9117.74</v>
      </c>
      <c r="U3724" s="54">
        <v>0</v>
      </c>
    </row>
    <row r="3725" spans="5:21">
      <c r="E3725" s="55">
        <v>360.01</v>
      </c>
      <c r="F3725" s="55">
        <v>10</v>
      </c>
      <c r="H3725" s="54" t="s">
        <v>7935</v>
      </c>
      <c r="I3725" s="55">
        <v>1</v>
      </c>
      <c r="J3725" s="54" t="s">
        <v>7936</v>
      </c>
      <c r="K3725" s="54" t="s">
        <v>7935</v>
      </c>
      <c r="L3725" s="54" t="s">
        <v>363</v>
      </c>
      <c r="M3725" s="54" t="s">
        <v>215</v>
      </c>
      <c r="N3725" s="54">
        <v>7.07</v>
      </c>
      <c r="P3725" s="54">
        <v>0.44</v>
      </c>
      <c r="R3725" s="54">
        <v>1963.93</v>
      </c>
      <c r="S3725" s="54">
        <v>3367</v>
      </c>
      <c r="T3725" s="54">
        <v>224</v>
      </c>
      <c r="U3725" s="54">
        <v>270000</v>
      </c>
    </row>
    <row r="3726" spans="5:21">
      <c r="E3726" s="55">
        <v>360.01</v>
      </c>
      <c r="F3726" s="55">
        <v>11</v>
      </c>
      <c r="H3726" s="54" t="s">
        <v>7935</v>
      </c>
      <c r="I3726" s="55">
        <v>2</v>
      </c>
      <c r="J3726" s="54" t="s">
        <v>7936</v>
      </c>
      <c r="K3726" s="54" t="s">
        <v>7935</v>
      </c>
      <c r="L3726" s="54" t="s">
        <v>363</v>
      </c>
      <c r="M3726" s="54" t="s">
        <v>215</v>
      </c>
      <c r="N3726" s="54">
        <v>7.07</v>
      </c>
      <c r="P3726" s="54">
        <v>0.49</v>
      </c>
      <c r="R3726" s="54">
        <v>9107.11</v>
      </c>
      <c r="S3726" s="54">
        <v>3367</v>
      </c>
      <c r="T3726" s="54">
        <v>224</v>
      </c>
      <c r="U3726" s="54">
        <v>270000</v>
      </c>
    </row>
    <row r="3727" spans="5:21">
      <c r="E3727" s="55">
        <v>360.01</v>
      </c>
      <c r="F3727" s="55">
        <v>12</v>
      </c>
      <c r="H3727" s="54" t="s">
        <v>7937</v>
      </c>
      <c r="I3727" s="55">
        <v>1</v>
      </c>
      <c r="J3727" s="54" t="s">
        <v>7938</v>
      </c>
      <c r="K3727" s="54" t="s">
        <v>7917</v>
      </c>
      <c r="L3727" s="54" t="s">
        <v>363</v>
      </c>
      <c r="M3727" s="54" t="s">
        <v>215</v>
      </c>
      <c r="N3727" s="54">
        <v>7.07</v>
      </c>
      <c r="P3727" s="54">
        <v>0.49</v>
      </c>
      <c r="R3727" s="54">
        <v>1988.75</v>
      </c>
      <c r="U3727" s="54">
        <v>0</v>
      </c>
    </row>
    <row r="3728" spans="5:21">
      <c r="E3728" s="55">
        <v>360.02</v>
      </c>
      <c r="F3728" s="55">
        <v>1</v>
      </c>
      <c r="H3728" s="54" t="s">
        <v>7939</v>
      </c>
      <c r="I3728" s="55">
        <v>2</v>
      </c>
      <c r="J3728" s="54" t="s">
        <v>7940</v>
      </c>
      <c r="K3728" s="54" t="s">
        <v>7939</v>
      </c>
      <c r="L3728" s="54" t="s">
        <v>363</v>
      </c>
      <c r="M3728" s="54" t="s">
        <v>215</v>
      </c>
      <c r="N3728" s="54">
        <v>7.07</v>
      </c>
      <c r="P3728" s="54">
        <v>0.31</v>
      </c>
      <c r="R3728" s="54">
        <v>8103.87</v>
      </c>
      <c r="S3728" s="54">
        <v>1949</v>
      </c>
      <c r="T3728" s="54">
        <v>159</v>
      </c>
      <c r="U3728" s="54">
        <v>135000</v>
      </c>
    </row>
    <row r="3729" spans="5:21">
      <c r="E3729" s="55">
        <v>360.02</v>
      </c>
      <c r="F3729" s="55">
        <v>2</v>
      </c>
      <c r="H3729" s="54" t="s">
        <v>7941</v>
      </c>
      <c r="I3729" s="55">
        <v>2</v>
      </c>
      <c r="J3729" s="54" t="s">
        <v>7942</v>
      </c>
      <c r="K3729" s="54" t="s">
        <v>7943</v>
      </c>
      <c r="L3729" s="54" t="s">
        <v>3675</v>
      </c>
      <c r="M3729" s="54" t="s">
        <v>215</v>
      </c>
      <c r="N3729" s="54">
        <v>7.07</v>
      </c>
      <c r="P3729" s="54">
        <v>0.52</v>
      </c>
      <c r="R3729" s="54">
        <v>5898.88</v>
      </c>
      <c r="S3729" s="54">
        <v>3441</v>
      </c>
      <c r="T3729" s="54">
        <v>455</v>
      </c>
      <c r="U3729" s="54">
        <v>114900</v>
      </c>
    </row>
    <row r="3730" spans="5:21">
      <c r="E3730" s="55">
        <v>360.02</v>
      </c>
      <c r="F3730" s="55">
        <v>4</v>
      </c>
      <c r="H3730" s="54" t="s">
        <v>3384</v>
      </c>
      <c r="I3730" s="55">
        <v>2</v>
      </c>
      <c r="J3730" s="54" t="s">
        <v>7944</v>
      </c>
      <c r="K3730" s="54" t="s">
        <v>3384</v>
      </c>
      <c r="L3730" s="54" t="s">
        <v>363</v>
      </c>
      <c r="M3730" s="54" t="s">
        <v>215</v>
      </c>
      <c r="N3730" s="54">
        <v>7.07</v>
      </c>
      <c r="P3730" s="54">
        <v>0.51</v>
      </c>
      <c r="R3730" s="54">
        <v>9124.83</v>
      </c>
      <c r="U3730" s="54">
        <v>0</v>
      </c>
    </row>
    <row r="3731" spans="5:21">
      <c r="E3731" s="55">
        <v>360.02</v>
      </c>
      <c r="F3731" s="55">
        <v>6</v>
      </c>
      <c r="H3731" s="54" t="s">
        <v>7945</v>
      </c>
      <c r="I3731" s="55">
        <v>2</v>
      </c>
      <c r="J3731" s="54" t="s">
        <v>7946</v>
      </c>
      <c r="K3731" s="54" t="s">
        <v>7945</v>
      </c>
      <c r="L3731" s="54" t="s">
        <v>363</v>
      </c>
      <c r="M3731" s="54" t="s">
        <v>215</v>
      </c>
      <c r="N3731" s="54">
        <v>7.07</v>
      </c>
      <c r="P3731" s="54">
        <v>0.55000000000000004</v>
      </c>
      <c r="R3731" s="54">
        <v>9053.93</v>
      </c>
      <c r="U3731" s="54">
        <v>0</v>
      </c>
    </row>
    <row r="3732" spans="5:21">
      <c r="E3732" s="55">
        <v>360.02</v>
      </c>
      <c r="F3732" s="55">
        <v>8</v>
      </c>
      <c r="H3732" s="54" t="s">
        <v>7947</v>
      </c>
      <c r="I3732" s="55">
        <v>2</v>
      </c>
      <c r="J3732" s="54" t="s">
        <v>7948</v>
      </c>
      <c r="K3732" s="54" t="s">
        <v>7947</v>
      </c>
      <c r="L3732" s="54" t="s">
        <v>363</v>
      </c>
      <c r="M3732" s="54" t="s">
        <v>215</v>
      </c>
      <c r="N3732" s="54">
        <v>7.07</v>
      </c>
      <c r="P3732" s="54">
        <v>0.61</v>
      </c>
      <c r="R3732" s="54">
        <v>9078.75</v>
      </c>
      <c r="U3732" s="54">
        <v>0</v>
      </c>
    </row>
    <row r="3733" spans="5:21">
      <c r="E3733" s="55">
        <v>360.02</v>
      </c>
      <c r="F3733" s="55">
        <v>10</v>
      </c>
      <c r="H3733" s="54" t="s">
        <v>7949</v>
      </c>
      <c r="I3733" s="55">
        <v>2</v>
      </c>
      <c r="J3733" s="54" t="s">
        <v>7950</v>
      </c>
      <c r="K3733" s="54" t="s">
        <v>7949</v>
      </c>
      <c r="L3733" s="54" t="s">
        <v>363</v>
      </c>
      <c r="M3733" s="54" t="s">
        <v>215</v>
      </c>
      <c r="N3733" s="54">
        <v>7.07</v>
      </c>
      <c r="P3733" s="54">
        <v>0.34</v>
      </c>
      <c r="R3733" s="54">
        <v>7738.74</v>
      </c>
      <c r="S3733" s="54">
        <v>2074</v>
      </c>
      <c r="T3733" s="54">
        <v>189</v>
      </c>
      <c r="U3733" s="54">
        <v>153000</v>
      </c>
    </row>
    <row r="3734" spans="5:21">
      <c r="E3734" s="55">
        <v>360.02</v>
      </c>
      <c r="F3734" s="55">
        <v>11</v>
      </c>
      <c r="H3734" s="54" t="s">
        <v>7951</v>
      </c>
      <c r="I3734" s="55">
        <v>2</v>
      </c>
      <c r="J3734" s="54" t="s">
        <v>7952</v>
      </c>
      <c r="K3734" s="54" t="s">
        <v>7951</v>
      </c>
      <c r="L3734" s="54" t="s">
        <v>363</v>
      </c>
      <c r="M3734" s="54" t="s">
        <v>215</v>
      </c>
      <c r="N3734" s="54">
        <v>7.07</v>
      </c>
      <c r="P3734" s="54">
        <v>0.45</v>
      </c>
      <c r="R3734" s="54">
        <v>10328.280000000001</v>
      </c>
      <c r="U3734" s="54">
        <v>0</v>
      </c>
    </row>
    <row r="3735" spans="5:21">
      <c r="E3735" s="55">
        <v>360.02</v>
      </c>
      <c r="F3735" s="55">
        <v>12</v>
      </c>
      <c r="H3735" s="54" t="s">
        <v>7953</v>
      </c>
      <c r="I3735" s="55">
        <v>2</v>
      </c>
      <c r="J3735" s="54" t="s">
        <v>7954</v>
      </c>
      <c r="K3735" s="54" t="s">
        <v>7953</v>
      </c>
      <c r="L3735" s="54" t="s">
        <v>363</v>
      </c>
      <c r="M3735" s="54" t="s">
        <v>215</v>
      </c>
      <c r="N3735" s="54">
        <v>7.07</v>
      </c>
      <c r="P3735" s="54">
        <v>0.55000000000000004</v>
      </c>
      <c r="R3735" s="54">
        <v>9748.75</v>
      </c>
      <c r="S3735" s="54">
        <v>3198</v>
      </c>
      <c r="T3735" s="54">
        <v>610</v>
      </c>
      <c r="U3735" s="54">
        <v>348000</v>
      </c>
    </row>
    <row r="3736" spans="5:21">
      <c r="E3736" s="55">
        <v>360.03</v>
      </c>
      <c r="F3736" s="55">
        <v>1</v>
      </c>
      <c r="H3736" s="54" t="s">
        <v>98</v>
      </c>
      <c r="I3736" s="55">
        <v>1</v>
      </c>
      <c r="J3736" s="54" t="s">
        <v>7808</v>
      </c>
      <c r="K3736" s="54" t="s">
        <v>7807</v>
      </c>
      <c r="L3736" s="54" t="s">
        <v>363</v>
      </c>
      <c r="M3736" s="54" t="s">
        <v>215</v>
      </c>
      <c r="N3736" s="54">
        <v>7.02</v>
      </c>
      <c r="P3736" s="54">
        <v>0.5</v>
      </c>
      <c r="R3736" s="54">
        <v>648.74</v>
      </c>
      <c r="S3736" s="54">
        <v>3378</v>
      </c>
      <c r="T3736" s="54">
        <v>697</v>
      </c>
      <c r="U3736" s="54">
        <v>365000</v>
      </c>
    </row>
    <row r="3737" spans="5:21">
      <c r="E3737" s="55">
        <v>361</v>
      </c>
      <c r="F3737" s="55">
        <v>1</v>
      </c>
      <c r="H3737" s="54" t="s">
        <v>2203</v>
      </c>
      <c r="I3737" s="55">
        <v>2</v>
      </c>
      <c r="J3737" s="54" t="s">
        <v>7955</v>
      </c>
      <c r="K3737" s="54" t="s">
        <v>2203</v>
      </c>
      <c r="L3737" s="54" t="s">
        <v>363</v>
      </c>
      <c r="M3737" s="54" t="s">
        <v>104</v>
      </c>
      <c r="N3737" s="54">
        <v>7.07</v>
      </c>
      <c r="P3737" s="54">
        <v>2.67</v>
      </c>
      <c r="R3737" s="54">
        <v>13040.21</v>
      </c>
      <c r="U3737" s="54">
        <v>0</v>
      </c>
    </row>
    <row r="3738" spans="5:21">
      <c r="E3738" s="55">
        <v>361</v>
      </c>
      <c r="F3738" s="55">
        <v>1.01</v>
      </c>
      <c r="H3738" s="54" t="s">
        <v>3456</v>
      </c>
      <c r="I3738" s="55">
        <v>2</v>
      </c>
      <c r="J3738" s="54" t="s">
        <v>3462</v>
      </c>
      <c r="K3738" s="54" t="s">
        <v>3463</v>
      </c>
      <c r="L3738" s="54" t="s">
        <v>3464</v>
      </c>
      <c r="M3738" s="54" t="s">
        <v>104</v>
      </c>
      <c r="N3738" s="54">
        <v>7.07</v>
      </c>
      <c r="P3738" s="54">
        <v>1.29</v>
      </c>
      <c r="R3738" s="54">
        <v>2928.17</v>
      </c>
      <c r="S3738" s="54">
        <v>2343</v>
      </c>
      <c r="T3738" s="54">
        <v>99</v>
      </c>
      <c r="U3738" s="54">
        <v>1</v>
      </c>
    </row>
    <row r="3739" spans="5:21">
      <c r="E3739" s="55">
        <v>361</v>
      </c>
      <c r="F3739" s="55">
        <v>2.0099999999999998</v>
      </c>
      <c r="H3739" s="54" t="s">
        <v>7956</v>
      </c>
      <c r="I3739" s="55">
        <v>2</v>
      </c>
      <c r="J3739" s="54" t="s">
        <v>7957</v>
      </c>
      <c r="K3739" s="54" t="s">
        <v>7956</v>
      </c>
      <c r="L3739" s="54" t="s">
        <v>363</v>
      </c>
      <c r="M3739" s="54" t="s">
        <v>104</v>
      </c>
      <c r="N3739" s="54">
        <v>7.07</v>
      </c>
      <c r="P3739" s="54">
        <v>1.69</v>
      </c>
      <c r="R3739" s="54">
        <v>11992.74</v>
      </c>
      <c r="S3739" s="54">
        <v>2320</v>
      </c>
      <c r="T3739" s="54">
        <v>295</v>
      </c>
      <c r="U3739" s="54">
        <v>1</v>
      </c>
    </row>
    <row r="3740" spans="5:21">
      <c r="E3740" s="55">
        <v>361</v>
      </c>
      <c r="F3740" s="55">
        <v>2.02</v>
      </c>
      <c r="H3740" s="54" t="s">
        <v>3456</v>
      </c>
      <c r="I3740" s="55">
        <v>2</v>
      </c>
      <c r="J3740" s="54" t="s">
        <v>7958</v>
      </c>
      <c r="K3740" s="54" t="s">
        <v>7959</v>
      </c>
      <c r="L3740" s="54" t="s">
        <v>363</v>
      </c>
      <c r="M3740" s="54" t="s">
        <v>104</v>
      </c>
      <c r="N3740" s="54">
        <v>7.07</v>
      </c>
      <c r="P3740" s="54">
        <v>2.6</v>
      </c>
      <c r="R3740" s="54">
        <v>6965.93</v>
      </c>
      <c r="S3740" s="54">
        <v>2546</v>
      </c>
      <c r="T3740" s="54">
        <v>160</v>
      </c>
      <c r="U3740" s="54">
        <v>1</v>
      </c>
    </row>
    <row r="3741" spans="5:21">
      <c r="E3741" s="55">
        <v>361</v>
      </c>
      <c r="F3741" s="55">
        <v>2.0299999999999998</v>
      </c>
      <c r="H3741" s="54" t="s">
        <v>7960</v>
      </c>
      <c r="I3741" s="55">
        <v>2</v>
      </c>
      <c r="J3741" s="54" t="s">
        <v>7961</v>
      </c>
      <c r="K3741" s="54" t="s">
        <v>7962</v>
      </c>
      <c r="L3741" s="54" t="s">
        <v>2350</v>
      </c>
      <c r="M3741" s="54" t="s">
        <v>104</v>
      </c>
      <c r="N3741" s="54">
        <v>7.07</v>
      </c>
      <c r="P3741" s="54">
        <v>1.45</v>
      </c>
      <c r="R3741" s="54">
        <v>11453.9</v>
      </c>
      <c r="U3741" s="54">
        <v>0</v>
      </c>
    </row>
    <row r="3742" spans="5:21">
      <c r="E3742" s="55">
        <v>361</v>
      </c>
      <c r="F3742" s="55">
        <v>3</v>
      </c>
      <c r="H3742" s="54" t="s">
        <v>7963</v>
      </c>
      <c r="I3742" s="55" t="s">
        <v>3974</v>
      </c>
      <c r="J3742" s="54" t="s">
        <v>7964</v>
      </c>
      <c r="K3742" s="54" t="s">
        <v>7963</v>
      </c>
      <c r="L3742" s="54" t="s">
        <v>363</v>
      </c>
      <c r="M3742" s="54" t="s">
        <v>104</v>
      </c>
      <c r="N3742" s="54">
        <v>7</v>
      </c>
      <c r="P3742" s="54">
        <v>1</v>
      </c>
      <c r="R3742" s="54">
        <v>18689.240000000002</v>
      </c>
      <c r="U3742" s="54">
        <v>0</v>
      </c>
    </row>
    <row r="3743" spans="5:21">
      <c r="E3743" s="55">
        <v>361</v>
      </c>
      <c r="F3743" s="55">
        <v>3</v>
      </c>
      <c r="G3743" s="54" t="s">
        <v>1530</v>
      </c>
      <c r="H3743" s="54" t="s">
        <v>7963</v>
      </c>
      <c r="I3743" s="55" t="s">
        <v>1531</v>
      </c>
      <c r="J3743" s="54" t="s">
        <v>7965</v>
      </c>
      <c r="K3743" s="54" t="s">
        <v>7963</v>
      </c>
      <c r="L3743" s="54" t="s">
        <v>363</v>
      </c>
      <c r="M3743" s="54" t="s">
        <v>104</v>
      </c>
      <c r="N3743" s="54">
        <v>7</v>
      </c>
      <c r="P3743" s="54">
        <v>16.16</v>
      </c>
      <c r="R3743" s="54">
        <v>67.36</v>
      </c>
      <c r="S3743" s="54">
        <v>2190</v>
      </c>
      <c r="T3743" s="54">
        <v>181</v>
      </c>
      <c r="U3743" s="54">
        <v>1</v>
      </c>
    </row>
    <row r="3744" spans="5:21">
      <c r="E3744" s="55">
        <v>361</v>
      </c>
      <c r="F3744" s="55">
        <v>3.01</v>
      </c>
      <c r="H3744" s="54" t="s">
        <v>7966</v>
      </c>
      <c r="I3744" s="55">
        <v>2</v>
      </c>
      <c r="J3744" s="54" t="s">
        <v>7967</v>
      </c>
      <c r="K3744" s="54" t="s">
        <v>7966</v>
      </c>
      <c r="L3744" s="54" t="s">
        <v>363</v>
      </c>
      <c r="M3744" s="54" t="s">
        <v>104</v>
      </c>
      <c r="N3744" s="54">
        <v>7.07</v>
      </c>
      <c r="P3744" s="54">
        <v>1.06</v>
      </c>
      <c r="R3744" s="54">
        <v>9064.57</v>
      </c>
      <c r="S3744" s="54">
        <v>2348</v>
      </c>
      <c r="T3744" s="54">
        <v>255</v>
      </c>
      <c r="U3744" s="54">
        <v>183500</v>
      </c>
    </row>
    <row r="3745" spans="3:21">
      <c r="E3745" s="55">
        <v>361</v>
      </c>
      <c r="F3745" s="55">
        <v>3.02</v>
      </c>
      <c r="H3745" s="54" t="s">
        <v>3456</v>
      </c>
      <c r="I3745" s="55">
        <v>1</v>
      </c>
      <c r="J3745" s="54" t="s">
        <v>7968</v>
      </c>
      <c r="K3745" s="54" t="s">
        <v>7956</v>
      </c>
      <c r="L3745" s="54" t="s">
        <v>363</v>
      </c>
      <c r="M3745" s="54" t="s">
        <v>104</v>
      </c>
      <c r="N3745" s="54">
        <v>7.07</v>
      </c>
      <c r="P3745" s="54">
        <v>1</v>
      </c>
      <c r="R3745" s="54">
        <v>2651.66</v>
      </c>
      <c r="U3745" s="54">
        <v>0</v>
      </c>
    </row>
    <row r="3746" spans="3:21">
      <c r="E3746" s="55">
        <v>362</v>
      </c>
      <c r="F3746" s="55">
        <v>1</v>
      </c>
      <c r="H3746" s="54" t="s">
        <v>3691</v>
      </c>
      <c r="I3746" s="55" t="s">
        <v>536</v>
      </c>
      <c r="J3746" s="54" t="s">
        <v>7969</v>
      </c>
      <c r="K3746" s="54" t="s">
        <v>3691</v>
      </c>
      <c r="L3746" s="54" t="s">
        <v>363</v>
      </c>
      <c r="M3746" s="54" t="s">
        <v>91</v>
      </c>
      <c r="N3746" s="54">
        <v>7</v>
      </c>
      <c r="P3746" s="54">
        <v>5</v>
      </c>
      <c r="Q3746" s="54" t="s">
        <v>3543</v>
      </c>
      <c r="R3746" s="54">
        <v>0</v>
      </c>
      <c r="S3746" s="54">
        <v>3500</v>
      </c>
      <c r="T3746" s="54">
        <v>181</v>
      </c>
      <c r="U3746" s="54">
        <v>1</v>
      </c>
    </row>
    <row r="3747" spans="3:21">
      <c r="E3747" s="55">
        <v>362</v>
      </c>
      <c r="F3747" s="55">
        <v>1</v>
      </c>
      <c r="G3747" s="54" t="s">
        <v>1530</v>
      </c>
      <c r="H3747" s="54" t="s">
        <v>7970</v>
      </c>
      <c r="I3747" s="55" t="s">
        <v>1531</v>
      </c>
      <c r="J3747" s="54" t="s">
        <v>7969</v>
      </c>
      <c r="K3747" s="54" t="s">
        <v>3691</v>
      </c>
      <c r="L3747" s="54" t="s">
        <v>363</v>
      </c>
      <c r="M3747" s="54" t="s">
        <v>91</v>
      </c>
      <c r="N3747" s="54">
        <v>7</v>
      </c>
      <c r="P3747" s="54">
        <v>19.57</v>
      </c>
      <c r="R3747" s="54">
        <v>81.540000000000006</v>
      </c>
      <c r="S3747" s="54">
        <v>2343</v>
      </c>
      <c r="T3747" s="54">
        <v>103</v>
      </c>
      <c r="U3747" s="54">
        <v>1</v>
      </c>
    </row>
    <row r="3748" spans="3:21">
      <c r="E3748" s="55">
        <v>362</v>
      </c>
      <c r="F3748" s="55">
        <v>1.01</v>
      </c>
      <c r="H3748" s="54" t="s">
        <v>7971</v>
      </c>
      <c r="I3748" s="55">
        <v>1</v>
      </c>
      <c r="J3748" s="54" t="s">
        <v>7972</v>
      </c>
      <c r="K3748" s="54" t="s">
        <v>3463</v>
      </c>
      <c r="L3748" s="54" t="s">
        <v>3464</v>
      </c>
      <c r="M3748" s="54" t="s">
        <v>104</v>
      </c>
      <c r="N3748" s="54">
        <v>7.07</v>
      </c>
      <c r="P3748" s="54">
        <v>3</v>
      </c>
      <c r="R3748" s="54">
        <v>2680.02</v>
      </c>
      <c r="U3748" s="54">
        <v>0</v>
      </c>
    </row>
    <row r="3749" spans="3:21">
      <c r="E3749" s="55">
        <v>362</v>
      </c>
      <c r="F3749" s="55">
        <v>1.02</v>
      </c>
      <c r="H3749" s="54" t="s">
        <v>7973</v>
      </c>
      <c r="I3749" s="55">
        <v>2</v>
      </c>
      <c r="J3749" s="54" t="s">
        <v>7974</v>
      </c>
      <c r="K3749" s="54" t="s">
        <v>7975</v>
      </c>
      <c r="L3749" s="54" t="s">
        <v>1541</v>
      </c>
      <c r="M3749" s="54" t="s">
        <v>104</v>
      </c>
      <c r="N3749" s="54">
        <v>7.07</v>
      </c>
      <c r="P3749" s="54">
        <v>1.61</v>
      </c>
      <c r="R3749" s="54">
        <v>10014.629999999999</v>
      </c>
      <c r="S3749" s="54">
        <v>3431</v>
      </c>
      <c r="T3749" s="54">
        <v>926</v>
      </c>
      <c r="U3749" s="54">
        <v>159139</v>
      </c>
    </row>
    <row r="3750" spans="3:21">
      <c r="E3750" s="55">
        <v>362</v>
      </c>
      <c r="F3750" s="55">
        <v>1.03</v>
      </c>
      <c r="H3750" s="54" t="s">
        <v>7976</v>
      </c>
      <c r="I3750" s="55">
        <v>2</v>
      </c>
      <c r="J3750" s="54" t="s">
        <v>7977</v>
      </c>
      <c r="K3750" s="54" t="s">
        <v>7978</v>
      </c>
      <c r="L3750" s="54" t="s">
        <v>363</v>
      </c>
      <c r="M3750" s="54" t="s">
        <v>91</v>
      </c>
      <c r="N3750" s="54">
        <v>7</v>
      </c>
      <c r="P3750" s="54">
        <v>8.57</v>
      </c>
      <c r="R3750" s="54">
        <v>23872.03</v>
      </c>
      <c r="S3750" s="54">
        <v>3327</v>
      </c>
      <c r="T3750" s="54">
        <v>993</v>
      </c>
      <c r="U3750" s="54">
        <v>1</v>
      </c>
    </row>
    <row r="3751" spans="3:21">
      <c r="E3751" s="55">
        <v>362</v>
      </c>
      <c r="F3751" s="55">
        <v>1.04</v>
      </c>
      <c r="H3751" s="54" t="s">
        <v>7979</v>
      </c>
      <c r="I3751" s="55">
        <v>2</v>
      </c>
      <c r="J3751" s="54" t="s">
        <v>7980</v>
      </c>
      <c r="K3751" s="54" t="s">
        <v>7979</v>
      </c>
      <c r="L3751" s="54" t="s">
        <v>363</v>
      </c>
      <c r="M3751" s="54" t="s">
        <v>215</v>
      </c>
      <c r="N3751" s="54">
        <v>7</v>
      </c>
      <c r="P3751" s="54">
        <v>5</v>
      </c>
      <c r="R3751" s="54">
        <v>18756.599999999999</v>
      </c>
      <c r="S3751" s="54">
        <v>2872</v>
      </c>
      <c r="T3751" s="54">
        <v>246</v>
      </c>
      <c r="U3751" s="54">
        <v>640000</v>
      </c>
    </row>
    <row r="3752" spans="3:21">
      <c r="C3752" s="55" t="s">
        <v>8829</v>
      </c>
      <c r="E3752" s="55">
        <v>362</v>
      </c>
      <c r="F3752" s="55">
        <v>1.05</v>
      </c>
      <c r="H3752" s="54" t="s">
        <v>3642</v>
      </c>
      <c r="I3752" s="55" t="s">
        <v>3974</v>
      </c>
      <c r="J3752" s="54" t="s">
        <v>7981</v>
      </c>
      <c r="K3752" s="54" t="s">
        <v>3465</v>
      </c>
      <c r="L3752" s="54" t="s">
        <v>363</v>
      </c>
      <c r="M3752" s="54" t="s">
        <v>91</v>
      </c>
      <c r="N3752" s="54">
        <v>7</v>
      </c>
      <c r="P3752" s="54">
        <v>1</v>
      </c>
      <c r="R3752" s="54">
        <v>13541.9</v>
      </c>
      <c r="S3752" s="54">
        <v>3431</v>
      </c>
      <c r="T3752" s="54">
        <v>643</v>
      </c>
      <c r="U3752" s="54">
        <v>415000</v>
      </c>
    </row>
    <row r="3753" spans="3:21">
      <c r="C3753" s="55" t="s">
        <v>8829</v>
      </c>
      <c r="E3753" s="55">
        <v>362</v>
      </c>
      <c r="F3753" s="55">
        <v>1.05</v>
      </c>
      <c r="G3753" s="54" t="s">
        <v>1530</v>
      </c>
      <c r="H3753" s="54" t="s">
        <v>7982</v>
      </c>
      <c r="I3753" s="55" t="s">
        <v>1531</v>
      </c>
      <c r="J3753" s="54" t="s">
        <v>7981</v>
      </c>
      <c r="K3753" s="54" t="s">
        <v>3465</v>
      </c>
      <c r="L3753" s="54" t="s">
        <v>363</v>
      </c>
      <c r="M3753" s="54" t="s">
        <v>91</v>
      </c>
      <c r="N3753" s="54">
        <v>7</v>
      </c>
      <c r="P3753" s="54">
        <v>17.989999999999998</v>
      </c>
      <c r="R3753" s="54">
        <v>31.91</v>
      </c>
      <c r="S3753" s="54">
        <v>3431</v>
      </c>
      <c r="T3753" s="54">
        <v>643</v>
      </c>
      <c r="U3753" s="54">
        <v>415000</v>
      </c>
    </row>
    <row r="3754" spans="3:21">
      <c r="E3754" s="55">
        <v>362</v>
      </c>
      <c r="F3754" s="55">
        <v>3</v>
      </c>
      <c r="G3754" s="54" t="s">
        <v>1530</v>
      </c>
      <c r="H3754" s="54" t="s">
        <v>188</v>
      </c>
      <c r="I3754" s="55" t="s">
        <v>1531</v>
      </c>
      <c r="J3754" s="54" t="s">
        <v>4468</v>
      </c>
      <c r="K3754" s="54" t="s">
        <v>4469</v>
      </c>
      <c r="L3754" s="54" t="s">
        <v>3533</v>
      </c>
      <c r="M3754" s="54" t="s">
        <v>3766</v>
      </c>
      <c r="N3754" s="54">
        <v>4</v>
      </c>
      <c r="P3754" s="54">
        <v>41.49</v>
      </c>
      <c r="R3754" s="54">
        <v>170.16</v>
      </c>
      <c r="U3754" s="54">
        <v>0</v>
      </c>
    </row>
    <row r="3755" spans="3:21">
      <c r="E3755" s="55">
        <v>362</v>
      </c>
      <c r="F3755" s="55">
        <v>4</v>
      </c>
      <c r="H3755" s="54" t="s">
        <v>188</v>
      </c>
      <c r="I3755" s="55">
        <v>1</v>
      </c>
      <c r="J3755" s="54" t="s">
        <v>3773</v>
      </c>
      <c r="K3755" s="54" t="s">
        <v>3774</v>
      </c>
      <c r="L3755" s="54" t="s">
        <v>3775</v>
      </c>
      <c r="M3755" s="54" t="s">
        <v>3766</v>
      </c>
      <c r="N3755" s="54">
        <v>4</v>
      </c>
      <c r="P3755" s="54">
        <v>3.07</v>
      </c>
      <c r="R3755" s="54">
        <v>4140.5600000000004</v>
      </c>
      <c r="U3755" s="54">
        <v>0</v>
      </c>
    </row>
    <row r="3756" spans="3:21">
      <c r="E3756" s="55">
        <v>362</v>
      </c>
      <c r="F3756" s="55">
        <v>4</v>
      </c>
      <c r="G3756" s="54" t="s">
        <v>1530</v>
      </c>
      <c r="H3756" s="54" t="s">
        <v>188</v>
      </c>
      <c r="I3756" s="55" t="s">
        <v>1531</v>
      </c>
      <c r="J3756" s="54" t="s">
        <v>3773</v>
      </c>
      <c r="K3756" s="54" t="s">
        <v>3774</v>
      </c>
      <c r="L3756" s="54" t="s">
        <v>3775</v>
      </c>
      <c r="M3756" s="54" t="s">
        <v>3766</v>
      </c>
      <c r="N3756" s="54">
        <v>4</v>
      </c>
      <c r="P3756" s="54">
        <v>61.33</v>
      </c>
      <c r="R3756" s="54">
        <v>251.7</v>
      </c>
      <c r="U3756" s="54">
        <v>0</v>
      </c>
    </row>
    <row r="3757" spans="3:21">
      <c r="E3757" s="55">
        <v>362</v>
      </c>
      <c r="F3757" s="55">
        <v>5</v>
      </c>
      <c r="G3757" s="54" t="s">
        <v>1530</v>
      </c>
      <c r="H3757" s="54" t="s">
        <v>188</v>
      </c>
      <c r="I3757" s="55" t="s">
        <v>1531</v>
      </c>
      <c r="J3757" s="54" t="s">
        <v>3755</v>
      </c>
      <c r="K3757" s="54" t="s">
        <v>3756</v>
      </c>
      <c r="L3757" s="54" t="s">
        <v>3757</v>
      </c>
      <c r="M3757" s="54" t="s">
        <v>3766</v>
      </c>
      <c r="N3757" s="54">
        <v>4</v>
      </c>
      <c r="P3757" s="54">
        <v>3.6</v>
      </c>
      <c r="R3757" s="54">
        <v>14.18</v>
      </c>
      <c r="S3757" s="54">
        <v>3497</v>
      </c>
      <c r="T3757" s="54">
        <v>358</v>
      </c>
      <c r="U3757" s="54">
        <v>11500000</v>
      </c>
    </row>
    <row r="3758" spans="3:21">
      <c r="C3758" s="55" t="s">
        <v>8829</v>
      </c>
      <c r="E3758" s="55">
        <v>363</v>
      </c>
      <c r="F3758" s="55">
        <v>1</v>
      </c>
      <c r="G3758" s="54" t="s">
        <v>1530</v>
      </c>
      <c r="H3758" s="54" t="s">
        <v>188</v>
      </c>
      <c r="I3758" s="55" t="s">
        <v>1531</v>
      </c>
      <c r="J3758" s="54" t="s">
        <v>3755</v>
      </c>
      <c r="K3758" s="54" t="s">
        <v>3756</v>
      </c>
      <c r="L3758" s="54" t="s">
        <v>3757</v>
      </c>
      <c r="M3758" s="54" t="s">
        <v>3766</v>
      </c>
      <c r="N3758" s="54">
        <v>4</v>
      </c>
      <c r="P3758" s="54">
        <v>27.4</v>
      </c>
      <c r="R3758" s="54">
        <v>113.44</v>
      </c>
      <c r="S3758" s="54">
        <v>3497</v>
      </c>
      <c r="T3758" s="54">
        <v>358</v>
      </c>
      <c r="U3758" s="54">
        <v>11500000</v>
      </c>
    </row>
    <row r="3759" spans="3:21">
      <c r="C3759" s="55" t="s">
        <v>8829</v>
      </c>
      <c r="E3759" s="55">
        <v>363</v>
      </c>
      <c r="F3759" s="55">
        <v>2</v>
      </c>
      <c r="G3759" s="54" t="s">
        <v>1530</v>
      </c>
      <c r="H3759" s="54" t="s">
        <v>188</v>
      </c>
      <c r="I3759" s="55" t="s">
        <v>1531</v>
      </c>
      <c r="J3759" s="54" t="s">
        <v>3755</v>
      </c>
      <c r="K3759" s="54" t="s">
        <v>3756</v>
      </c>
      <c r="L3759" s="54" t="s">
        <v>3757</v>
      </c>
      <c r="M3759" s="54" t="s">
        <v>3766</v>
      </c>
      <c r="N3759" s="54">
        <v>4</v>
      </c>
      <c r="P3759" s="54">
        <v>61.7</v>
      </c>
      <c r="R3759" s="54">
        <v>255.24</v>
      </c>
      <c r="S3759" s="54">
        <v>3497</v>
      </c>
      <c r="T3759" s="54">
        <v>358</v>
      </c>
      <c r="U3759" s="54">
        <v>11500000</v>
      </c>
    </row>
    <row r="3760" spans="3:21">
      <c r="E3760" s="55">
        <v>363</v>
      </c>
      <c r="F3760" s="55">
        <v>3</v>
      </c>
      <c r="H3760" s="54" t="s">
        <v>188</v>
      </c>
      <c r="I3760" s="55">
        <v>1</v>
      </c>
      <c r="J3760" s="54" t="s">
        <v>2642</v>
      </c>
      <c r="K3760" s="54" t="s">
        <v>2643</v>
      </c>
      <c r="L3760" s="54" t="s">
        <v>2644</v>
      </c>
      <c r="M3760" s="54" t="s">
        <v>88</v>
      </c>
      <c r="N3760" s="54">
        <v>6</v>
      </c>
      <c r="P3760" s="54">
        <v>1.3</v>
      </c>
      <c r="R3760" s="54">
        <v>35.450000000000003</v>
      </c>
      <c r="S3760" s="54">
        <v>3051</v>
      </c>
      <c r="T3760" s="54">
        <v>326</v>
      </c>
      <c r="U3760" s="54">
        <v>10</v>
      </c>
    </row>
    <row r="3761" spans="2:21">
      <c r="E3761" s="55">
        <v>363</v>
      </c>
      <c r="F3761" s="55">
        <v>4</v>
      </c>
      <c r="H3761" s="54" t="s">
        <v>105</v>
      </c>
      <c r="I3761" s="55">
        <v>1</v>
      </c>
      <c r="J3761" s="54" t="s">
        <v>7983</v>
      </c>
      <c r="K3761" s="54" t="s">
        <v>7984</v>
      </c>
      <c r="L3761" s="54" t="s">
        <v>2412</v>
      </c>
      <c r="M3761" s="54" t="s">
        <v>88</v>
      </c>
      <c r="N3761" s="54">
        <v>6</v>
      </c>
      <c r="P3761" s="54">
        <v>2.2000000000000002</v>
      </c>
      <c r="R3761" s="54">
        <v>1446.36</v>
      </c>
      <c r="S3761" s="54">
        <v>2153</v>
      </c>
      <c r="T3761" s="54">
        <v>5</v>
      </c>
      <c r="U3761" s="54">
        <v>1</v>
      </c>
    </row>
    <row r="3762" spans="2:21">
      <c r="E3762" s="55">
        <v>363</v>
      </c>
      <c r="F3762" s="55">
        <v>4.01</v>
      </c>
      <c r="H3762" s="54" t="s">
        <v>7985</v>
      </c>
      <c r="I3762" s="55">
        <v>2</v>
      </c>
      <c r="J3762" s="54" t="s">
        <v>7986</v>
      </c>
      <c r="K3762" s="54" t="s">
        <v>7985</v>
      </c>
      <c r="L3762" s="54" t="s">
        <v>309</v>
      </c>
      <c r="M3762" s="54" t="s">
        <v>91</v>
      </c>
      <c r="N3762" s="54">
        <v>6</v>
      </c>
      <c r="P3762" s="54">
        <v>1.02</v>
      </c>
      <c r="R3762" s="54">
        <v>10521.56</v>
      </c>
      <c r="S3762" s="54">
        <v>3351</v>
      </c>
      <c r="T3762" s="54">
        <v>675</v>
      </c>
      <c r="U3762" s="54">
        <v>285000</v>
      </c>
    </row>
    <row r="3763" spans="2:21">
      <c r="E3763" s="55">
        <v>363</v>
      </c>
      <c r="F3763" s="55">
        <v>4.0199999999999996</v>
      </c>
      <c r="H3763" s="54" t="s">
        <v>105</v>
      </c>
      <c r="I3763" s="55">
        <v>2</v>
      </c>
      <c r="J3763" s="54" t="s">
        <v>7987</v>
      </c>
      <c r="K3763" s="54" t="s">
        <v>7988</v>
      </c>
      <c r="L3763" s="54" t="s">
        <v>309</v>
      </c>
      <c r="M3763" s="54" t="s">
        <v>91</v>
      </c>
      <c r="N3763" s="54">
        <v>6</v>
      </c>
      <c r="P3763" s="54">
        <v>1.08</v>
      </c>
      <c r="R3763" s="54">
        <v>9280.81</v>
      </c>
      <c r="U3763" s="54">
        <v>0</v>
      </c>
    </row>
    <row r="3764" spans="2:21">
      <c r="E3764" s="55">
        <v>363</v>
      </c>
      <c r="F3764" s="55">
        <v>4.03</v>
      </c>
      <c r="H3764" s="54" t="s">
        <v>105</v>
      </c>
      <c r="I3764" s="55" t="s">
        <v>77</v>
      </c>
      <c r="J3764" s="54" t="s">
        <v>7989</v>
      </c>
      <c r="K3764" s="54" t="s">
        <v>7990</v>
      </c>
      <c r="L3764" s="54" t="s">
        <v>658</v>
      </c>
      <c r="M3764" s="54" t="s">
        <v>88</v>
      </c>
      <c r="N3764" s="54">
        <v>6</v>
      </c>
      <c r="P3764" s="54">
        <v>27.47</v>
      </c>
      <c r="Q3764" s="54" t="s">
        <v>86</v>
      </c>
      <c r="R3764" s="54">
        <v>0</v>
      </c>
      <c r="U3764" s="54">
        <v>0</v>
      </c>
    </row>
    <row r="3765" spans="2:21">
      <c r="E3765" s="55">
        <v>363</v>
      </c>
      <c r="F3765" s="55">
        <v>5</v>
      </c>
      <c r="H3765" s="54" t="s">
        <v>3810</v>
      </c>
      <c r="I3765" s="55" t="s">
        <v>3974</v>
      </c>
      <c r="J3765" s="54" t="s">
        <v>7991</v>
      </c>
      <c r="K3765" s="54" t="s">
        <v>3810</v>
      </c>
      <c r="L3765" s="54" t="s">
        <v>309</v>
      </c>
      <c r="M3765" s="54" t="s">
        <v>91</v>
      </c>
      <c r="N3765" s="54">
        <v>5</v>
      </c>
      <c r="P3765" s="54">
        <v>1</v>
      </c>
      <c r="R3765" s="54">
        <v>12878.99</v>
      </c>
      <c r="S3765" s="54">
        <v>3379</v>
      </c>
      <c r="T3765" s="54">
        <v>615</v>
      </c>
      <c r="U3765" s="54">
        <v>510000</v>
      </c>
    </row>
    <row r="3766" spans="2:21">
      <c r="E3766" s="55">
        <v>363</v>
      </c>
      <c r="F3766" s="55">
        <v>5</v>
      </c>
      <c r="G3766" s="54" t="s">
        <v>1530</v>
      </c>
      <c r="H3766" s="54" t="s">
        <v>3810</v>
      </c>
      <c r="I3766" s="55" t="s">
        <v>1531</v>
      </c>
      <c r="J3766" s="54" t="s">
        <v>3809</v>
      </c>
      <c r="K3766" s="54" t="s">
        <v>3810</v>
      </c>
      <c r="L3766" s="54" t="s">
        <v>309</v>
      </c>
      <c r="M3766" s="54" t="s">
        <v>91</v>
      </c>
      <c r="N3766" s="54">
        <v>5</v>
      </c>
      <c r="P3766" s="54">
        <v>8.36</v>
      </c>
      <c r="R3766" s="54">
        <v>39</v>
      </c>
      <c r="U3766" s="54">
        <v>0</v>
      </c>
    </row>
    <row r="3767" spans="2:21">
      <c r="E3767" s="55">
        <v>363</v>
      </c>
      <c r="F3767" s="55">
        <v>6</v>
      </c>
      <c r="H3767" s="54" t="s">
        <v>7992</v>
      </c>
      <c r="I3767" s="55">
        <v>2</v>
      </c>
      <c r="J3767" s="54" t="s">
        <v>7993</v>
      </c>
      <c r="K3767" s="54" t="s">
        <v>7992</v>
      </c>
      <c r="L3767" s="54" t="s">
        <v>309</v>
      </c>
      <c r="M3767" s="54" t="s">
        <v>104</v>
      </c>
      <c r="N3767" s="54">
        <v>5.09</v>
      </c>
      <c r="P3767" s="54">
        <v>1.2</v>
      </c>
      <c r="R3767" s="54">
        <v>10374.370000000001</v>
      </c>
      <c r="U3767" s="54">
        <v>0</v>
      </c>
    </row>
    <row r="3768" spans="2:21">
      <c r="E3768" s="55">
        <v>363</v>
      </c>
      <c r="F3768" s="55">
        <v>6.01</v>
      </c>
      <c r="H3768" s="54" t="s">
        <v>7994</v>
      </c>
      <c r="I3768" s="55">
        <v>2</v>
      </c>
      <c r="J3768" s="54" t="s">
        <v>7995</v>
      </c>
      <c r="K3768" s="54" t="s">
        <v>7994</v>
      </c>
      <c r="L3768" s="54" t="s">
        <v>309</v>
      </c>
      <c r="M3768" s="54" t="s">
        <v>104</v>
      </c>
      <c r="N3768" s="54">
        <v>5.09</v>
      </c>
      <c r="P3768" s="54">
        <v>0.2</v>
      </c>
      <c r="R3768" s="54">
        <v>4489.67</v>
      </c>
      <c r="S3768" s="54">
        <v>2740</v>
      </c>
      <c r="T3768" s="54">
        <v>145</v>
      </c>
      <c r="U3768" s="54">
        <v>92000</v>
      </c>
    </row>
    <row r="3769" spans="2:21">
      <c r="E3769" s="55">
        <v>363</v>
      </c>
      <c r="F3769" s="55">
        <v>8</v>
      </c>
      <c r="H3769" s="54" t="s">
        <v>7996</v>
      </c>
      <c r="I3769" s="55">
        <v>2</v>
      </c>
      <c r="J3769" s="54" t="s">
        <v>7997</v>
      </c>
      <c r="K3769" s="54" t="s">
        <v>7996</v>
      </c>
      <c r="L3769" s="54" t="s">
        <v>309</v>
      </c>
      <c r="M3769" s="54" t="s">
        <v>104</v>
      </c>
      <c r="N3769" s="54">
        <v>5.09</v>
      </c>
      <c r="P3769" s="54">
        <v>1.5</v>
      </c>
      <c r="R3769" s="54">
        <v>5296.23</v>
      </c>
      <c r="S3769" s="54">
        <v>3373</v>
      </c>
      <c r="T3769" s="54">
        <v>714</v>
      </c>
      <c r="U3769" s="54">
        <v>70000</v>
      </c>
    </row>
    <row r="3770" spans="2:21">
      <c r="E3770" s="55">
        <v>363</v>
      </c>
      <c r="F3770" s="55">
        <v>9</v>
      </c>
      <c r="H3770" s="54" t="s">
        <v>7998</v>
      </c>
      <c r="I3770" s="55">
        <v>2</v>
      </c>
      <c r="J3770" s="54" t="s">
        <v>7999</v>
      </c>
      <c r="K3770" s="54" t="s">
        <v>7998</v>
      </c>
      <c r="L3770" s="54" t="s">
        <v>309</v>
      </c>
      <c r="M3770" s="54" t="s">
        <v>104</v>
      </c>
      <c r="N3770" s="54">
        <v>5.09</v>
      </c>
      <c r="P3770" s="54">
        <v>0.43</v>
      </c>
      <c r="R3770" s="54">
        <v>6310.1</v>
      </c>
      <c r="U3770" s="54">
        <v>0</v>
      </c>
    </row>
    <row r="3771" spans="2:21">
      <c r="E3771" s="55">
        <v>363</v>
      </c>
      <c r="F3771" s="55">
        <v>10</v>
      </c>
      <c r="H3771" s="54" t="s">
        <v>8000</v>
      </c>
      <c r="I3771" s="55">
        <v>2</v>
      </c>
      <c r="J3771" s="54" t="s">
        <v>8001</v>
      </c>
      <c r="K3771" s="54" t="s">
        <v>8000</v>
      </c>
      <c r="L3771" s="54" t="s">
        <v>309</v>
      </c>
      <c r="M3771" s="54" t="s">
        <v>104</v>
      </c>
      <c r="N3771" s="54">
        <v>5.09</v>
      </c>
      <c r="P3771" s="54">
        <v>2.02</v>
      </c>
      <c r="R3771" s="54">
        <v>8890.86</v>
      </c>
      <c r="S3771" s="54">
        <v>2737</v>
      </c>
      <c r="T3771" s="54">
        <v>167</v>
      </c>
      <c r="U3771" s="54">
        <v>1</v>
      </c>
    </row>
    <row r="3772" spans="2:21">
      <c r="E3772" s="55">
        <v>363</v>
      </c>
      <c r="F3772" s="55">
        <v>11</v>
      </c>
      <c r="H3772" s="54" t="s">
        <v>8002</v>
      </c>
      <c r="I3772" s="55">
        <v>2</v>
      </c>
      <c r="J3772" s="54" t="s">
        <v>8003</v>
      </c>
      <c r="K3772" s="54" t="s">
        <v>8002</v>
      </c>
      <c r="L3772" s="54" t="s">
        <v>309</v>
      </c>
      <c r="M3772" s="54" t="s">
        <v>104</v>
      </c>
      <c r="N3772" s="54">
        <v>5.09</v>
      </c>
      <c r="P3772" s="54">
        <v>0.51</v>
      </c>
      <c r="R3772" s="54">
        <v>6303.01</v>
      </c>
      <c r="S3772" s="54">
        <v>3453</v>
      </c>
      <c r="T3772" s="54">
        <v>40</v>
      </c>
      <c r="U3772" s="54">
        <v>140000</v>
      </c>
    </row>
    <row r="3773" spans="2:21">
      <c r="E3773" s="55">
        <v>363</v>
      </c>
      <c r="F3773" s="55">
        <v>12</v>
      </c>
      <c r="H3773" s="54" t="s">
        <v>105</v>
      </c>
      <c r="I3773" s="55" t="s">
        <v>77</v>
      </c>
      <c r="J3773" s="54" t="s">
        <v>85</v>
      </c>
      <c r="K3773" s="54" t="s">
        <v>322</v>
      </c>
      <c r="L3773" s="54" t="s">
        <v>309</v>
      </c>
      <c r="M3773" s="54" t="s">
        <v>104</v>
      </c>
      <c r="N3773" s="54">
        <v>5.09</v>
      </c>
      <c r="P3773" s="54">
        <v>0.63</v>
      </c>
      <c r="Q3773" s="54" t="s">
        <v>102</v>
      </c>
      <c r="R3773" s="54">
        <v>0</v>
      </c>
      <c r="U3773" s="54">
        <v>0</v>
      </c>
    </row>
    <row r="3774" spans="2:21">
      <c r="E3774" s="55">
        <v>364</v>
      </c>
      <c r="F3774" s="55">
        <v>2.04</v>
      </c>
      <c r="H3774" s="54" t="s">
        <v>8004</v>
      </c>
      <c r="I3774" s="55">
        <v>2</v>
      </c>
      <c r="J3774" s="54" t="s">
        <v>8005</v>
      </c>
      <c r="K3774" s="54" t="s">
        <v>8004</v>
      </c>
      <c r="L3774" s="54" t="s">
        <v>309</v>
      </c>
      <c r="M3774" s="54" t="s">
        <v>91</v>
      </c>
      <c r="N3774" s="54">
        <v>5.09</v>
      </c>
      <c r="P3774" s="54">
        <v>1.7</v>
      </c>
      <c r="R3774" s="54">
        <v>9731.0300000000007</v>
      </c>
      <c r="S3774" s="54">
        <v>3156</v>
      </c>
      <c r="T3774" s="54">
        <v>127</v>
      </c>
      <c r="U3774" s="54">
        <v>357500</v>
      </c>
    </row>
    <row r="3775" spans="2:21">
      <c r="E3775" s="55">
        <v>364</v>
      </c>
      <c r="F3775" s="55">
        <v>3</v>
      </c>
      <c r="H3775" s="54" t="s">
        <v>8006</v>
      </c>
      <c r="I3775" s="55">
        <v>2</v>
      </c>
      <c r="J3775" s="54" t="s">
        <v>8007</v>
      </c>
      <c r="K3775" s="54" t="s">
        <v>8006</v>
      </c>
      <c r="L3775" s="54" t="s">
        <v>309</v>
      </c>
      <c r="M3775" s="54" t="s">
        <v>91</v>
      </c>
      <c r="N3775" s="54">
        <v>5.09</v>
      </c>
      <c r="P3775" s="54">
        <v>2.8</v>
      </c>
      <c r="R3775" s="54">
        <v>10622.52</v>
      </c>
      <c r="S3775" s="54">
        <v>3060</v>
      </c>
      <c r="T3775" s="54">
        <v>28</v>
      </c>
      <c r="U3775" s="54">
        <v>1</v>
      </c>
    </row>
    <row r="3776" spans="2:21">
      <c r="B3776" s="55">
        <v>4</v>
      </c>
      <c r="E3776" s="55">
        <v>364</v>
      </c>
      <c r="F3776" s="55">
        <v>4</v>
      </c>
      <c r="H3776" s="54" t="s">
        <v>92</v>
      </c>
      <c r="I3776" s="55" t="s">
        <v>77</v>
      </c>
      <c r="J3776" s="54" t="s">
        <v>85</v>
      </c>
      <c r="K3776" s="54" t="s">
        <v>322</v>
      </c>
      <c r="L3776" s="54" t="s">
        <v>309</v>
      </c>
      <c r="M3776" s="54" t="s">
        <v>88</v>
      </c>
      <c r="N3776" s="54">
        <v>5</v>
      </c>
      <c r="P3776" s="54">
        <v>13.87</v>
      </c>
      <c r="Q3776" s="54" t="s">
        <v>99</v>
      </c>
      <c r="R3776" s="54">
        <v>0</v>
      </c>
      <c r="U3776" s="54">
        <v>0</v>
      </c>
    </row>
    <row r="3777" spans="3:21">
      <c r="E3777" s="55">
        <v>364</v>
      </c>
      <c r="F3777" s="55">
        <v>4.01</v>
      </c>
      <c r="H3777" s="54" t="s">
        <v>8008</v>
      </c>
      <c r="I3777" s="55" t="s">
        <v>8009</v>
      </c>
      <c r="J3777" s="54" t="s">
        <v>8010</v>
      </c>
      <c r="K3777" s="54" t="s">
        <v>8008</v>
      </c>
      <c r="L3777" s="54" t="s">
        <v>309</v>
      </c>
      <c r="M3777" s="54" t="s">
        <v>91</v>
      </c>
      <c r="N3777" s="54">
        <v>5</v>
      </c>
      <c r="P3777" s="54">
        <v>13.41</v>
      </c>
      <c r="Q3777" s="54" t="s">
        <v>86</v>
      </c>
      <c r="R3777" s="54">
        <v>0</v>
      </c>
      <c r="U3777" s="54">
        <v>0</v>
      </c>
    </row>
    <row r="3778" spans="3:21">
      <c r="E3778" s="55">
        <v>364</v>
      </c>
      <c r="F3778" s="55">
        <v>5</v>
      </c>
      <c r="H3778" s="54" t="s">
        <v>8011</v>
      </c>
      <c r="I3778" s="55">
        <v>2</v>
      </c>
      <c r="J3778" s="54" t="s">
        <v>8012</v>
      </c>
      <c r="K3778" s="54" t="s">
        <v>8011</v>
      </c>
      <c r="L3778" s="54" t="s">
        <v>309</v>
      </c>
      <c r="M3778" s="54" t="s">
        <v>91</v>
      </c>
      <c r="N3778" s="54">
        <v>6</v>
      </c>
      <c r="P3778" s="54">
        <v>3</v>
      </c>
      <c r="R3778" s="54">
        <v>12375.6</v>
      </c>
      <c r="S3778" s="54">
        <v>3080</v>
      </c>
      <c r="T3778" s="54">
        <v>287</v>
      </c>
      <c r="U3778" s="54">
        <v>1</v>
      </c>
    </row>
    <row r="3779" spans="3:21">
      <c r="E3779" s="55">
        <v>364</v>
      </c>
      <c r="F3779" s="55">
        <v>5.01</v>
      </c>
      <c r="H3779" s="54" t="s">
        <v>105</v>
      </c>
      <c r="I3779" s="55" t="s">
        <v>77</v>
      </c>
      <c r="J3779" s="54" t="s">
        <v>8013</v>
      </c>
      <c r="K3779" s="54" t="s">
        <v>8014</v>
      </c>
      <c r="L3779" s="54" t="s">
        <v>658</v>
      </c>
      <c r="M3779" s="54" t="s">
        <v>88</v>
      </c>
      <c r="N3779" s="54">
        <v>6</v>
      </c>
      <c r="P3779" s="54">
        <v>28.17</v>
      </c>
      <c r="Q3779" s="54" t="s">
        <v>86</v>
      </c>
      <c r="R3779" s="54">
        <v>0</v>
      </c>
      <c r="U3779" s="54">
        <v>0</v>
      </c>
    </row>
    <row r="3780" spans="3:21">
      <c r="E3780" s="55">
        <v>364</v>
      </c>
      <c r="F3780" s="55">
        <v>6</v>
      </c>
      <c r="H3780" s="54" t="s">
        <v>2094</v>
      </c>
      <c r="I3780" s="55">
        <v>1</v>
      </c>
      <c r="J3780" s="54" t="s">
        <v>2642</v>
      </c>
      <c r="K3780" s="54" t="s">
        <v>2643</v>
      </c>
      <c r="L3780" s="54" t="s">
        <v>2644</v>
      </c>
      <c r="M3780" s="54" t="s">
        <v>91</v>
      </c>
      <c r="N3780" s="54">
        <v>6</v>
      </c>
      <c r="P3780" s="54">
        <v>4.4000000000000004</v>
      </c>
      <c r="R3780" s="54">
        <v>99.26</v>
      </c>
      <c r="S3780" s="54">
        <v>3051</v>
      </c>
      <c r="T3780" s="54">
        <v>326</v>
      </c>
      <c r="U3780" s="54">
        <v>10</v>
      </c>
    </row>
    <row r="3781" spans="3:21">
      <c r="E3781" s="55">
        <v>364</v>
      </c>
      <c r="F3781" s="55">
        <v>7</v>
      </c>
      <c r="H3781" s="54" t="s">
        <v>2094</v>
      </c>
      <c r="I3781" s="55" t="s">
        <v>77</v>
      </c>
      <c r="J3781" s="54" t="s">
        <v>8013</v>
      </c>
      <c r="K3781" s="54" t="s">
        <v>8014</v>
      </c>
      <c r="L3781" s="54" t="s">
        <v>658</v>
      </c>
      <c r="M3781" s="54" t="s">
        <v>88</v>
      </c>
      <c r="N3781" s="54">
        <v>6</v>
      </c>
      <c r="P3781" s="54">
        <v>35</v>
      </c>
      <c r="Q3781" s="54" t="s">
        <v>86</v>
      </c>
      <c r="R3781" s="54">
        <v>0</v>
      </c>
      <c r="U3781" s="54">
        <v>0</v>
      </c>
    </row>
    <row r="3782" spans="3:21">
      <c r="C3782" s="55" t="s">
        <v>8830</v>
      </c>
      <c r="E3782" s="55">
        <v>364</v>
      </c>
      <c r="F3782" s="55">
        <v>8</v>
      </c>
      <c r="H3782" s="54" t="s">
        <v>8015</v>
      </c>
      <c r="I3782" s="55" t="s">
        <v>321</v>
      </c>
      <c r="J3782" s="54" t="s">
        <v>4055</v>
      </c>
      <c r="K3782" s="54" t="s">
        <v>4056</v>
      </c>
      <c r="L3782" s="54" t="s">
        <v>309</v>
      </c>
      <c r="M3782" s="54" t="s">
        <v>91</v>
      </c>
      <c r="N3782" s="54">
        <v>6</v>
      </c>
      <c r="P3782" s="54">
        <v>7.5</v>
      </c>
      <c r="R3782" s="54">
        <v>14796.83</v>
      </c>
      <c r="U3782" s="54">
        <v>0</v>
      </c>
    </row>
    <row r="3783" spans="3:21">
      <c r="C3783" s="55" t="s">
        <v>8830</v>
      </c>
      <c r="E3783" s="55">
        <v>364</v>
      </c>
      <c r="F3783" s="55">
        <v>8</v>
      </c>
      <c r="G3783" s="54" t="s">
        <v>1530</v>
      </c>
      <c r="H3783" s="54" t="s">
        <v>8015</v>
      </c>
      <c r="I3783" s="55" t="s">
        <v>1531</v>
      </c>
      <c r="J3783" s="54" t="s">
        <v>4055</v>
      </c>
      <c r="K3783" s="54" t="s">
        <v>4056</v>
      </c>
      <c r="L3783" s="54" t="s">
        <v>309</v>
      </c>
      <c r="M3783" s="54" t="s">
        <v>91</v>
      </c>
      <c r="N3783" s="54">
        <v>6</v>
      </c>
      <c r="P3783" s="54">
        <v>252.4</v>
      </c>
      <c r="R3783" s="54">
        <v>744.45</v>
      </c>
      <c r="U3783" s="54">
        <v>0</v>
      </c>
    </row>
    <row r="3784" spans="3:21">
      <c r="E3784" s="55">
        <v>364</v>
      </c>
      <c r="F3784" s="55">
        <v>8.01</v>
      </c>
      <c r="H3784" s="54" t="s">
        <v>8016</v>
      </c>
      <c r="I3784" s="55" t="s">
        <v>77</v>
      </c>
      <c r="J3784" s="54" t="s">
        <v>656</v>
      </c>
      <c r="K3784" s="54" t="s">
        <v>3529</v>
      </c>
      <c r="L3784" s="54" t="s">
        <v>658</v>
      </c>
      <c r="M3784" s="54" t="s">
        <v>88</v>
      </c>
      <c r="N3784" s="54">
        <v>6</v>
      </c>
      <c r="P3784" s="54">
        <v>7.0000000000000007E-2</v>
      </c>
      <c r="Q3784" s="54" t="s">
        <v>3528</v>
      </c>
      <c r="R3784" s="54">
        <v>0</v>
      </c>
      <c r="U3784" s="54">
        <v>0</v>
      </c>
    </row>
    <row r="3785" spans="3:21">
      <c r="E3785" s="55">
        <v>364</v>
      </c>
      <c r="F3785" s="55">
        <v>8.02</v>
      </c>
      <c r="H3785" s="54" t="s">
        <v>4320</v>
      </c>
      <c r="I3785" s="55">
        <v>2</v>
      </c>
      <c r="J3785" s="54" t="s">
        <v>4319</v>
      </c>
      <c r="K3785" s="54" t="s">
        <v>4320</v>
      </c>
      <c r="L3785" s="54" t="s">
        <v>309</v>
      </c>
      <c r="M3785" s="54" t="s">
        <v>91</v>
      </c>
      <c r="N3785" s="54">
        <v>6.04</v>
      </c>
      <c r="P3785" s="54">
        <v>1.04</v>
      </c>
      <c r="R3785" s="54">
        <v>9929.5499999999993</v>
      </c>
      <c r="S3785" s="54">
        <v>3310</v>
      </c>
      <c r="T3785" s="54">
        <v>761</v>
      </c>
      <c r="U3785" s="54">
        <v>1</v>
      </c>
    </row>
    <row r="3786" spans="3:21">
      <c r="E3786" s="55">
        <v>364</v>
      </c>
      <c r="F3786" s="55">
        <v>8.0299999999999994</v>
      </c>
      <c r="H3786" s="54" t="s">
        <v>8017</v>
      </c>
      <c r="I3786" s="55">
        <v>2</v>
      </c>
      <c r="J3786" s="54" t="s">
        <v>8018</v>
      </c>
      <c r="K3786" s="54" t="s">
        <v>8019</v>
      </c>
      <c r="L3786" s="54" t="s">
        <v>400</v>
      </c>
      <c r="M3786" s="54" t="s">
        <v>91</v>
      </c>
      <c r="N3786" s="54">
        <v>6.04</v>
      </c>
      <c r="P3786" s="54">
        <v>1.24</v>
      </c>
      <c r="R3786" s="54">
        <v>10684.63</v>
      </c>
      <c r="S3786" s="54">
        <v>2739</v>
      </c>
      <c r="T3786" s="54">
        <v>334</v>
      </c>
      <c r="U3786" s="54">
        <v>342500</v>
      </c>
    </row>
    <row r="3787" spans="3:21">
      <c r="E3787" s="55">
        <v>364</v>
      </c>
      <c r="F3787" s="55">
        <v>8.0399999999999991</v>
      </c>
      <c r="H3787" s="54" t="s">
        <v>8020</v>
      </c>
      <c r="I3787" s="55">
        <v>2</v>
      </c>
      <c r="J3787" s="54" t="s">
        <v>8021</v>
      </c>
      <c r="K3787" s="54" t="s">
        <v>8020</v>
      </c>
      <c r="L3787" s="54" t="s">
        <v>309</v>
      </c>
      <c r="M3787" s="54" t="s">
        <v>91</v>
      </c>
      <c r="N3787" s="54">
        <v>6.04</v>
      </c>
      <c r="P3787" s="54">
        <v>1.21</v>
      </c>
      <c r="R3787" s="54">
        <v>9819.65</v>
      </c>
      <c r="S3787" s="54">
        <v>1861</v>
      </c>
      <c r="T3787" s="54">
        <v>100</v>
      </c>
      <c r="U3787" s="54">
        <v>160000</v>
      </c>
    </row>
    <row r="3788" spans="3:21">
      <c r="E3788" s="55">
        <v>364.01</v>
      </c>
      <c r="F3788" s="55">
        <v>1</v>
      </c>
      <c r="H3788" s="54" t="s">
        <v>8022</v>
      </c>
      <c r="I3788" s="55">
        <v>2</v>
      </c>
      <c r="J3788" s="54" t="s">
        <v>8023</v>
      </c>
      <c r="K3788" s="54" t="s">
        <v>8022</v>
      </c>
      <c r="L3788" s="54" t="s">
        <v>309</v>
      </c>
      <c r="M3788" s="54" t="s">
        <v>104</v>
      </c>
      <c r="N3788" s="54">
        <v>5.09</v>
      </c>
      <c r="P3788" s="54">
        <v>1</v>
      </c>
      <c r="R3788" s="54">
        <v>10301.77</v>
      </c>
      <c r="S3788" s="54">
        <v>2934</v>
      </c>
      <c r="T3788" s="54">
        <v>45</v>
      </c>
      <c r="U3788" s="54">
        <v>1</v>
      </c>
    </row>
    <row r="3789" spans="3:21">
      <c r="E3789" s="55">
        <v>364.01</v>
      </c>
      <c r="F3789" s="55">
        <v>2.0099999999999998</v>
      </c>
      <c r="H3789" s="54" t="s">
        <v>8024</v>
      </c>
      <c r="I3789" s="55">
        <v>2</v>
      </c>
      <c r="J3789" s="54" t="s">
        <v>6712</v>
      </c>
      <c r="K3789" s="54" t="s">
        <v>8025</v>
      </c>
      <c r="L3789" s="54" t="s">
        <v>368</v>
      </c>
      <c r="M3789" s="54" t="s">
        <v>104</v>
      </c>
      <c r="N3789" s="54">
        <v>5.09</v>
      </c>
      <c r="P3789" s="54">
        <v>0.93</v>
      </c>
      <c r="R3789" s="54">
        <v>7518.95</v>
      </c>
      <c r="S3789" s="54">
        <v>3492</v>
      </c>
      <c r="T3789" s="54">
        <v>307</v>
      </c>
      <c r="U3789" s="54">
        <v>233500</v>
      </c>
    </row>
    <row r="3790" spans="3:21">
      <c r="E3790" s="55">
        <v>364.01</v>
      </c>
      <c r="F3790" s="55">
        <v>2.02</v>
      </c>
      <c r="H3790" s="54" t="s">
        <v>8026</v>
      </c>
      <c r="I3790" s="55">
        <v>2</v>
      </c>
      <c r="J3790" s="54" t="s">
        <v>8027</v>
      </c>
      <c r="K3790" s="54" t="s">
        <v>8026</v>
      </c>
      <c r="L3790" s="54" t="s">
        <v>309</v>
      </c>
      <c r="M3790" s="54" t="s">
        <v>104</v>
      </c>
      <c r="N3790" s="54">
        <v>5.09</v>
      </c>
      <c r="P3790" s="54">
        <v>0.92</v>
      </c>
      <c r="R3790" s="54">
        <v>8483.19</v>
      </c>
      <c r="S3790" s="54">
        <v>1935</v>
      </c>
      <c r="T3790" s="54">
        <v>260</v>
      </c>
      <c r="U3790" s="54">
        <v>171495</v>
      </c>
    </row>
    <row r="3791" spans="3:21">
      <c r="E3791" s="55">
        <v>364.01</v>
      </c>
      <c r="F3791" s="55">
        <v>2.0299999999999998</v>
      </c>
      <c r="H3791" s="54" t="s">
        <v>8028</v>
      </c>
      <c r="I3791" s="55">
        <v>2</v>
      </c>
      <c r="J3791" s="54" t="s">
        <v>8029</v>
      </c>
      <c r="K3791" s="54" t="s">
        <v>8028</v>
      </c>
      <c r="L3791" s="54" t="s">
        <v>309</v>
      </c>
      <c r="M3791" s="54" t="s">
        <v>104</v>
      </c>
      <c r="N3791" s="54">
        <v>5.09</v>
      </c>
      <c r="P3791" s="54">
        <v>1.2</v>
      </c>
      <c r="R3791" s="54">
        <v>8380.3799999999992</v>
      </c>
      <c r="S3791" s="54">
        <v>3290</v>
      </c>
      <c r="T3791" s="54">
        <v>229</v>
      </c>
      <c r="U3791" s="54">
        <v>236050</v>
      </c>
    </row>
    <row r="3792" spans="3:21">
      <c r="E3792" s="55">
        <v>365</v>
      </c>
      <c r="F3792" s="55">
        <v>1.01</v>
      </c>
      <c r="H3792" s="54" t="s">
        <v>8030</v>
      </c>
      <c r="I3792" s="55" t="s">
        <v>321</v>
      </c>
      <c r="J3792" s="54" t="s">
        <v>8031</v>
      </c>
      <c r="K3792" s="54" t="s">
        <v>8032</v>
      </c>
      <c r="L3792" s="54" t="s">
        <v>996</v>
      </c>
      <c r="M3792" s="54" t="s">
        <v>97</v>
      </c>
      <c r="N3792" s="54">
        <v>5</v>
      </c>
      <c r="P3792" s="54">
        <v>1</v>
      </c>
      <c r="R3792" s="54">
        <v>25431.83</v>
      </c>
      <c r="U3792" s="54">
        <v>0</v>
      </c>
    </row>
    <row r="3793" spans="3:21">
      <c r="E3793" s="55">
        <v>365</v>
      </c>
      <c r="F3793" s="55">
        <v>1.02</v>
      </c>
      <c r="H3793" s="54" t="s">
        <v>8033</v>
      </c>
      <c r="I3793" s="55" t="s">
        <v>321</v>
      </c>
      <c r="J3793" s="54" t="s">
        <v>8034</v>
      </c>
      <c r="K3793" s="54" t="s">
        <v>8035</v>
      </c>
      <c r="L3793" s="54" t="s">
        <v>8036</v>
      </c>
      <c r="M3793" s="54" t="s">
        <v>97</v>
      </c>
      <c r="N3793" s="54">
        <v>5</v>
      </c>
      <c r="P3793" s="54">
        <v>1</v>
      </c>
      <c r="R3793" s="54">
        <v>22156.25</v>
      </c>
      <c r="S3793" s="54">
        <v>1767</v>
      </c>
      <c r="T3793" s="54">
        <v>97</v>
      </c>
      <c r="U3793" s="54">
        <v>200000</v>
      </c>
    </row>
    <row r="3794" spans="3:21">
      <c r="E3794" s="55">
        <v>365</v>
      </c>
      <c r="F3794" s="55">
        <v>1.03</v>
      </c>
      <c r="H3794" s="54" t="s">
        <v>98</v>
      </c>
      <c r="I3794" s="55" t="s">
        <v>77</v>
      </c>
      <c r="J3794" s="54" t="s">
        <v>1855</v>
      </c>
      <c r="K3794" s="54" t="s">
        <v>8037</v>
      </c>
      <c r="L3794" s="54" t="s">
        <v>658</v>
      </c>
      <c r="M3794" s="54" t="s">
        <v>97</v>
      </c>
      <c r="N3794" s="54">
        <v>5</v>
      </c>
      <c r="P3794" s="54">
        <v>1.44</v>
      </c>
      <c r="Q3794" s="54" t="s">
        <v>1857</v>
      </c>
      <c r="R3794" s="54">
        <v>0</v>
      </c>
      <c r="S3794" s="54">
        <v>1928</v>
      </c>
      <c r="T3794" s="54">
        <v>243</v>
      </c>
      <c r="U3794" s="54">
        <v>1</v>
      </c>
    </row>
    <row r="3795" spans="3:21">
      <c r="E3795" s="55">
        <v>365</v>
      </c>
      <c r="F3795" s="55">
        <v>2</v>
      </c>
      <c r="H3795" s="54" t="s">
        <v>8038</v>
      </c>
      <c r="I3795" s="55" t="s">
        <v>1744</v>
      </c>
      <c r="J3795" s="54" t="s">
        <v>8039</v>
      </c>
      <c r="K3795" s="54" t="s">
        <v>8040</v>
      </c>
      <c r="L3795" s="54" t="s">
        <v>400</v>
      </c>
      <c r="M3795" s="54" t="s">
        <v>97</v>
      </c>
      <c r="N3795" s="54">
        <v>5</v>
      </c>
      <c r="P3795" s="54">
        <v>6</v>
      </c>
      <c r="R3795" s="54">
        <v>27307.14</v>
      </c>
      <c r="S3795" s="54">
        <v>2107</v>
      </c>
      <c r="T3795" s="54">
        <v>75</v>
      </c>
      <c r="U3795" s="54">
        <v>200000</v>
      </c>
    </row>
    <row r="3796" spans="3:21">
      <c r="E3796" s="55">
        <v>365</v>
      </c>
      <c r="F3796" s="55">
        <v>3</v>
      </c>
      <c r="H3796" s="54" t="s">
        <v>98</v>
      </c>
      <c r="I3796" s="55" t="s">
        <v>77</v>
      </c>
      <c r="J3796" s="54" t="s">
        <v>85</v>
      </c>
      <c r="K3796" s="54" t="s">
        <v>322</v>
      </c>
      <c r="L3796" s="54" t="s">
        <v>309</v>
      </c>
      <c r="M3796" s="54" t="s">
        <v>97</v>
      </c>
      <c r="N3796" s="54">
        <v>5</v>
      </c>
      <c r="P3796" s="54">
        <v>0.46</v>
      </c>
      <c r="Q3796" s="54" t="s">
        <v>95</v>
      </c>
      <c r="R3796" s="54">
        <v>0</v>
      </c>
      <c r="U3796" s="54">
        <v>0</v>
      </c>
    </row>
    <row r="3797" spans="3:21">
      <c r="C3797" s="55" t="s">
        <v>8829</v>
      </c>
      <c r="E3797" s="55">
        <v>365</v>
      </c>
      <c r="F3797" s="55">
        <v>5</v>
      </c>
      <c r="G3797" s="54" t="s">
        <v>1619</v>
      </c>
      <c r="H3797" s="54" t="s">
        <v>98</v>
      </c>
      <c r="I3797" s="55" t="s">
        <v>321</v>
      </c>
      <c r="J3797" s="54" t="s">
        <v>8041</v>
      </c>
      <c r="K3797" s="54" t="s">
        <v>1682</v>
      </c>
      <c r="L3797" s="54" t="s">
        <v>400</v>
      </c>
      <c r="M3797" s="54" t="s">
        <v>97</v>
      </c>
      <c r="N3797" s="54">
        <v>5</v>
      </c>
      <c r="P3797" s="54">
        <v>0</v>
      </c>
      <c r="R3797" s="54">
        <v>166.62</v>
      </c>
      <c r="U3797" s="54">
        <v>0</v>
      </c>
    </row>
    <row r="3798" spans="3:21">
      <c r="C3798" s="55" t="s">
        <v>8829</v>
      </c>
      <c r="E3798" s="55">
        <v>365</v>
      </c>
      <c r="F3798" s="55">
        <v>5</v>
      </c>
      <c r="G3798" s="54" t="s">
        <v>1530</v>
      </c>
      <c r="H3798" s="54" t="s">
        <v>98</v>
      </c>
      <c r="I3798" s="55" t="s">
        <v>1531</v>
      </c>
      <c r="J3798" s="54" t="s">
        <v>8041</v>
      </c>
      <c r="K3798" s="54" t="s">
        <v>1682</v>
      </c>
      <c r="L3798" s="54" t="s">
        <v>400</v>
      </c>
      <c r="M3798" s="54" t="s">
        <v>97</v>
      </c>
      <c r="N3798" s="54">
        <v>5</v>
      </c>
      <c r="P3798" s="54">
        <v>48.6</v>
      </c>
      <c r="R3798" s="54">
        <v>198.52</v>
      </c>
      <c r="U3798" s="54">
        <v>0</v>
      </c>
    </row>
    <row r="3799" spans="3:21">
      <c r="E3799" s="55">
        <v>365</v>
      </c>
      <c r="F3799" s="55">
        <v>5.0199999999999996</v>
      </c>
      <c r="H3799" s="54" t="s">
        <v>8042</v>
      </c>
      <c r="I3799" s="55">
        <v>2</v>
      </c>
      <c r="J3799" s="54" t="s">
        <v>8043</v>
      </c>
      <c r="K3799" s="54" t="s">
        <v>8042</v>
      </c>
      <c r="L3799" s="54" t="s">
        <v>8044</v>
      </c>
      <c r="M3799" s="54" t="s">
        <v>215</v>
      </c>
      <c r="N3799" s="54">
        <v>5</v>
      </c>
      <c r="P3799" s="54">
        <v>1.63</v>
      </c>
      <c r="R3799" s="54">
        <v>9920.61</v>
      </c>
      <c r="U3799" s="54">
        <v>0</v>
      </c>
    </row>
    <row r="3800" spans="3:21">
      <c r="E3800" s="55">
        <v>365</v>
      </c>
      <c r="F3800" s="55">
        <v>6</v>
      </c>
      <c r="H3800" s="54" t="s">
        <v>8045</v>
      </c>
      <c r="I3800" s="55">
        <v>2</v>
      </c>
      <c r="J3800" s="54" t="s">
        <v>8046</v>
      </c>
      <c r="K3800" s="54" t="s">
        <v>8045</v>
      </c>
      <c r="L3800" s="54" t="s">
        <v>309</v>
      </c>
      <c r="M3800" s="54" t="s">
        <v>104</v>
      </c>
      <c r="N3800" s="54">
        <v>5.09</v>
      </c>
      <c r="P3800" s="54">
        <v>0.66</v>
      </c>
      <c r="R3800" s="54">
        <v>9571.5</v>
      </c>
      <c r="S3800" s="54">
        <v>3209</v>
      </c>
      <c r="T3800" s="54">
        <v>324</v>
      </c>
      <c r="U3800" s="54">
        <v>330000</v>
      </c>
    </row>
    <row r="3801" spans="3:21">
      <c r="E3801" s="55">
        <v>365</v>
      </c>
      <c r="F3801" s="55">
        <v>7</v>
      </c>
      <c r="H3801" s="54" t="s">
        <v>8047</v>
      </c>
      <c r="I3801" s="55">
        <v>2</v>
      </c>
      <c r="J3801" s="54" t="s">
        <v>8048</v>
      </c>
      <c r="K3801" s="54" t="s">
        <v>8047</v>
      </c>
      <c r="L3801" s="54" t="s">
        <v>309</v>
      </c>
      <c r="M3801" s="54" t="s">
        <v>104</v>
      </c>
      <c r="N3801" s="54">
        <v>5.09</v>
      </c>
      <c r="P3801" s="54">
        <v>1</v>
      </c>
      <c r="R3801" s="54">
        <v>6785.13</v>
      </c>
      <c r="S3801" s="54">
        <v>2763</v>
      </c>
      <c r="T3801" s="54">
        <v>103</v>
      </c>
      <c r="U3801" s="54">
        <v>225000</v>
      </c>
    </row>
    <row r="3802" spans="3:21">
      <c r="E3802" s="55">
        <v>365</v>
      </c>
      <c r="F3802" s="55">
        <v>8.01</v>
      </c>
      <c r="H3802" s="54" t="s">
        <v>8049</v>
      </c>
      <c r="I3802" s="55">
        <v>2</v>
      </c>
      <c r="J3802" s="54" t="s">
        <v>8050</v>
      </c>
      <c r="K3802" s="54" t="s">
        <v>8049</v>
      </c>
      <c r="L3802" s="54" t="s">
        <v>309</v>
      </c>
      <c r="M3802" s="54" t="s">
        <v>104</v>
      </c>
      <c r="N3802" s="54">
        <v>5.09</v>
      </c>
      <c r="P3802" s="54">
        <v>0.59</v>
      </c>
      <c r="R3802" s="54">
        <v>5983.96</v>
      </c>
      <c r="S3802" s="54">
        <v>3392</v>
      </c>
      <c r="T3802" s="54">
        <v>682</v>
      </c>
      <c r="U3802" s="54">
        <v>131000</v>
      </c>
    </row>
    <row r="3803" spans="3:21">
      <c r="E3803" s="55">
        <v>365</v>
      </c>
      <c r="F3803" s="55">
        <v>8.02</v>
      </c>
      <c r="H3803" s="54" t="s">
        <v>8051</v>
      </c>
      <c r="I3803" s="55">
        <v>2</v>
      </c>
      <c r="J3803" s="54" t="s">
        <v>8052</v>
      </c>
      <c r="K3803" s="54" t="s">
        <v>8053</v>
      </c>
      <c r="L3803" s="54" t="s">
        <v>309</v>
      </c>
      <c r="M3803" s="54" t="s">
        <v>104</v>
      </c>
      <c r="N3803" s="54">
        <v>5.09</v>
      </c>
      <c r="P3803" s="54">
        <v>0.65300000000000002</v>
      </c>
      <c r="R3803" s="54">
        <v>7302.7</v>
      </c>
      <c r="S3803" s="54">
        <v>2407</v>
      </c>
      <c r="T3803" s="54">
        <v>324</v>
      </c>
      <c r="U3803" s="54">
        <v>1</v>
      </c>
    </row>
    <row r="3804" spans="3:21">
      <c r="E3804" s="55">
        <v>365</v>
      </c>
      <c r="F3804" s="55">
        <v>8.0299999999999994</v>
      </c>
      <c r="H3804" s="54" t="s">
        <v>8054</v>
      </c>
      <c r="I3804" s="55">
        <v>2</v>
      </c>
      <c r="J3804" s="54" t="s">
        <v>8055</v>
      </c>
      <c r="K3804" s="54" t="s">
        <v>8056</v>
      </c>
      <c r="L3804" s="54" t="s">
        <v>363</v>
      </c>
      <c r="M3804" s="54" t="s">
        <v>104</v>
      </c>
      <c r="N3804" s="54">
        <v>5.09</v>
      </c>
      <c r="P3804" s="54">
        <v>0.22</v>
      </c>
      <c r="R3804" s="54">
        <v>4874.38</v>
      </c>
      <c r="U3804" s="54">
        <v>0</v>
      </c>
    </row>
    <row r="3805" spans="3:21">
      <c r="E3805" s="55">
        <v>365</v>
      </c>
      <c r="F3805" s="55">
        <v>8.0399999999999991</v>
      </c>
      <c r="H3805" s="54" t="s">
        <v>8057</v>
      </c>
      <c r="I3805" s="55">
        <v>2</v>
      </c>
      <c r="J3805" s="54" t="s">
        <v>8058</v>
      </c>
      <c r="K3805" s="54" t="s">
        <v>8057</v>
      </c>
      <c r="L3805" s="54" t="s">
        <v>309</v>
      </c>
      <c r="M3805" s="54" t="s">
        <v>104</v>
      </c>
      <c r="N3805" s="54">
        <v>5.09</v>
      </c>
      <c r="P3805" s="54">
        <v>0.24</v>
      </c>
      <c r="R3805" s="54">
        <v>5423.85</v>
      </c>
      <c r="S3805" s="54">
        <v>3399</v>
      </c>
      <c r="T3805" s="54">
        <v>985</v>
      </c>
      <c r="U3805" s="54">
        <v>152900</v>
      </c>
    </row>
    <row r="3806" spans="3:21">
      <c r="E3806" s="55">
        <v>365</v>
      </c>
      <c r="F3806" s="55">
        <v>8.0500000000000007</v>
      </c>
      <c r="H3806" s="54" t="s">
        <v>8059</v>
      </c>
      <c r="I3806" s="55">
        <v>2</v>
      </c>
      <c r="J3806" s="54" t="s">
        <v>8060</v>
      </c>
      <c r="K3806" s="54" t="s">
        <v>8059</v>
      </c>
      <c r="L3806" s="54" t="s">
        <v>309</v>
      </c>
      <c r="M3806" s="54" t="s">
        <v>104</v>
      </c>
      <c r="N3806" s="54">
        <v>5.09</v>
      </c>
      <c r="P3806" s="54">
        <v>0.44</v>
      </c>
      <c r="R3806" s="54">
        <v>7139.63</v>
      </c>
      <c r="S3806" s="54">
        <v>3246</v>
      </c>
      <c r="T3806" s="54">
        <v>374</v>
      </c>
      <c r="U3806" s="54">
        <v>1</v>
      </c>
    </row>
    <row r="3807" spans="3:21">
      <c r="E3807" s="55">
        <v>365</v>
      </c>
      <c r="F3807" s="55">
        <v>8.06</v>
      </c>
      <c r="H3807" s="54" t="s">
        <v>8061</v>
      </c>
      <c r="I3807" s="55">
        <v>2</v>
      </c>
      <c r="J3807" s="54" t="s">
        <v>8062</v>
      </c>
      <c r="K3807" s="54" t="s">
        <v>8061</v>
      </c>
      <c r="L3807" s="54" t="s">
        <v>309</v>
      </c>
      <c r="M3807" s="54" t="s">
        <v>104</v>
      </c>
      <c r="N3807" s="54">
        <v>5.09</v>
      </c>
      <c r="P3807" s="54">
        <v>0.28000000000000003</v>
      </c>
      <c r="R3807" s="54">
        <v>5235.97</v>
      </c>
      <c r="S3807" s="54">
        <v>3065</v>
      </c>
      <c r="T3807" s="54">
        <v>141</v>
      </c>
      <c r="U3807" s="54">
        <v>1</v>
      </c>
    </row>
    <row r="3808" spans="3:21">
      <c r="E3808" s="55">
        <v>365</v>
      </c>
      <c r="F3808" s="55">
        <v>9</v>
      </c>
      <c r="H3808" s="54" t="s">
        <v>8063</v>
      </c>
      <c r="I3808" s="55">
        <v>2</v>
      </c>
      <c r="J3808" s="54" t="s">
        <v>8064</v>
      </c>
      <c r="K3808" s="54" t="s">
        <v>8063</v>
      </c>
      <c r="L3808" s="54" t="s">
        <v>309</v>
      </c>
      <c r="M3808" s="54" t="s">
        <v>104</v>
      </c>
      <c r="N3808" s="54">
        <v>5.09</v>
      </c>
      <c r="P3808" s="54">
        <v>0.64</v>
      </c>
      <c r="R3808" s="54">
        <v>7547.31</v>
      </c>
      <c r="S3808" s="54">
        <v>2658</v>
      </c>
      <c r="T3808" s="54">
        <v>333</v>
      </c>
      <c r="U3808" s="54">
        <v>203000</v>
      </c>
    </row>
    <row r="3809" spans="5:21">
      <c r="E3809" s="55">
        <v>365</v>
      </c>
      <c r="F3809" s="55">
        <v>10</v>
      </c>
      <c r="H3809" s="54" t="s">
        <v>8065</v>
      </c>
      <c r="I3809" s="55">
        <v>2</v>
      </c>
      <c r="J3809" s="54" t="s">
        <v>8066</v>
      </c>
      <c r="K3809" s="54" t="s">
        <v>8065</v>
      </c>
      <c r="L3809" s="54" t="s">
        <v>309</v>
      </c>
      <c r="M3809" s="54" t="s">
        <v>104</v>
      </c>
      <c r="N3809" s="54">
        <v>5.09</v>
      </c>
      <c r="P3809" s="54">
        <v>1.61</v>
      </c>
      <c r="R3809" s="54">
        <v>7405.51</v>
      </c>
      <c r="U3809" s="54">
        <v>0</v>
      </c>
    </row>
    <row r="3810" spans="5:21">
      <c r="E3810" s="55">
        <v>365</v>
      </c>
      <c r="F3810" s="55">
        <v>10.01</v>
      </c>
      <c r="H3810" s="54" t="s">
        <v>8067</v>
      </c>
      <c r="I3810" s="55">
        <v>2</v>
      </c>
      <c r="J3810" s="54" t="s">
        <v>8068</v>
      </c>
      <c r="K3810" s="54" t="s">
        <v>8069</v>
      </c>
      <c r="L3810" s="54" t="s">
        <v>309</v>
      </c>
      <c r="M3810" s="54" t="s">
        <v>104</v>
      </c>
      <c r="N3810" s="54">
        <v>5.09</v>
      </c>
      <c r="P3810" s="54">
        <v>0.47</v>
      </c>
      <c r="R3810" s="54">
        <v>7802.55</v>
      </c>
      <c r="S3810" s="54">
        <v>2602</v>
      </c>
      <c r="T3810" s="54">
        <v>22</v>
      </c>
      <c r="U3810" s="54">
        <v>1</v>
      </c>
    </row>
    <row r="3811" spans="5:21">
      <c r="E3811" s="55">
        <v>365</v>
      </c>
      <c r="F3811" s="55">
        <v>11</v>
      </c>
      <c r="H3811" s="54" t="s">
        <v>8070</v>
      </c>
      <c r="I3811" s="55">
        <v>2</v>
      </c>
      <c r="J3811" s="54" t="s">
        <v>8071</v>
      </c>
      <c r="K3811" s="54" t="s">
        <v>8070</v>
      </c>
      <c r="L3811" s="54" t="s">
        <v>309</v>
      </c>
      <c r="M3811" s="54" t="s">
        <v>104</v>
      </c>
      <c r="N3811" s="54">
        <v>5.09</v>
      </c>
      <c r="P3811" s="54">
        <v>3</v>
      </c>
      <c r="R3811" s="54">
        <v>6813.49</v>
      </c>
      <c r="S3811" s="54">
        <v>3263</v>
      </c>
      <c r="T3811" s="54">
        <v>990</v>
      </c>
      <c r="U3811" s="54">
        <v>188000</v>
      </c>
    </row>
    <row r="3812" spans="5:21">
      <c r="E3812" s="55">
        <v>365</v>
      </c>
      <c r="F3812" s="55">
        <v>12</v>
      </c>
      <c r="H3812" s="54" t="s">
        <v>8072</v>
      </c>
      <c r="I3812" s="55">
        <v>2</v>
      </c>
      <c r="J3812" s="54" t="s">
        <v>8073</v>
      </c>
      <c r="K3812" s="54" t="s">
        <v>8072</v>
      </c>
      <c r="L3812" s="54" t="s">
        <v>309</v>
      </c>
      <c r="M3812" s="54" t="s">
        <v>104</v>
      </c>
      <c r="N3812" s="54">
        <v>5.09</v>
      </c>
      <c r="P3812" s="54">
        <v>2.13</v>
      </c>
      <c r="R3812" s="54">
        <v>8924.4599999999991</v>
      </c>
      <c r="U3812" s="54">
        <v>0</v>
      </c>
    </row>
    <row r="3813" spans="5:21">
      <c r="E3813" s="55">
        <v>365</v>
      </c>
      <c r="F3813" s="55">
        <v>13.01</v>
      </c>
      <c r="H3813" s="54" t="s">
        <v>8074</v>
      </c>
      <c r="I3813" s="55">
        <v>2</v>
      </c>
      <c r="J3813" s="54" t="s">
        <v>8075</v>
      </c>
      <c r="K3813" s="54" t="s">
        <v>8074</v>
      </c>
      <c r="L3813" s="54" t="s">
        <v>309</v>
      </c>
      <c r="M3813" s="54" t="s">
        <v>104</v>
      </c>
      <c r="N3813" s="54">
        <v>5.09</v>
      </c>
      <c r="P3813" s="54">
        <v>2</v>
      </c>
      <c r="R3813" s="54">
        <v>8646.26</v>
      </c>
      <c r="S3813" s="54">
        <v>3405</v>
      </c>
      <c r="T3813" s="54">
        <v>700</v>
      </c>
      <c r="U3813" s="54">
        <v>240000</v>
      </c>
    </row>
    <row r="3814" spans="5:21">
      <c r="E3814" s="55">
        <v>365</v>
      </c>
      <c r="F3814" s="55">
        <v>13.02</v>
      </c>
      <c r="H3814" s="54" t="s">
        <v>8076</v>
      </c>
      <c r="I3814" s="55">
        <v>2</v>
      </c>
      <c r="J3814" s="54" t="s">
        <v>8077</v>
      </c>
      <c r="K3814" s="54" t="s">
        <v>8076</v>
      </c>
      <c r="L3814" s="54" t="s">
        <v>309</v>
      </c>
      <c r="M3814" s="54" t="s">
        <v>104</v>
      </c>
      <c r="N3814" s="54">
        <v>5.09</v>
      </c>
      <c r="P3814" s="54">
        <v>2.25</v>
      </c>
      <c r="R3814" s="54">
        <v>9254.15</v>
      </c>
      <c r="U3814" s="54">
        <v>0</v>
      </c>
    </row>
    <row r="3815" spans="5:21">
      <c r="E3815" s="55">
        <v>365</v>
      </c>
      <c r="F3815" s="55">
        <v>14</v>
      </c>
      <c r="H3815" s="54" t="s">
        <v>8078</v>
      </c>
      <c r="I3815" s="55">
        <v>2</v>
      </c>
      <c r="J3815" s="54" t="s">
        <v>8079</v>
      </c>
      <c r="K3815" s="54" t="s">
        <v>8078</v>
      </c>
      <c r="L3815" s="54" t="s">
        <v>309</v>
      </c>
      <c r="M3815" s="54" t="s">
        <v>104</v>
      </c>
      <c r="N3815" s="54">
        <v>5.09</v>
      </c>
      <c r="P3815" s="54">
        <v>1.25</v>
      </c>
      <c r="R3815" s="54">
        <v>7214.08</v>
      </c>
      <c r="S3815" s="54">
        <v>2447</v>
      </c>
      <c r="T3815" s="54">
        <v>242</v>
      </c>
      <c r="U3815" s="54">
        <v>1</v>
      </c>
    </row>
    <row r="3816" spans="5:21">
      <c r="E3816" s="55">
        <v>365</v>
      </c>
      <c r="F3816" s="55">
        <v>15.01</v>
      </c>
      <c r="H3816" s="54" t="s">
        <v>8080</v>
      </c>
      <c r="I3816" s="55">
        <v>2</v>
      </c>
      <c r="J3816" s="54" t="s">
        <v>8081</v>
      </c>
      <c r="K3816" s="54" t="s">
        <v>8080</v>
      </c>
      <c r="L3816" s="54" t="s">
        <v>309</v>
      </c>
      <c r="M3816" s="54" t="s">
        <v>104</v>
      </c>
      <c r="N3816" s="54">
        <v>5.09</v>
      </c>
      <c r="P3816" s="54">
        <v>0.48</v>
      </c>
      <c r="R3816" s="54">
        <v>8614.35</v>
      </c>
      <c r="S3816" s="54">
        <v>3224</v>
      </c>
      <c r="T3816" s="54">
        <v>918</v>
      </c>
      <c r="U3816" s="54">
        <v>306500</v>
      </c>
    </row>
    <row r="3817" spans="5:21">
      <c r="E3817" s="55">
        <v>365</v>
      </c>
      <c r="F3817" s="55">
        <v>15.02</v>
      </c>
      <c r="H3817" s="54" t="s">
        <v>8082</v>
      </c>
      <c r="I3817" s="55">
        <v>2</v>
      </c>
      <c r="J3817" s="54" t="s">
        <v>8083</v>
      </c>
      <c r="K3817" s="54" t="s">
        <v>8082</v>
      </c>
      <c r="L3817" s="54" t="s">
        <v>309</v>
      </c>
      <c r="M3817" s="54" t="s">
        <v>104</v>
      </c>
      <c r="N3817" s="54">
        <v>5.09</v>
      </c>
      <c r="P3817" s="54">
        <v>0.45</v>
      </c>
      <c r="R3817" s="54">
        <v>9844.4699999999993</v>
      </c>
      <c r="S3817" s="54">
        <v>3505</v>
      </c>
      <c r="T3817" s="54">
        <v>148</v>
      </c>
      <c r="U3817" s="54">
        <v>134600</v>
      </c>
    </row>
    <row r="3818" spans="5:21">
      <c r="E3818" s="55">
        <v>365</v>
      </c>
      <c r="F3818" s="55">
        <v>15.03</v>
      </c>
      <c r="H3818" s="54" t="s">
        <v>8084</v>
      </c>
      <c r="I3818" s="55">
        <v>2</v>
      </c>
      <c r="J3818" s="54" t="s">
        <v>8085</v>
      </c>
      <c r="K3818" s="54" t="s">
        <v>8084</v>
      </c>
      <c r="L3818" s="54" t="s">
        <v>368</v>
      </c>
      <c r="M3818" s="54" t="s">
        <v>104</v>
      </c>
      <c r="N3818" s="54">
        <v>5.09</v>
      </c>
      <c r="P3818" s="54">
        <v>0.44</v>
      </c>
      <c r="R3818" s="54">
        <v>10039.44</v>
      </c>
      <c r="S3818" s="54">
        <v>3458</v>
      </c>
      <c r="T3818" s="54">
        <v>267</v>
      </c>
      <c r="U3818" s="54">
        <v>1</v>
      </c>
    </row>
    <row r="3819" spans="5:21">
      <c r="E3819" s="55">
        <v>365</v>
      </c>
      <c r="F3819" s="55">
        <v>15.04</v>
      </c>
      <c r="H3819" s="54" t="s">
        <v>8086</v>
      </c>
      <c r="I3819" s="55">
        <v>2</v>
      </c>
      <c r="J3819" s="54" t="s">
        <v>8087</v>
      </c>
      <c r="K3819" s="54" t="s">
        <v>8086</v>
      </c>
      <c r="L3819" s="54" t="s">
        <v>309</v>
      </c>
      <c r="M3819" s="54" t="s">
        <v>104</v>
      </c>
      <c r="N3819" s="54">
        <v>5.09</v>
      </c>
      <c r="P3819" s="54">
        <v>0.52</v>
      </c>
      <c r="R3819" s="54">
        <v>8032.97</v>
      </c>
      <c r="S3819" s="54">
        <v>3224</v>
      </c>
      <c r="T3819" s="54">
        <v>101</v>
      </c>
      <c r="U3819" s="54">
        <v>290000</v>
      </c>
    </row>
    <row r="3820" spans="5:21">
      <c r="E3820" s="55">
        <v>365</v>
      </c>
      <c r="F3820" s="55">
        <v>15.05</v>
      </c>
      <c r="H3820" s="54" t="s">
        <v>8088</v>
      </c>
      <c r="I3820" s="55">
        <v>2</v>
      </c>
      <c r="J3820" s="54" t="s">
        <v>8089</v>
      </c>
      <c r="K3820" s="54" t="s">
        <v>8088</v>
      </c>
      <c r="L3820" s="54" t="s">
        <v>309</v>
      </c>
      <c r="M3820" s="54" t="s">
        <v>104</v>
      </c>
      <c r="N3820" s="54">
        <v>5.09</v>
      </c>
      <c r="P3820" s="54">
        <v>0.46</v>
      </c>
      <c r="R3820" s="54">
        <v>6728.41</v>
      </c>
      <c r="S3820" s="54">
        <v>3342</v>
      </c>
      <c r="T3820" s="54">
        <v>292</v>
      </c>
      <c r="U3820" s="54">
        <v>1</v>
      </c>
    </row>
    <row r="3821" spans="5:21">
      <c r="E3821" s="55">
        <v>365</v>
      </c>
      <c r="F3821" s="55">
        <v>15.06</v>
      </c>
      <c r="H3821" s="54" t="s">
        <v>8090</v>
      </c>
      <c r="I3821" s="55">
        <v>2</v>
      </c>
      <c r="J3821" s="54" t="s">
        <v>8091</v>
      </c>
      <c r="K3821" s="54" t="s">
        <v>8090</v>
      </c>
      <c r="L3821" s="54" t="s">
        <v>309</v>
      </c>
      <c r="M3821" s="54" t="s">
        <v>104</v>
      </c>
      <c r="N3821" s="54">
        <v>5.09</v>
      </c>
      <c r="P3821" s="54">
        <v>0.9</v>
      </c>
      <c r="R3821" s="54">
        <v>9248.91</v>
      </c>
      <c r="S3821" s="54">
        <v>3495</v>
      </c>
      <c r="T3821" s="54">
        <v>873</v>
      </c>
      <c r="U3821" s="54">
        <v>10</v>
      </c>
    </row>
    <row r="3822" spans="5:21">
      <c r="E3822" s="55">
        <v>365</v>
      </c>
      <c r="F3822" s="55">
        <v>16</v>
      </c>
      <c r="H3822" s="54" t="s">
        <v>92</v>
      </c>
      <c r="I3822" s="55" t="s">
        <v>8009</v>
      </c>
      <c r="J3822" s="54" t="s">
        <v>8010</v>
      </c>
      <c r="K3822" s="54" t="s">
        <v>92</v>
      </c>
      <c r="L3822" s="54" t="s">
        <v>1061</v>
      </c>
      <c r="M3822" s="54" t="s">
        <v>91</v>
      </c>
      <c r="N3822" s="54">
        <v>5</v>
      </c>
      <c r="P3822" s="54">
        <v>89.81</v>
      </c>
      <c r="Q3822" s="54" t="s">
        <v>8092</v>
      </c>
      <c r="R3822" s="54">
        <v>0</v>
      </c>
      <c r="U3822" s="54">
        <v>0</v>
      </c>
    </row>
    <row r="3823" spans="5:21">
      <c r="E3823" s="55">
        <v>365</v>
      </c>
      <c r="F3823" s="55">
        <v>16.010000000000002</v>
      </c>
      <c r="H3823" s="54" t="s">
        <v>92</v>
      </c>
      <c r="I3823" s="55" t="s">
        <v>77</v>
      </c>
      <c r="J3823" s="54" t="s">
        <v>85</v>
      </c>
      <c r="K3823" s="54" t="s">
        <v>322</v>
      </c>
      <c r="L3823" s="54" t="s">
        <v>1061</v>
      </c>
      <c r="M3823" s="54" t="s">
        <v>91</v>
      </c>
      <c r="N3823" s="54">
        <v>5</v>
      </c>
      <c r="P3823" s="54">
        <v>13</v>
      </c>
      <c r="Q3823" s="54" t="s">
        <v>93</v>
      </c>
      <c r="R3823" s="54">
        <v>0</v>
      </c>
      <c r="U3823" s="54">
        <v>0</v>
      </c>
    </row>
    <row r="3824" spans="5:21">
      <c r="E3824" s="55">
        <v>365</v>
      </c>
      <c r="F3824" s="55">
        <v>17</v>
      </c>
      <c r="H3824" s="54" t="s">
        <v>8093</v>
      </c>
      <c r="I3824" s="55" t="s">
        <v>321</v>
      </c>
      <c r="J3824" s="54" t="s">
        <v>8094</v>
      </c>
      <c r="K3824" s="54" t="s">
        <v>1682</v>
      </c>
      <c r="L3824" s="54" t="s">
        <v>400</v>
      </c>
      <c r="M3824" s="54" t="s">
        <v>2095</v>
      </c>
      <c r="N3824" s="54">
        <v>5</v>
      </c>
      <c r="P3824" s="54">
        <v>15</v>
      </c>
      <c r="R3824" s="54">
        <v>36353.980000000003</v>
      </c>
      <c r="U3824" s="54">
        <v>0</v>
      </c>
    </row>
    <row r="3825" spans="2:21">
      <c r="E3825" s="55">
        <v>365</v>
      </c>
      <c r="F3825" s="55">
        <v>17</v>
      </c>
      <c r="G3825" s="54" t="s">
        <v>1530</v>
      </c>
      <c r="H3825" s="54" t="s">
        <v>8093</v>
      </c>
      <c r="I3825" s="55" t="s">
        <v>1531</v>
      </c>
      <c r="J3825" s="54" t="s">
        <v>8094</v>
      </c>
      <c r="K3825" s="54" t="s">
        <v>1682</v>
      </c>
      <c r="L3825" s="54" t="s">
        <v>400</v>
      </c>
      <c r="M3825" s="54" t="s">
        <v>2095</v>
      </c>
      <c r="N3825" s="54">
        <v>5</v>
      </c>
      <c r="P3825" s="54">
        <v>73.819999999999993</v>
      </c>
      <c r="R3825" s="54">
        <v>304.87</v>
      </c>
      <c r="U3825" s="54">
        <v>0</v>
      </c>
    </row>
    <row r="3826" spans="2:21">
      <c r="E3826" s="55">
        <v>365</v>
      </c>
      <c r="F3826" s="55">
        <v>17.010000000000002</v>
      </c>
      <c r="G3826" s="54" t="s">
        <v>1530</v>
      </c>
      <c r="H3826" s="54" t="s">
        <v>2094</v>
      </c>
      <c r="I3826" s="55" t="s">
        <v>1531</v>
      </c>
      <c r="J3826" s="54" t="s">
        <v>1681</v>
      </c>
      <c r="K3826" s="54" t="s">
        <v>1682</v>
      </c>
      <c r="L3826" s="54" t="s">
        <v>400</v>
      </c>
      <c r="M3826" s="54" t="s">
        <v>2095</v>
      </c>
      <c r="N3826" s="54">
        <v>5</v>
      </c>
      <c r="P3826" s="54">
        <v>9.73</v>
      </c>
      <c r="R3826" s="54">
        <v>39</v>
      </c>
      <c r="U3826" s="54">
        <v>0</v>
      </c>
    </row>
    <row r="3827" spans="2:21">
      <c r="E3827" s="55">
        <v>365</v>
      </c>
      <c r="F3827" s="55">
        <v>17.02</v>
      </c>
      <c r="H3827" s="54" t="s">
        <v>8095</v>
      </c>
      <c r="I3827" s="55">
        <v>2</v>
      </c>
      <c r="J3827" s="54" t="s">
        <v>8096</v>
      </c>
      <c r="K3827" s="54" t="s">
        <v>8095</v>
      </c>
      <c r="L3827" s="54" t="s">
        <v>309</v>
      </c>
      <c r="M3827" s="54" t="s">
        <v>215</v>
      </c>
      <c r="N3827" s="54">
        <v>5.07</v>
      </c>
      <c r="P3827" s="54">
        <v>1.1299999999999999</v>
      </c>
      <c r="R3827" s="54">
        <v>9149.65</v>
      </c>
      <c r="U3827" s="54">
        <v>0</v>
      </c>
    </row>
    <row r="3828" spans="2:21">
      <c r="E3828" s="55">
        <v>365</v>
      </c>
      <c r="F3828" s="55">
        <v>17.03</v>
      </c>
      <c r="H3828" s="54" t="s">
        <v>8097</v>
      </c>
      <c r="I3828" s="55">
        <v>2</v>
      </c>
      <c r="J3828" s="54" t="s">
        <v>8098</v>
      </c>
      <c r="K3828" s="54" t="s">
        <v>8097</v>
      </c>
      <c r="L3828" s="54" t="s">
        <v>309</v>
      </c>
      <c r="M3828" s="54" t="s">
        <v>215</v>
      </c>
      <c r="N3828" s="54">
        <v>5.07</v>
      </c>
      <c r="P3828" s="54">
        <v>1.24</v>
      </c>
      <c r="R3828" s="54">
        <v>10496.75</v>
      </c>
      <c r="S3828" s="54">
        <v>3287</v>
      </c>
      <c r="T3828" s="54">
        <v>368</v>
      </c>
      <c r="U3828" s="54">
        <v>290000</v>
      </c>
    </row>
    <row r="3829" spans="2:21">
      <c r="E3829" s="55">
        <v>365</v>
      </c>
      <c r="F3829" s="55">
        <v>17.04</v>
      </c>
      <c r="H3829" s="54" t="s">
        <v>1764</v>
      </c>
      <c r="I3829" s="55">
        <v>2</v>
      </c>
      <c r="J3829" s="54" t="s">
        <v>8099</v>
      </c>
      <c r="K3829" s="54" t="s">
        <v>1764</v>
      </c>
      <c r="L3829" s="54" t="s">
        <v>309</v>
      </c>
      <c r="M3829" s="54" t="s">
        <v>215</v>
      </c>
      <c r="N3829" s="54">
        <v>5.07</v>
      </c>
      <c r="P3829" s="54">
        <v>1.1200000000000001</v>
      </c>
      <c r="R3829" s="54">
        <v>10337.219999999999</v>
      </c>
      <c r="S3829" s="54">
        <v>3352</v>
      </c>
      <c r="T3829" s="54">
        <v>101</v>
      </c>
      <c r="U3829" s="54">
        <v>215000</v>
      </c>
    </row>
    <row r="3830" spans="2:21">
      <c r="E3830" s="55">
        <v>365</v>
      </c>
      <c r="F3830" s="55">
        <v>17.05</v>
      </c>
      <c r="H3830" s="54" t="s">
        <v>105</v>
      </c>
      <c r="I3830" s="55" t="s">
        <v>77</v>
      </c>
      <c r="J3830" s="54" t="s">
        <v>8100</v>
      </c>
      <c r="K3830" s="54" t="s">
        <v>8101</v>
      </c>
      <c r="L3830" s="54" t="s">
        <v>658</v>
      </c>
      <c r="M3830" s="54" t="s">
        <v>2095</v>
      </c>
      <c r="N3830" s="54">
        <v>5</v>
      </c>
      <c r="P3830" s="54">
        <v>3.7160000000000002</v>
      </c>
      <c r="Q3830" s="54" t="s">
        <v>659</v>
      </c>
      <c r="R3830" s="54">
        <v>0</v>
      </c>
      <c r="U3830" s="54">
        <v>0</v>
      </c>
    </row>
    <row r="3831" spans="2:21">
      <c r="E3831" s="55">
        <v>365</v>
      </c>
      <c r="F3831" s="55">
        <v>17.059999999999999</v>
      </c>
      <c r="H3831" s="54" t="s">
        <v>8102</v>
      </c>
      <c r="I3831" s="55">
        <v>2</v>
      </c>
      <c r="J3831" s="54" t="s">
        <v>8103</v>
      </c>
      <c r="K3831" s="54" t="s">
        <v>1682</v>
      </c>
      <c r="L3831" s="54" t="s">
        <v>400</v>
      </c>
      <c r="M3831" s="54" t="s">
        <v>2095</v>
      </c>
      <c r="N3831" s="54">
        <v>5</v>
      </c>
      <c r="P3831" s="54">
        <v>1</v>
      </c>
      <c r="R3831" s="54">
        <v>6430.63</v>
      </c>
      <c r="U3831" s="54">
        <v>0</v>
      </c>
    </row>
    <row r="3832" spans="2:21">
      <c r="E3832" s="55">
        <v>365</v>
      </c>
      <c r="F3832" s="55">
        <v>18</v>
      </c>
      <c r="H3832" s="54" t="s">
        <v>8104</v>
      </c>
      <c r="I3832" s="55">
        <v>2</v>
      </c>
      <c r="J3832" s="54" t="s">
        <v>8105</v>
      </c>
      <c r="K3832" s="54" t="s">
        <v>8104</v>
      </c>
      <c r="L3832" s="54" t="s">
        <v>309</v>
      </c>
      <c r="M3832" s="54" t="s">
        <v>215</v>
      </c>
      <c r="N3832" s="54">
        <v>5.07</v>
      </c>
      <c r="P3832" s="54">
        <v>1.08</v>
      </c>
      <c r="R3832" s="54">
        <v>15091.07</v>
      </c>
      <c r="S3832" s="54">
        <v>1904</v>
      </c>
      <c r="T3832" s="54">
        <v>154</v>
      </c>
      <c r="U3832" s="54">
        <v>165000</v>
      </c>
    </row>
    <row r="3833" spans="2:21">
      <c r="E3833" s="55">
        <v>365</v>
      </c>
      <c r="F3833" s="55">
        <v>18.010000000000002</v>
      </c>
      <c r="H3833" s="54" t="s">
        <v>8106</v>
      </c>
      <c r="I3833" s="55">
        <v>2</v>
      </c>
      <c r="J3833" s="54" t="s">
        <v>8107</v>
      </c>
      <c r="K3833" s="54" t="s">
        <v>8106</v>
      </c>
      <c r="L3833" s="54" t="s">
        <v>309</v>
      </c>
      <c r="M3833" s="54" t="s">
        <v>215</v>
      </c>
      <c r="N3833" s="54">
        <v>5.07</v>
      </c>
      <c r="P3833" s="54">
        <v>1.03</v>
      </c>
      <c r="R3833" s="54">
        <v>10652.73</v>
      </c>
      <c r="S3833" s="54">
        <v>2489</v>
      </c>
      <c r="T3833" s="54">
        <v>3</v>
      </c>
      <c r="U3833" s="54">
        <v>1</v>
      </c>
    </row>
    <row r="3834" spans="2:21">
      <c r="E3834" s="55">
        <v>365</v>
      </c>
      <c r="F3834" s="55">
        <v>18.02</v>
      </c>
      <c r="H3834" s="54" t="s">
        <v>8108</v>
      </c>
      <c r="I3834" s="55">
        <v>2</v>
      </c>
      <c r="J3834" s="54" t="s">
        <v>8109</v>
      </c>
      <c r="K3834" s="54" t="s">
        <v>8108</v>
      </c>
      <c r="L3834" s="54" t="s">
        <v>309</v>
      </c>
      <c r="M3834" s="54" t="s">
        <v>215</v>
      </c>
      <c r="N3834" s="54">
        <v>5.07</v>
      </c>
      <c r="P3834" s="54">
        <v>0.94</v>
      </c>
      <c r="R3834" s="54">
        <v>11287.28</v>
      </c>
      <c r="S3834" s="54">
        <v>3430</v>
      </c>
      <c r="T3834" s="54">
        <v>483</v>
      </c>
      <c r="U3834" s="54">
        <v>338000</v>
      </c>
    </row>
    <row r="3835" spans="2:21">
      <c r="E3835" s="55">
        <v>365</v>
      </c>
      <c r="F3835" s="55">
        <v>18.03</v>
      </c>
      <c r="H3835" s="54" t="s">
        <v>8110</v>
      </c>
      <c r="I3835" s="55">
        <v>2</v>
      </c>
      <c r="J3835" s="54" t="s">
        <v>8111</v>
      </c>
      <c r="K3835" s="54" t="s">
        <v>8110</v>
      </c>
      <c r="L3835" s="54" t="s">
        <v>309</v>
      </c>
      <c r="M3835" s="54" t="s">
        <v>215</v>
      </c>
      <c r="N3835" s="54">
        <v>5.07</v>
      </c>
      <c r="P3835" s="54">
        <v>0.92</v>
      </c>
      <c r="R3835" s="54">
        <v>10234.42</v>
      </c>
      <c r="S3835" s="54">
        <v>3205</v>
      </c>
      <c r="T3835" s="54">
        <v>820</v>
      </c>
      <c r="U3835" s="54">
        <v>375000</v>
      </c>
    </row>
    <row r="3836" spans="2:21">
      <c r="B3836" s="55">
        <v>4</v>
      </c>
      <c r="E3836" s="55">
        <v>365</v>
      </c>
      <c r="F3836" s="55">
        <v>21</v>
      </c>
      <c r="H3836" s="54" t="s">
        <v>92</v>
      </c>
      <c r="I3836" s="55" t="s">
        <v>77</v>
      </c>
      <c r="J3836" s="54" t="s">
        <v>85</v>
      </c>
      <c r="K3836" s="54" t="s">
        <v>322</v>
      </c>
      <c r="L3836" s="54" t="s">
        <v>1061</v>
      </c>
      <c r="M3836" s="54" t="s">
        <v>91</v>
      </c>
      <c r="N3836" s="54">
        <v>6</v>
      </c>
      <c r="P3836" s="54">
        <v>21.8</v>
      </c>
      <c r="Q3836" s="54" t="s">
        <v>90</v>
      </c>
      <c r="R3836" s="54">
        <v>0</v>
      </c>
      <c r="U3836" s="54">
        <v>0</v>
      </c>
    </row>
    <row r="3837" spans="2:21">
      <c r="E3837" s="55">
        <v>365.01</v>
      </c>
      <c r="F3837" s="55">
        <v>1</v>
      </c>
      <c r="H3837" s="54" t="s">
        <v>8112</v>
      </c>
      <c r="I3837" s="55">
        <v>2</v>
      </c>
      <c r="J3837" s="54" t="s">
        <v>8113</v>
      </c>
      <c r="K3837" s="54" t="s">
        <v>8112</v>
      </c>
      <c r="L3837" s="54" t="s">
        <v>309</v>
      </c>
      <c r="M3837" s="54" t="s">
        <v>104</v>
      </c>
      <c r="N3837" s="54">
        <v>5.08</v>
      </c>
      <c r="P3837" s="54">
        <v>1.66</v>
      </c>
      <c r="R3837" s="54">
        <v>12348.93</v>
      </c>
      <c r="S3837" s="54">
        <v>2241</v>
      </c>
      <c r="T3837" s="54">
        <v>110</v>
      </c>
      <c r="U3837" s="54">
        <v>188000</v>
      </c>
    </row>
    <row r="3838" spans="2:21">
      <c r="E3838" s="55">
        <v>365.01</v>
      </c>
      <c r="F3838" s="55">
        <v>2</v>
      </c>
      <c r="H3838" s="54" t="s">
        <v>8114</v>
      </c>
      <c r="I3838" s="55">
        <v>2</v>
      </c>
      <c r="J3838" s="54" t="s">
        <v>8115</v>
      </c>
      <c r="K3838" s="54" t="s">
        <v>8114</v>
      </c>
      <c r="L3838" s="54" t="s">
        <v>309</v>
      </c>
      <c r="M3838" s="54" t="s">
        <v>104</v>
      </c>
      <c r="N3838" s="54">
        <v>5.08</v>
      </c>
      <c r="P3838" s="54">
        <v>0.92</v>
      </c>
      <c r="R3838" s="54">
        <v>8231.49</v>
      </c>
      <c r="S3838" s="54">
        <v>1868</v>
      </c>
      <c r="T3838" s="54">
        <v>341</v>
      </c>
      <c r="U3838" s="54">
        <v>1</v>
      </c>
    </row>
    <row r="3839" spans="2:21">
      <c r="E3839" s="55">
        <v>365.01</v>
      </c>
      <c r="F3839" s="55">
        <v>3</v>
      </c>
      <c r="H3839" s="54" t="s">
        <v>8116</v>
      </c>
      <c r="I3839" s="55">
        <v>2</v>
      </c>
      <c r="J3839" s="54" t="s">
        <v>8117</v>
      </c>
      <c r="K3839" s="54" t="s">
        <v>8116</v>
      </c>
      <c r="L3839" s="54" t="s">
        <v>309</v>
      </c>
      <c r="M3839" s="54" t="s">
        <v>104</v>
      </c>
      <c r="N3839" s="54">
        <v>5.08</v>
      </c>
      <c r="P3839" s="54">
        <v>0.92</v>
      </c>
      <c r="R3839" s="54">
        <v>8454.83</v>
      </c>
      <c r="S3839" s="54">
        <v>3332</v>
      </c>
      <c r="T3839" s="54">
        <v>832</v>
      </c>
      <c r="U3839" s="54">
        <v>1</v>
      </c>
    </row>
    <row r="3840" spans="2:21">
      <c r="E3840" s="55">
        <v>365.01</v>
      </c>
      <c r="F3840" s="55">
        <v>4</v>
      </c>
      <c r="H3840" s="54" t="s">
        <v>8118</v>
      </c>
      <c r="I3840" s="55">
        <v>2</v>
      </c>
      <c r="J3840" s="54" t="s">
        <v>8119</v>
      </c>
      <c r="K3840" s="54" t="s">
        <v>8118</v>
      </c>
      <c r="L3840" s="54" t="s">
        <v>309</v>
      </c>
      <c r="M3840" s="54" t="s">
        <v>104</v>
      </c>
      <c r="N3840" s="54">
        <v>5.08</v>
      </c>
      <c r="P3840" s="54">
        <v>0.92</v>
      </c>
      <c r="R3840" s="54">
        <v>8366.2000000000007</v>
      </c>
      <c r="S3840" s="54">
        <v>3234</v>
      </c>
      <c r="T3840" s="54">
        <v>873</v>
      </c>
      <c r="U3840" s="54">
        <v>10</v>
      </c>
    </row>
    <row r="3841" spans="5:21">
      <c r="E3841" s="55">
        <v>365.01</v>
      </c>
      <c r="F3841" s="55">
        <v>5</v>
      </c>
      <c r="H3841" s="54" t="s">
        <v>8120</v>
      </c>
      <c r="I3841" s="55">
        <v>2</v>
      </c>
      <c r="J3841" s="54" t="s">
        <v>8121</v>
      </c>
      <c r="K3841" s="54" t="s">
        <v>8120</v>
      </c>
      <c r="L3841" s="54" t="s">
        <v>309</v>
      </c>
      <c r="M3841" s="54" t="s">
        <v>104</v>
      </c>
      <c r="N3841" s="54">
        <v>5.08</v>
      </c>
      <c r="P3841" s="54">
        <v>0.92</v>
      </c>
      <c r="R3841" s="54">
        <v>7550.85</v>
      </c>
      <c r="S3841" s="54">
        <v>2201</v>
      </c>
      <c r="T3841" s="54">
        <v>70</v>
      </c>
      <c r="U3841" s="54">
        <v>100</v>
      </c>
    </row>
    <row r="3842" spans="5:21">
      <c r="E3842" s="55">
        <v>365.01</v>
      </c>
      <c r="F3842" s="55">
        <v>6</v>
      </c>
      <c r="H3842" s="54" t="s">
        <v>8122</v>
      </c>
      <c r="I3842" s="55">
        <v>2</v>
      </c>
      <c r="J3842" s="54" t="s">
        <v>8123</v>
      </c>
      <c r="K3842" s="54" t="s">
        <v>8122</v>
      </c>
      <c r="L3842" s="54" t="s">
        <v>309</v>
      </c>
      <c r="M3842" s="54" t="s">
        <v>104</v>
      </c>
      <c r="N3842" s="54">
        <v>5.08</v>
      </c>
      <c r="P3842" s="54">
        <v>0.92</v>
      </c>
      <c r="R3842" s="54">
        <v>8633.77</v>
      </c>
      <c r="U3842" s="54">
        <v>0</v>
      </c>
    </row>
    <row r="3843" spans="5:21">
      <c r="E3843" s="55">
        <v>365.01</v>
      </c>
      <c r="F3843" s="55">
        <v>7</v>
      </c>
      <c r="H3843" s="54" t="s">
        <v>8124</v>
      </c>
      <c r="I3843" s="55">
        <v>2</v>
      </c>
      <c r="J3843" s="54" t="s">
        <v>8125</v>
      </c>
      <c r="K3843" s="54" t="s">
        <v>8124</v>
      </c>
      <c r="L3843" s="54" t="s">
        <v>309</v>
      </c>
      <c r="M3843" s="54" t="s">
        <v>104</v>
      </c>
      <c r="N3843" s="54">
        <v>5.08</v>
      </c>
      <c r="P3843" s="54">
        <v>0.92</v>
      </c>
      <c r="R3843" s="54">
        <v>8352.02</v>
      </c>
      <c r="S3843" s="54">
        <v>2393</v>
      </c>
      <c r="T3843" s="54">
        <v>234</v>
      </c>
      <c r="U3843" s="54">
        <v>161000</v>
      </c>
    </row>
    <row r="3844" spans="5:21">
      <c r="E3844" s="55">
        <v>365.01</v>
      </c>
      <c r="F3844" s="55">
        <v>8</v>
      </c>
      <c r="H3844" s="54" t="s">
        <v>8126</v>
      </c>
      <c r="I3844" s="55">
        <v>2</v>
      </c>
      <c r="J3844" s="54" t="s">
        <v>8127</v>
      </c>
      <c r="K3844" s="54" t="s">
        <v>8126</v>
      </c>
      <c r="L3844" s="54" t="s">
        <v>309</v>
      </c>
      <c r="M3844" s="54" t="s">
        <v>104</v>
      </c>
      <c r="N3844" s="54">
        <v>5.08</v>
      </c>
      <c r="P3844" s="54">
        <v>0.92</v>
      </c>
      <c r="R3844" s="54">
        <v>9117.74</v>
      </c>
      <c r="S3844" s="54">
        <v>3390</v>
      </c>
      <c r="T3844" s="54">
        <v>577</v>
      </c>
      <c r="U3844" s="54">
        <v>260500</v>
      </c>
    </row>
    <row r="3845" spans="5:21">
      <c r="E3845" s="55">
        <v>365.01</v>
      </c>
      <c r="F3845" s="55">
        <v>9</v>
      </c>
      <c r="H3845" s="54" t="s">
        <v>8128</v>
      </c>
      <c r="I3845" s="55">
        <v>2</v>
      </c>
      <c r="J3845" s="54" t="s">
        <v>8129</v>
      </c>
      <c r="K3845" s="54" t="s">
        <v>8128</v>
      </c>
      <c r="L3845" s="54" t="s">
        <v>309</v>
      </c>
      <c r="M3845" s="54" t="s">
        <v>104</v>
      </c>
      <c r="N3845" s="54">
        <v>5.08</v>
      </c>
      <c r="P3845" s="54">
        <v>0.92</v>
      </c>
      <c r="R3845" s="54">
        <v>12818.72</v>
      </c>
      <c r="S3845" s="54">
        <v>3343</v>
      </c>
      <c r="T3845" s="54">
        <v>243</v>
      </c>
      <c r="U3845" s="54">
        <v>1</v>
      </c>
    </row>
    <row r="3846" spans="5:21">
      <c r="E3846" s="55">
        <v>365.01</v>
      </c>
      <c r="F3846" s="55">
        <v>10</v>
      </c>
      <c r="H3846" s="54" t="s">
        <v>8130</v>
      </c>
      <c r="I3846" s="55">
        <v>2</v>
      </c>
      <c r="J3846" s="54" t="s">
        <v>8131</v>
      </c>
      <c r="K3846" s="54" t="s">
        <v>8130</v>
      </c>
      <c r="L3846" s="54" t="s">
        <v>309</v>
      </c>
      <c r="M3846" s="54" t="s">
        <v>104</v>
      </c>
      <c r="N3846" s="54">
        <v>5.08</v>
      </c>
      <c r="P3846" s="54">
        <v>0.92</v>
      </c>
      <c r="R3846" s="54">
        <v>9263.09</v>
      </c>
      <c r="S3846" s="54">
        <v>3505</v>
      </c>
      <c r="T3846" s="54">
        <v>504</v>
      </c>
      <c r="U3846" s="54">
        <v>325000</v>
      </c>
    </row>
    <row r="3847" spans="5:21">
      <c r="E3847" s="55">
        <v>365.01</v>
      </c>
      <c r="F3847" s="55">
        <v>11</v>
      </c>
      <c r="H3847" s="54" t="s">
        <v>8132</v>
      </c>
      <c r="I3847" s="55">
        <v>2</v>
      </c>
      <c r="J3847" s="54" t="s">
        <v>8133</v>
      </c>
      <c r="K3847" s="54" t="s">
        <v>8132</v>
      </c>
      <c r="L3847" s="54" t="s">
        <v>309</v>
      </c>
      <c r="M3847" s="54" t="s">
        <v>104</v>
      </c>
      <c r="N3847" s="54">
        <v>5.08</v>
      </c>
      <c r="P3847" s="54">
        <v>0.92</v>
      </c>
      <c r="R3847" s="54">
        <v>10915.06</v>
      </c>
      <c r="S3847" s="54">
        <v>1821</v>
      </c>
      <c r="T3847" s="54">
        <v>229</v>
      </c>
      <c r="U3847" s="54">
        <v>153500</v>
      </c>
    </row>
    <row r="3848" spans="5:21">
      <c r="E3848" s="55">
        <v>365.01</v>
      </c>
      <c r="F3848" s="55">
        <v>12</v>
      </c>
      <c r="H3848" s="54" t="s">
        <v>5826</v>
      </c>
      <c r="I3848" s="55">
        <v>2</v>
      </c>
      <c r="J3848" s="54" t="s">
        <v>8134</v>
      </c>
      <c r="K3848" s="54" t="s">
        <v>5826</v>
      </c>
      <c r="L3848" s="54" t="s">
        <v>309</v>
      </c>
      <c r="M3848" s="54" t="s">
        <v>104</v>
      </c>
      <c r="N3848" s="54">
        <v>5.08</v>
      </c>
      <c r="P3848" s="54">
        <v>0.92</v>
      </c>
      <c r="R3848" s="54">
        <v>8628.5300000000007</v>
      </c>
      <c r="S3848" s="54">
        <v>2908</v>
      </c>
      <c r="T3848" s="54">
        <v>32</v>
      </c>
      <c r="U3848" s="54">
        <v>335000</v>
      </c>
    </row>
    <row r="3849" spans="5:21">
      <c r="E3849" s="55">
        <v>365.01</v>
      </c>
      <c r="F3849" s="55">
        <v>13</v>
      </c>
      <c r="H3849" s="54" t="s">
        <v>8135</v>
      </c>
      <c r="I3849" s="55">
        <v>2</v>
      </c>
      <c r="J3849" s="54" t="s">
        <v>8136</v>
      </c>
      <c r="K3849" s="54" t="s">
        <v>8135</v>
      </c>
      <c r="L3849" s="54" t="s">
        <v>309</v>
      </c>
      <c r="M3849" s="54" t="s">
        <v>104</v>
      </c>
      <c r="N3849" s="54">
        <v>5.08</v>
      </c>
      <c r="P3849" s="54">
        <v>0.92</v>
      </c>
      <c r="R3849" s="54">
        <v>7923.08</v>
      </c>
      <c r="S3849" s="54">
        <v>3379</v>
      </c>
      <c r="T3849" s="54">
        <v>653</v>
      </c>
      <c r="U3849" s="54">
        <v>255000</v>
      </c>
    </row>
    <row r="3850" spans="5:21">
      <c r="E3850" s="55">
        <v>365.01</v>
      </c>
      <c r="F3850" s="55">
        <v>14</v>
      </c>
      <c r="H3850" s="54" t="s">
        <v>8137</v>
      </c>
      <c r="I3850" s="55">
        <v>2</v>
      </c>
      <c r="J3850" s="54" t="s">
        <v>8138</v>
      </c>
      <c r="K3850" s="54" t="s">
        <v>8137</v>
      </c>
      <c r="L3850" s="54" t="s">
        <v>309</v>
      </c>
      <c r="M3850" s="54" t="s">
        <v>104</v>
      </c>
      <c r="N3850" s="54">
        <v>5.08</v>
      </c>
      <c r="P3850" s="54">
        <v>0.92</v>
      </c>
      <c r="R3850" s="54">
        <v>8935.1</v>
      </c>
      <c r="S3850" s="54">
        <v>3234</v>
      </c>
      <c r="T3850" s="54">
        <v>873</v>
      </c>
      <c r="U3850" s="54">
        <v>10</v>
      </c>
    </row>
    <row r="3851" spans="5:21">
      <c r="E3851" s="55">
        <v>365.01</v>
      </c>
      <c r="F3851" s="55">
        <v>15</v>
      </c>
      <c r="H3851" s="54" t="s">
        <v>8139</v>
      </c>
      <c r="I3851" s="55">
        <v>2</v>
      </c>
      <c r="J3851" s="54" t="s">
        <v>8140</v>
      </c>
      <c r="K3851" s="54" t="s">
        <v>8141</v>
      </c>
      <c r="L3851" s="54" t="s">
        <v>309</v>
      </c>
      <c r="M3851" s="54" t="s">
        <v>104</v>
      </c>
      <c r="N3851" s="54">
        <v>5.08</v>
      </c>
      <c r="P3851" s="54">
        <v>0.92</v>
      </c>
      <c r="R3851" s="54">
        <v>12606.02</v>
      </c>
      <c r="S3851" s="54">
        <v>3261</v>
      </c>
      <c r="T3851" s="54">
        <v>17</v>
      </c>
      <c r="U3851" s="54">
        <v>379900</v>
      </c>
    </row>
    <row r="3852" spans="5:21">
      <c r="E3852" s="55">
        <v>365.01</v>
      </c>
      <c r="F3852" s="55">
        <v>16</v>
      </c>
      <c r="H3852" s="54" t="s">
        <v>8142</v>
      </c>
      <c r="I3852" s="55">
        <v>2</v>
      </c>
      <c r="J3852" s="54" t="s">
        <v>8143</v>
      </c>
      <c r="K3852" s="54" t="s">
        <v>8142</v>
      </c>
      <c r="L3852" s="54" t="s">
        <v>309</v>
      </c>
      <c r="M3852" s="54" t="s">
        <v>104</v>
      </c>
      <c r="N3852" s="54">
        <v>5.08</v>
      </c>
      <c r="P3852" s="54">
        <v>0.92</v>
      </c>
      <c r="R3852" s="54">
        <v>13102.32</v>
      </c>
      <c r="U3852" s="54">
        <v>0</v>
      </c>
    </row>
    <row r="3853" spans="5:21">
      <c r="E3853" s="55">
        <v>365.01</v>
      </c>
      <c r="F3853" s="55">
        <v>17</v>
      </c>
      <c r="H3853" s="54" t="s">
        <v>8144</v>
      </c>
      <c r="I3853" s="55">
        <v>2</v>
      </c>
      <c r="J3853" s="54" t="s">
        <v>8145</v>
      </c>
      <c r="K3853" s="54" t="s">
        <v>8144</v>
      </c>
      <c r="L3853" s="54" t="s">
        <v>309</v>
      </c>
      <c r="M3853" s="54" t="s">
        <v>104</v>
      </c>
      <c r="N3853" s="54">
        <v>5.08</v>
      </c>
      <c r="P3853" s="54">
        <v>0.92</v>
      </c>
      <c r="R3853" s="54">
        <v>10298.23</v>
      </c>
      <c r="U3853" s="54">
        <v>0</v>
      </c>
    </row>
    <row r="3854" spans="5:21">
      <c r="E3854" s="55">
        <v>365.01</v>
      </c>
      <c r="F3854" s="55">
        <v>18</v>
      </c>
      <c r="H3854" s="54" t="s">
        <v>8146</v>
      </c>
      <c r="I3854" s="55">
        <v>2</v>
      </c>
      <c r="J3854" s="54" t="s">
        <v>8147</v>
      </c>
      <c r="K3854" s="54" t="s">
        <v>8146</v>
      </c>
      <c r="L3854" s="54" t="s">
        <v>309</v>
      </c>
      <c r="M3854" s="54" t="s">
        <v>104</v>
      </c>
      <c r="N3854" s="54">
        <v>5.08</v>
      </c>
      <c r="P3854" s="54">
        <v>0.92</v>
      </c>
      <c r="R3854" s="54">
        <v>9408.43</v>
      </c>
      <c r="S3854" s="54">
        <v>3312</v>
      </c>
      <c r="T3854" s="54">
        <v>519</v>
      </c>
      <c r="U3854" s="54">
        <v>310000</v>
      </c>
    </row>
    <row r="3855" spans="5:21">
      <c r="E3855" s="55">
        <v>365.01</v>
      </c>
      <c r="F3855" s="55">
        <v>19</v>
      </c>
      <c r="H3855" s="54" t="s">
        <v>8148</v>
      </c>
      <c r="I3855" s="55">
        <v>2</v>
      </c>
      <c r="J3855" s="54" t="s">
        <v>8149</v>
      </c>
      <c r="K3855" s="54" t="s">
        <v>8148</v>
      </c>
      <c r="L3855" s="54" t="s">
        <v>309</v>
      </c>
      <c r="M3855" s="54" t="s">
        <v>104</v>
      </c>
      <c r="N3855" s="54">
        <v>5.08</v>
      </c>
      <c r="P3855" s="54">
        <v>0.92</v>
      </c>
      <c r="R3855" s="54">
        <v>10735.96</v>
      </c>
      <c r="S3855" s="54">
        <v>3209</v>
      </c>
      <c r="T3855" s="54">
        <v>399</v>
      </c>
      <c r="U3855" s="54">
        <v>450000</v>
      </c>
    </row>
    <row r="3856" spans="5:21">
      <c r="E3856" s="55">
        <v>365.01</v>
      </c>
      <c r="F3856" s="55">
        <v>20</v>
      </c>
      <c r="H3856" s="54" t="s">
        <v>8150</v>
      </c>
      <c r="I3856" s="55">
        <v>2</v>
      </c>
      <c r="J3856" s="54" t="s">
        <v>8151</v>
      </c>
      <c r="K3856" s="54" t="s">
        <v>8150</v>
      </c>
      <c r="L3856" s="54" t="s">
        <v>309</v>
      </c>
      <c r="M3856" s="54" t="s">
        <v>104</v>
      </c>
      <c r="N3856" s="54">
        <v>5.08</v>
      </c>
      <c r="P3856" s="54">
        <v>0.99</v>
      </c>
      <c r="R3856" s="54">
        <v>9107.11</v>
      </c>
      <c r="S3856" s="54">
        <v>2116</v>
      </c>
      <c r="T3856" s="54">
        <v>276</v>
      </c>
      <c r="U3856" s="54">
        <v>215000</v>
      </c>
    </row>
    <row r="3857" spans="5:21">
      <c r="E3857" s="55">
        <v>365.01</v>
      </c>
      <c r="F3857" s="55">
        <v>21</v>
      </c>
      <c r="H3857" s="54" t="s">
        <v>8152</v>
      </c>
      <c r="I3857" s="55">
        <v>2</v>
      </c>
      <c r="J3857" s="54" t="s">
        <v>8153</v>
      </c>
      <c r="K3857" s="54" t="s">
        <v>8152</v>
      </c>
      <c r="L3857" s="54" t="s">
        <v>309</v>
      </c>
      <c r="M3857" s="54" t="s">
        <v>104</v>
      </c>
      <c r="N3857" s="54">
        <v>5.08</v>
      </c>
      <c r="P3857" s="54">
        <v>0.88</v>
      </c>
      <c r="R3857" s="54">
        <v>10089.07</v>
      </c>
      <c r="U3857" s="54">
        <v>0</v>
      </c>
    </row>
    <row r="3858" spans="5:21">
      <c r="E3858" s="55">
        <v>365.01</v>
      </c>
      <c r="F3858" s="55">
        <v>22</v>
      </c>
      <c r="H3858" s="54" t="s">
        <v>8154</v>
      </c>
      <c r="I3858" s="55">
        <v>2</v>
      </c>
      <c r="J3858" s="54" t="s">
        <v>8155</v>
      </c>
      <c r="K3858" s="54" t="s">
        <v>8154</v>
      </c>
      <c r="L3858" s="54" t="s">
        <v>309</v>
      </c>
      <c r="M3858" s="54" t="s">
        <v>104</v>
      </c>
      <c r="N3858" s="54">
        <v>5.08</v>
      </c>
      <c r="P3858" s="54">
        <v>0.93</v>
      </c>
      <c r="R3858" s="54">
        <v>11173.84</v>
      </c>
      <c r="S3858" s="54">
        <v>2983</v>
      </c>
      <c r="T3858" s="54">
        <v>15</v>
      </c>
      <c r="U3858" s="54">
        <v>552000</v>
      </c>
    </row>
    <row r="3859" spans="5:21">
      <c r="E3859" s="55">
        <v>365.01</v>
      </c>
      <c r="F3859" s="55">
        <v>22.01</v>
      </c>
      <c r="H3859" s="54" t="s">
        <v>8156</v>
      </c>
      <c r="I3859" s="55">
        <v>2</v>
      </c>
      <c r="J3859" s="54" t="s">
        <v>8157</v>
      </c>
      <c r="K3859" s="54" t="s">
        <v>8156</v>
      </c>
      <c r="L3859" s="54" t="s">
        <v>309</v>
      </c>
      <c r="M3859" s="54" t="s">
        <v>104</v>
      </c>
      <c r="N3859" s="54">
        <v>5.08</v>
      </c>
      <c r="P3859" s="54">
        <v>0.93</v>
      </c>
      <c r="R3859" s="54">
        <v>10801.62</v>
      </c>
      <c r="S3859" s="54">
        <v>2314</v>
      </c>
      <c r="T3859" s="54">
        <v>112</v>
      </c>
      <c r="U3859" s="54">
        <v>285000</v>
      </c>
    </row>
    <row r="3860" spans="5:21">
      <c r="E3860" s="55">
        <v>365.01</v>
      </c>
      <c r="F3860" s="55">
        <v>22.02</v>
      </c>
      <c r="H3860" s="54" t="s">
        <v>8158</v>
      </c>
      <c r="I3860" s="55">
        <v>2</v>
      </c>
      <c r="J3860" s="54" t="s">
        <v>8159</v>
      </c>
      <c r="K3860" s="54" t="s">
        <v>8158</v>
      </c>
      <c r="L3860" s="54" t="s">
        <v>309</v>
      </c>
      <c r="M3860" s="54" t="s">
        <v>104</v>
      </c>
      <c r="N3860" s="54">
        <v>5.08</v>
      </c>
      <c r="P3860" s="54">
        <v>1.03</v>
      </c>
      <c r="R3860" s="54">
        <v>11297.92</v>
      </c>
      <c r="S3860" s="54">
        <v>2799</v>
      </c>
      <c r="T3860" s="54">
        <v>269</v>
      </c>
      <c r="U3860" s="54">
        <v>419000</v>
      </c>
    </row>
    <row r="3861" spans="5:21">
      <c r="E3861" s="55">
        <v>365.01</v>
      </c>
      <c r="F3861" s="55">
        <v>22.03</v>
      </c>
      <c r="H3861" s="54" t="s">
        <v>89</v>
      </c>
      <c r="I3861" s="55" t="s">
        <v>77</v>
      </c>
      <c r="J3861" s="54" t="s">
        <v>85</v>
      </c>
      <c r="K3861" s="54" t="s">
        <v>322</v>
      </c>
      <c r="L3861" s="54" t="s">
        <v>309</v>
      </c>
      <c r="M3861" s="54" t="s">
        <v>88</v>
      </c>
      <c r="N3861" s="54">
        <v>5.08</v>
      </c>
      <c r="P3861" s="54">
        <v>2.67</v>
      </c>
      <c r="Q3861" s="54" t="s">
        <v>86</v>
      </c>
      <c r="R3861" s="54">
        <v>0</v>
      </c>
      <c r="U3861" s="54">
        <v>0</v>
      </c>
    </row>
    <row r="3862" spans="5:21">
      <c r="E3862" s="55">
        <v>365.02</v>
      </c>
      <c r="F3862" s="55">
        <v>1</v>
      </c>
      <c r="H3862" s="54" t="s">
        <v>8160</v>
      </c>
      <c r="I3862" s="55">
        <v>2</v>
      </c>
      <c r="J3862" s="54" t="s">
        <v>8161</v>
      </c>
      <c r="K3862" s="54" t="s">
        <v>8160</v>
      </c>
      <c r="L3862" s="54" t="s">
        <v>309</v>
      </c>
      <c r="M3862" s="54" t="s">
        <v>104</v>
      </c>
      <c r="N3862" s="54">
        <v>5.08</v>
      </c>
      <c r="P3862" s="54">
        <v>1.1200000000000001</v>
      </c>
      <c r="R3862" s="54">
        <v>8490.2800000000007</v>
      </c>
      <c r="S3862" s="54">
        <v>2952</v>
      </c>
      <c r="T3862" s="54">
        <v>157</v>
      </c>
      <c r="U3862" s="54">
        <v>315000</v>
      </c>
    </row>
    <row r="3863" spans="5:21">
      <c r="E3863" s="55">
        <v>365.02</v>
      </c>
      <c r="F3863" s="55">
        <v>2</v>
      </c>
      <c r="H3863" s="54" t="s">
        <v>8162</v>
      </c>
      <c r="I3863" s="55">
        <v>2</v>
      </c>
      <c r="J3863" s="54" t="s">
        <v>8163</v>
      </c>
      <c r="K3863" s="54" t="s">
        <v>8162</v>
      </c>
      <c r="L3863" s="54" t="s">
        <v>309</v>
      </c>
      <c r="M3863" s="54" t="s">
        <v>104</v>
      </c>
      <c r="N3863" s="54">
        <v>5.08</v>
      </c>
      <c r="P3863" s="54">
        <v>0.92</v>
      </c>
      <c r="R3863" s="54">
        <v>9904.74</v>
      </c>
      <c r="S3863" s="54">
        <v>1843</v>
      </c>
      <c r="T3863" s="54">
        <v>38</v>
      </c>
      <c r="U3863" s="54">
        <v>0</v>
      </c>
    </row>
    <row r="3864" spans="5:21">
      <c r="E3864" s="55">
        <v>365.02</v>
      </c>
      <c r="F3864" s="55">
        <v>3</v>
      </c>
      <c r="H3864" s="54" t="s">
        <v>1888</v>
      </c>
      <c r="I3864" s="55">
        <v>2</v>
      </c>
      <c r="J3864" s="54" t="s">
        <v>1887</v>
      </c>
      <c r="K3864" s="54" t="s">
        <v>1888</v>
      </c>
      <c r="L3864" s="54" t="s">
        <v>309</v>
      </c>
      <c r="M3864" s="54" t="s">
        <v>104</v>
      </c>
      <c r="N3864" s="54">
        <v>5.08</v>
      </c>
      <c r="P3864" s="54">
        <v>0.92</v>
      </c>
      <c r="R3864" s="54">
        <v>11276.65</v>
      </c>
      <c r="S3864" s="54">
        <v>1877</v>
      </c>
      <c r="T3864" s="54">
        <v>75</v>
      </c>
      <c r="U3864" s="54">
        <v>220000</v>
      </c>
    </row>
    <row r="3865" spans="5:21">
      <c r="E3865" s="55">
        <v>365.02</v>
      </c>
      <c r="F3865" s="55">
        <v>4</v>
      </c>
      <c r="H3865" s="54" t="s">
        <v>8164</v>
      </c>
      <c r="I3865" s="55">
        <v>2</v>
      </c>
      <c r="J3865" s="54" t="s">
        <v>8165</v>
      </c>
      <c r="K3865" s="54" t="s">
        <v>8164</v>
      </c>
      <c r="L3865" s="54" t="s">
        <v>309</v>
      </c>
      <c r="M3865" s="54" t="s">
        <v>104</v>
      </c>
      <c r="N3865" s="54">
        <v>5.08</v>
      </c>
      <c r="P3865" s="54">
        <v>0.92</v>
      </c>
      <c r="R3865" s="54">
        <v>12708.83</v>
      </c>
      <c r="S3865" s="54">
        <v>3214</v>
      </c>
      <c r="T3865" s="54">
        <v>534</v>
      </c>
      <c r="U3865" s="54">
        <v>1</v>
      </c>
    </row>
    <row r="3866" spans="5:21">
      <c r="E3866" s="55">
        <v>365.02</v>
      </c>
      <c r="F3866" s="55">
        <v>5</v>
      </c>
      <c r="H3866" s="54" t="s">
        <v>8166</v>
      </c>
      <c r="I3866" s="55">
        <v>2</v>
      </c>
      <c r="J3866" s="54" t="s">
        <v>8167</v>
      </c>
      <c r="K3866" s="54" t="s">
        <v>8166</v>
      </c>
      <c r="L3866" s="54" t="s">
        <v>309</v>
      </c>
      <c r="M3866" s="54" t="s">
        <v>104</v>
      </c>
      <c r="N3866" s="54">
        <v>5.08</v>
      </c>
      <c r="P3866" s="54">
        <v>0.92</v>
      </c>
      <c r="R3866" s="54">
        <v>15973.77</v>
      </c>
      <c r="S3866" s="54">
        <v>3074</v>
      </c>
      <c r="T3866" s="54">
        <v>314</v>
      </c>
      <c r="U3866" s="54">
        <v>610000</v>
      </c>
    </row>
    <row r="3867" spans="5:21">
      <c r="E3867" s="55">
        <v>365.02</v>
      </c>
      <c r="F3867" s="55">
        <v>6</v>
      </c>
      <c r="H3867" s="54" t="s">
        <v>1381</v>
      </c>
      <c r="I3867" s="55">
        <v>2</v>
      </c>
      <c r="J3867" s="54" t="s">
        <v>8168</v>
      </c>
      <c r="K3867" s="54" t="s">
        <v>1381</v>
      </c>
      <c r="L3867" s="54" t="s">
        <v>309</v>
      </c>
      <c r="M3867" s="54" t="s">
        <v>104</v>
      </c>
      <c r="N3867" s="54">
        <v>5.08</v>
      </c>
      <c r="P3867" s="54">
        <v>0.92</v>
      </c>
      <c r="R3867" s="54">
        <v>11361.73</v>
      </c>
      <c r="S3867" s="54">
        <v>2272</v>
      </c>
      <c r="T3867" s="54">
        <v>185</v>
      </c>
      <c r="U3867" s="54">
        <v>192200</v>
      </c>
    </row>
    <row r="3868" spans="5:21">
      <c r="E3868" s="55">
        <v>365.02</v>
      </c>
      <c r="F3868" s="55">
        <v>7</v>
      </c>
      <c r="H3868" s="54" t="s">
        <v>8169</v>
      </c>
      <c r="I3868" s="55">
        <v>2</v>
      </c>
      <c r="J3868" s="54" t="s">
        <v>8170</v>
      </c>
      <c r="K3868" s="54" t="s">
        <v>8169</v>
      </c>
      <c r="L3868" s="54" t="s">
        <v>767</v>
      </c>
      <c r="M3868" s="54" t="s">
        <v>104</v>
      </c>
      <c r="N3868" s="54">
        <v>5.08</v>
      </c>
      <c r="P3868" s="54">
        <v>0.92</v>
      </c>
      <c r="R3868" s="54">
        <v>11141.94</v>
      </c>
      <c r="S3868" s="54">
        <v>3242</v>
      </c>
      <c r="T3868" s="54">
        <v>56</v>
      </c>
      <c r="U3868" s="54">
        <v>341000</v>
      </c>
    </row>
    <row r="3869" spans="5:21">
      <c r="E3869" s="55">
        <v>365.02</v>
      </c>
      <c r="F3869" s="55">
        <v>8</v>
      </c>
      <c r="H3869" s="54" t="s">
        <v>8171</v>
      </c>
      <c r="I3869" s="55">
        <v>2</v>
      </c>
      <c r="J3869" s="54" t="s">
        <v>8172</v>
      </c>
      <c r="K3869" s="54" t="s">
        <v>8171</v>
      </c>
      <c r="L3869" s="54" t="s">
        <v>309</v>
      </c>
      <c r="M3869" s="54" t="s">
        <v>104</v>
      </c>
      <c r="N3869" s="54">
        <v>5.08</v>
      </c>
      <c r="P3869" s="54">
        <v>0.92</v>
      </c>
      <c r="R3869" s="54">
        <v>12563.48</v>
      </c>
      <c r="S3869" s="54">
        <v>1913</v>
      </c>
      <c r="T3869" s="54">
        <v>195</v>
      </c>
      <c r="U3869" s="54">
        <v>30000</v>
      </c>
    </row>
    <row r="3870" spans="5:21">
      <c r="E3870" s="55">
        <v>365.02</v>
      </c>
      <c r="F3870" s="55">
        <v>9</v>
      </c>
      <c r="H3870" s="54" t="s">
        <v>8173</v>
      </c>
      <c r="I3870" s="55">
        <v>2</v>
      </c>
      <c r="J3870" s="54" t="s">
        <v>8174</v>
      </c>
      <c r="K3870" s="54" t="s">
        <v>8173</v>
      </c>
      <c r="L3870" s="54" t="s">
        <v>309</v>
      </c>
      <c r="M3870" s="54" t="s">
        <v>104</v>
      </c>
      <c r="N3870" s="54">
        <v>5.08</v>
      </c>
      <c r="P3870" s="54">
        <v>0.92</v>
      </c>
      <c r="R3870" s="54">
        <v>12053</v>
      </c>
      <c r="S3870" s="54">
        <v>3246</v>
      </c>
      <c r="T3870" s="54">
        <v>811</v>
      </c>
      <c r="U3870" s="54">
        <v>335000</v>
      </c>
    </row>
    <row r="3871" spans="5:21">
      <c r="E3871" s="55">
        <v>365.02</v>
      </c>
      <c r="F3871" s="55">
        <v>10</v>
      </c>
      <c r="H3871" s="54" t="s">
        <v>8175</v>
      </c>
      <c r="I3871" s="55">
        <v>2</v>
      </c>
      <c r="J3871" s="54" t="s">
        <v>8176</v>
      </c>
      <c r="K3871" s="54" t="s">
        <v>8175</v>
      </c>
      <c r="L3871" s="54" t="s">
        <v>309</v>
      </c>
      <c r="M3871" s="54" t="s">
        <v>104</v>
      </c>
      <c r="N3871" s="54">
        <v>5.08</v>
      </c>
      <c r="P3871" s="54">
        <v>2.06</v>
      </c>
      <c r="R3871" s="54">
        <v>14077.2</v>
      </c>
      <c r="S3871" s="54">
        <v>2686</v>
      </c>
      <c r="T3871" s="54">
        <v>256</v>
      </c>
      <c r="U3871" s="54">
        <v>379900</v>
      </c>
    </row>
    <row r="3872" spans="5:21">
      <c r="E3872" s="55">
        <v>365.03</v>
      </c>
      <c r="F3872" s="55">
        <v>1</v>
      </c>
      <c r="H3872" s="54" t="s">
        <v>8177</v>
      </c>
      <c r="I3872" s="55">
        <v>2</v>
      </c>
      <c r="J3872" s="54" t="s">
        <v>8178</v>
      </c>
      <c r="K3872" s="54" t="s">
        <v>8177</v>
      </c>
      <c r="L3872" s="54" t="s">
        <v>309</v>
      </c>
      <c r="M3872" s="54" t="s">
        <v>104</v>
      </c>
      <c r="N3872" s="54">
        <v>5.08</v>
      </c>
      <c r="P3872" s="54">
        <v>1.39</v>
      </c>
      <c r="R3872" s="54">
        <v>14935.09</v>
      </c>
      <c r="S3872" s="54">
        <v>3270</v>
      </c>
      <c r="T3872" s="54">
        <v>635</v>
      </c>
      <c r="U3872" s="54">
        <v>1</v>
      </c>
    </row>
    <row r="3873" spans="5:21">
      <c r="E3873" s="55">
        <v>365.03</v>
      </c>
      <c r="F3873" s="55">
        <v>3</v>
      </c>
      <c r="H3873" s="54" t="s">
        <v>8179</v>
      </c>
      <c r="I3873" s="55">
        <v>2</v>
      </c>
      <c r="J3873" s="54" t="s">
        <v>8180</v>
      </c>
      <c r="K3873" s="54" t="s">
        <v>8179</v>
      </c>
      <c r="L3873" s="54" t="s">
        <v>309</v>
      </c>
      <c r="M3873" s="54" t="s">
        <v>104</v>
      </c>
      <c r="N3873" s="54">
        <v>5.08</v>
      </c>
      <c r="P3873" s="54">
        <v>1.44</v>
      </c>
      <c r="R3873" s="54">
        <v>11492.89</v>
      </c>
      <c r="U3873" s="54">
        <v>0</v>
      </c>
    </row>
    <row r="3874" spans="5:21">
      <c r="E3874" s="55">
        <v>365.03</v>
      </c>
      <c r="F3874" s="55">
        <v>4</v>
      </c>
      <c r="H3874" s="54" t="s">
        <v>8181</v>
      </c>
      <c r="I3874" s="55">
        <v>2</v>
      </c>
      <c r="J3874" s="54" t="s">
        <v>8182</v>
      </c>
      <c r="K3874" s="54" t="s">
        <v>8181</v>
      </c>
      <c r="L3874" s="54" t="s">
        <v>309</v>
      </c>
      <c r="M3874" s="54" t="s">
        <v>104</v>
      </c>
      <c r="N3874" s="54">
        <v>5.08</v>
      </c>
      <c r="P3874" s="54">
        <v>0.92</v>
      </c>
      <c r="R3874" s="54">
        <v>12028.19</v>
      </c>
      <c r="S3874" s="54">
        <v>1914</v>
      </c>
      <c r="T3874" s="54">
        <v>340</v>
      </c>
      <c r="U3874" s="54">
        <v>212000</v>
      </c>
    </row>
    <row r="3875" spans="5:21">
      <c r="E3875" s="55">
        <v>365.03</v>
      </c>
      <c r="F3875" s="55">
        <v>5</v>
      </c>
      <c r="H3875" s="54" t="s">
        <v>8183</v>
      </c>
      <c r="I3875" s="55">
        <v>2</v>
      </c>
      <c r="J3875" s="54" t="s">
        <v>8184</v>
      </c>
      <c r="K3875" s="54" t="s">
        <v>8183</v>
      </c>
      <c r="L3875" s="54" t="s">
        <v>309</v>
      </c>
      <c r="M3875" s="54" t="s">
        <v>104</v>
      </c>
      <c r="N3875" s="54">
        <v>5.08</v>
      </c>
      <c r="P3875" s="54">
        <v>0.92</v>
      </c>
      <c r="R3875" s="54">
        <v>10471.93</v>
      </c>
      <c r="S3875" s="54">
        <v>2595</v>
      </c>
      <c r="T3875" s="54">
        <v>270</v>
      </c>
      <c r="U3875" s="54">
        <v>243000</v>
      </c>
    </row>
    <row r="3876" spans="5:21">
      <c r="E3876" s="55">
        <v>365.03</v>
      </c>
      <c r="F3876" s="55">
        <v>6</v>
      </c>
      <c r="H3876" s="54" t="s">
        <v>8185</v>
      </c>
      <c r="I3876" s="55">
        <v>2</v>
      </c>
      <c r="J3876" s="54" t="s">
        <v>8186</v>
      </c>
      <c r="K3876" s="54" t="s">
        <v>8187</v>
      </c>
      <c r="L3876" s="54" t="s">
        <v>8188</v>
      </c>
      <c r="M3876" s="54" t="s">
        <v>104</v>
      </c>
      <c r="N3876" s="54">
        <v>5.08</v>
      </c>
      <c r="P3876" s="54">
        <v>0.92</v>
      </c>
      <c r="R3876" s="54">
        <v>9316.26</v>
      </c>
      <c r="U3876" s="54">
        <v>0</v>
      </c>
    </row>
    <row r="3877" spans="5:21">
      <c r="E3877" s="55">
        <v>365.03</v>
      </c>
      <c r="F3877" s="55">
        <v>7</v>
      </c>
      <c r="H3877" s="54" t="s">
        <v>8189</v>
      </c>
      <c r="I3877" s="55">
        <v>2</v>
      </c>
      <c r="J3877" s="54" t="s">
        <v>8190</v>
      </c>
      <c r="K3877" s="54" t="s">
        <v>8189</v>
      </c>
      <c r="L3877" s="54" t="s">
        <v>309</v>
      </c>
      <c r="M3877" s="54" t="s">
        <v>104</v>
      </c>
      <c r="N3877" s="54">
        <v>5.08</v>
      </c>
      <c r="P3877" s="54">
        <v>0.92</v>
      </c>
      <c r="R3877" s="54">
        <v>7206.99</v>
      </c>
      <c r="S3877" s="54">
        <v>1809</v>
      </c>
      <c r="T3877" s="54">
        <v>40</v>
      </c>
      <c r="U3877" s="54">
        <v>150000</v>
      </c>
    </row>
    <row r="3878" spans="5:21">
      <c r="E3878" s="55">
        <v>365.03</v>
      </c>
      <c r="F3878" s="55">
        <v>8</v>
      </c>
      <c r="H3878" s="54" t="s">
        <v>8191</v>
      </c>
      <c r="I3878" s="55">
        <v>2</v>
      </c>
      <c r="J3878" s="54" t="s">
        <v>8192</v>
      </c>
      <c r="K3878" s="54" t="s">
        <v>8191</v>
      </c>
      <c r="L3878" s="54" t="s">
        <v>309</v>
      </c>
      <c r="M3878" s="54" t="s">
        <v>104</v>
      </c>
      <c r="N3878" s="54">
        <v>5.08</v>
      </c>
      <c r="P3878" s="54">
        <v>1.1599999999999999</v>
      </c>
      <c r="R3878" s="54">
        <v>8724.25</v>
      </c>
      <c r="U3878" s="54">
        <v>0</v>
      </c>
    </row>
    <row r="3879" spans="5:21">
      <c r="E3879" s="55">
        <v>365.03</v>
      </c>
      <c r="F3879" s="55">
        <v>9</v>
      </c>
      <c r="H3879" s="54" t="s">
        <v>8193</v>
      </c>
      <c r="I3879" s="55">
        <v>2</v>
      </c>
      <c r="J3879" s="54" t="s">
        <v>8194</v>
      </c>
      <c r="K3879" s="54" t="s">
        <v>8193</v>
      </c>
      <c r="L3879" s="54" t="s">
        <v>309</v>
      </c>
      <c r="M3879" s="54" t="s">
        <v>104</v>
      </c>
      <c r="N3879" s="54">
        <v>5.08</v>
      </c>
      <c r="P3879" s="54">
        <v>1.03</v>
      </c>
      <c r="R3879" s="54">
        <v>8242.1299999999992</v>
      </c>
      <c r="S3879" s="54">
        <v>2241</v>
      </c>
      <c r="T3879" s="54">
        <v>320</v>
      </c>
      <c r="U3879" s="54">
        <v>163640</v>
      </c>
    </row>
    <row r="3880" spans="5:21">
      <c r="E3880" s="55">
        <v>365.03</v>
      </c>
      <c r="F3880" s="55">
        <v>10</v>
      </c>
      <c r="H3880" s="54" t="s">
        <v>8195</v>
      </c>
      <c r="I3880" s="55">
        <v>2</v>
      </c>
      <c r="J3880" s="54" t="s">
        <v>8196</v>
      </c>
      <c r="K3880" s="54" t="s">
        <v>8195</v>
      </c>
      <c r="L3880" s="54" t="s">
        <v>309</v>
      </c>
      <c r="M3880" s="54" t="s">
        <v>104</v>
      </c>
      <c r="N3880" s="54">
        <v>5.08</v>
      </c>
      <c r="P3880" s="54">
        <v>0.98</v>
      </c>
      <c r="Q3880" s="54" t="s">
        <v>1301</v>
      </c>
      <c r="R3880" s="54">
        <v>12325.97</v>
      </c>
      <c r="S3880" s="54">
        <v>3314</v>
      </c>
      <c r="T3880" s="54">
        <v>965</v>
      </c>
      <c r="U3880" s="54">
        <v>320000</v>
      </c>
    </row>
    <row r="3881" spans="5:21">
      <c r="E3881" s="55">
        <v>365.03</v>
      </c>
      <c r="F3881" s="55">
        <v>11</v>
      </c>
      <c r="H3881" s="54" t="s">
        <v>8197</v>
      </c>
      <c r="I3881" s="55">
        <v>2</v>
      </c>
      <c r="J3881" s="54" t="s">
        <v>8198</v>
      </c>
      <c r="K3881" s="54" t="s">
        <v>8197</v>
      </c>
      <c r="L3881" s="54" t="s">
        <v>309</v>
      </c>
      <c r="M3881" s="54" t="s">
        <v>104</v>
      </c>
      <c r="N3881" s="54">
        <v>5.08</v>
      </c>
      <c r="P3881" s="54">
        <v>0.92</v>
      </c>
      <c r="R3881" s="54">
        <v>8812.8700000000008</v>
      </c>
      <c r="S3881" s="54">
        <v>3359</v>
      </c>
      <c r="T3881" s="54">
        <v>557</v>
      </c>
      <c r="U3881" s="54">
        <v>1</v>
      </c>
    </row>
    <row r="3882" spans="5:21">
      <c r="E3882" s="55">
        <v>365.03</v>
      </c>
      <c r="F3882" s="55">
        <v>12</v>
      </c>
      <c r="H3882" s="54" t="s">
        <v>8199</v>
      </c>
      <c r="I3882" s="55">
        <v>2</v>
      </c>
      <c r="J3882" s="54" t="s">
        <v>6402</v>
      </c>
      <c r="K3882" s="54" t="s">
        <v>8199</v>
      </c>
      <c r="L3882" s="54" t="s">
        <v>309</v>
      </c>
      <c r="M3882" s="54" t="s">
        <v>104</v>
      </c>
      <c r="N3882" s="54">
        <v>5.08</v>
      </c>
      <c r="P3882" s="54">
        <v>0.92</v>
      </c>
      <c r="R3882" s="54">
        <v>9348.17</v>
      </c>
      <c r="S3882" s="54">
        <v>3258</v>
      </c>
      <c r="T3882" s="54">
        <v>877</v>
      </c>
      <c r="U3882" s="54">
        <v>230000</v>
      </c>
    </row>
    <row r="3883" spans="5:21">
      <c r="E3883" s="55">
        <v>365.03</v>
      </c>
      <c r="F3883" s="55">
        <v>13</v>
      </c>
      <c r="H3883" s="54" t="s">
        <v>8200</v>
      </c>
      <c r="I3883" s="55">
        <v>2</v>
      </c>
      <c r="J3883" s="54" t="s">
        <v>8201</v>
      </c>
      <c r="K3883" s="54" t="s">
        <v>8200</v>
      </c>
      <c r="L3883" s="54" t="s">
        <v>309</v>
      </c>
      <c r="M3883" s="54" t="s">
        <v>104</v>
      </c>
      <c r="N3883" s="54">
        <v>5.08</v>
      </c>
      <c r="P3883" s="54">
        <v>0.92</v>
      </c>
      <c r="R3883" s="54">
        <v>8405.2000000000007</v>
      </c>
      <c r="U3883" s="54">
        <v>0</v>
      </c>
    </row>
    <row r="3884" spans="5:21">
      <c r="E3884" s="55">
        <v>365.03</v>
      </c>
      <c r="F3884" s="55">
        <v>14</v>
      </c>
      <c r="H3884" s="54" t="s">
        <v>8202</v>
      </c>
      <c r="I3884" s="55">
        <v>2</v>
      </c>
      <c r="J3884" s="54" t="s">
        <v>8203</v>
      </c>
      <c r="K3884" s="54" t="s">
        <v>8202</v>
      </c>
      <c r="L3884" s="54" t="s">
        <v>309</v>
      </c>
      <c r="M3884" s="54" t="s">
        <v>104</v>
      </c>
      <c r="N3884" s="54">
        <v>5.08</v>
      </c>
      <c r="P3884" s="54">
        <v>0.99</v>
      </c>
      <c r="R3884" s="54">
        <v>8795.15</v>
      </c>
      <c r="S3884" s="54">
        <v>3505</v>
      </c>
      <c r="T3884" s="54">
        <v>382</v>
      </c>
      <c r="U3884" s="54">
        <v>190000</v>
      </c>
    </row>
    <row r="3885" spans="5:21">
      <c r="E3885" s="55">
        <v>365.03</v>
      </c>
      <c r="F3885" s="55">
        <v>15</v>
      </c>
      <c r="H3885" s="54" t="s">
        <v>8204</v>
      </c>
      <c r="I3885" s="55">
        <v>2</v>
      </c>
      <c r="J3885" s="54" t="s">
        <v>8205</v>
      </c>
      <c r="K3885" s="54" t="s">
        <v>8204</v>
      </c>
      <c r="L3885" s="54" t="s">
        <v>309</v>
      </c>
      <c r="M3885" s="54" t="s">
        <v>104</v>
      </c>
      <c r="N3885" s="54">
        <v>5.08</v>
      </c>
      <c r="P3885" s="54">
        <v>0.92</v>
      </c>
      <c r="R3885" s="54">
        <v>11383</v>
      </c>
      <c r="S3885" s="54">
        <v>2993</v>
      </c>
      <c r="T3885" s="54">
        <v>72</v>
      </c>
      <c r="U3885" s="54">
        <v>420000</v>
      </c>
    </row>
    <row r="3886" spans="5:21">
      <c r="E3886" s="55">
        <v>365.03</v>
      </c>
      <c r="F3886" s="55">
        <v>16</v>
      </c>
      <c r="H3886" s="54" t="s">
        <v>8206</v>
      </c>
      <c r="I3886" s="55">
        <v>2</v>
      </c>
      <c r="J3886" s="54" t="s">
        <v>8207</v>
      </c>
      <c r="K3886" s="54" t="s">
        <v>8206</v>
      </c>
      <c r="L3886" s="54" t="s">
        <v>309</v>
      </c>
      <c r="M3886" s="54" t="s">
        <v>104</v>
      </c>
      <c r="N3886" s="54">
        <v>5.08</v>
      </c>
      <c r="P3886" s="54">
        <v>0.98</v>
      </c>
      <c r="R3886" s="54">
        <v>7937.26</v>
      </c>
      <c r="S3886" s="54">
        <v>3043</v>
      </c>
      <c r="T3886" s="54">
        <v>79</v>
      </c>
      <c r="U3886" s="54">
        <v>380000</v>
      </c>
    </row>
    <row r="3887" spans="5:21">
      <c r="E3887" s="55">
        <v>365.03</v>
      </c>
      <c r="F3887" s="55">
        <v>17</v>
      </c>
      <c r="H3887" s="54" t="s">
        <v>8208</v>
      </c>
      <c r="I3887" s="55">
        <v>2</v>
      </c>
      <c r="J3887" s="54" t="s">
        <v>8209</v>
      </c>
      <c r="K3887" s="54" t="s">
        <v>8208</v>
      </c>
      <c r="L3887" s="54" t="s">
        <v>368</v>
      </c>
      <c r="M3887" s="54" t="s">
        <v>104</v>
      </c>
      <c r="N3887" s="54">
        <v>5.08</v>
      </c>
      <c r="P3887" s="54">
        <v>0.98</v>
      </c>
      <c r="R3887" s="54">
        <v>9245.36</v>
      </c>
      <c r="S3887" s="54">
        <v>3408</v>
      </c>
      <c r="T3887" s="54">
        <v>276</v>
      </c>
      <c r="U3887" s="54">
        <v>290000</v>
      </c>
    </row>
    <row r="3888" spans="5:21">
      <c r="E3888" s="55">
        <v>365.03</v>
      </c>
      <c r="F3888" s="55">
        <v>18</v>
      </c>
      <c r="H3888" s="54" t="s">
        <v>8210</v>
      </c>
      <c r="I3888" s="55">
        <v>2</v>
      </c>
      <c r="J3888" s="54" t="s">
        <v>8211</v>
      </c>
      <c r="K3888" s="54" t="s">
        <v>8210</v>
      </c>
      <c r="L3888" s="54" t="s">
        <v>309</v>
      </c>
      <c r="M3888" s="54" t="s">
        <v>104</v>
      </c>
      <c r="N3888" s="54">
        <v>5.08</v>
      </c>
      <c r="P3888" s="54">
        <v>1.01</v>
      </c>
      <c r="R3888" s="54">
        <v>8855.41</v>
      </c>
      <c r="S3888" s="54">
        <v>3273</v>
      </c>
      <c r="T3888" s="54">
        <v>765</v>
      </c>
      <c r="U3888" s="54">
        <v>318000</v>
      </c>
    </row>
    <row r="3889" spans="5:21">
      <c r="E3889" s="55">
        <v>365.03</v>
      </c>
      <c r="F3889" s="55">
        <v>19</v>
      </c>
      <c r="H3889" s="54" t="s">
        <v>8212</v>
      </c>
      <c r="I3889" s="55">
        <v>2</v>
      </c>
      <c r="J3889" s="54" t="s">
        <v>8213</v>
      </c>
      <c r="K3889" s="54" t="s">
        <v>8212</v>
      </c>
      <c r="L3889" s="54" t="s">
        <v>8214</v>
      </c>
      <c r="M3889" s="54" t="s">
        <v>104</v>
      </c>
      <c r="N3889" s="54">
        <v>5.08</v>
      </c>
      <c r="P3889" s="54">
        <v>0.94</v>
      </c>
      <c r="R3889" s="54">
        <v>7838</v>
      </c>
      <c r="S3889" s="54">
        <v>2258</v>
      </c>
      <c r="T3889" s="54">
        <v>189</v>
      </c>
      <c r="U3889" s="54">
        <v>100</v>
      </c>
    </row>
    <row r="3890" spans="5:21">
      <c r="E3890" s="55">
        <v>365.03</v>
      </c>
      <c r="F3890" s="55">
        <v>20</v>
      </c>
      <c r="H3890" s="54" t="s">
        <v>8215</v>
      </c>
      <c r="I3890" s="55">
        <v>2</v>
      </c>
      <c r="J3890" s="54" t="s">
        <v>8216</v>
      </c>
      <c r="K3890" s="54" t="s">
        <v>8215</v>
      </c>
      <c r="L3890" s="54" t="s">
        <v>309</v>
      </c>
      <c r="M3890" s="54" t="s">
        <v>104</v>
      </c>
      <c r="N3890" s="54">
        <v>5.08</v>
      </c>
      <c r="P3890" s="54">
        <v>0.87</v>
      </c>
      <c r="R3890" s="54">
        <v>7490.59</v>
      </c>
      <c r="S3890" s="54">
        <v>2914</v>
      </c>
      <c r="T3890" s="54">
        <v>29</v>
      </c>
      <c r="U3890" s="54">
        <v>1</v>
      </c>
    </row>
    <row r="3891" spans="5:21">
      <c r="E3891" s="55">
        <v>365.03</v>
      </c>
      <c r="F3891" s="55">
        <v>21</v>
      </c>
      <c r="H3891" s="54" t="s">
        <v>8217</v>
      </c>
      <c r="I3891" s="55">
        <v>2</v>
      </c>
      <c r="J3891" s="54" t="s">
        <v>8218</v>
      </c>
      <c r="K3891" s="54" t="s">
        <v>8217</v>
      </c>
      <c r="L3891" s="54" t="s">
        <v>309</v>
      </c>
      <c r="M3891" s="54" t="s">
        <v>104</v>
      </c>
      <c r="N3891" s="54">
        <v>5.08</v>
      </c>
      <c r="P3891" s="54">
        <v>1.06</v>
      </c>
      <c r="R3891" s="54">
        <v>11705.59</v>
      </c>
      <c r="S3891" s="54">
        <v>2830</v>
      </c>
      <c r="T3891" s="54">
        <v>236</v>
      </c>
      <c r="U3891" s="54">
        <v>425000</v>
      </c>
    </row>
    <row r="3892" spans="5:21">
      <c r="E3892" s="55">
        <v>365.03</v>
      </c>
      <c r="F3892" s="55">
        <v>22</v>
      </c>
      <c r="H3892" s="54" t="s">
        <v>8219</v>
      </c>
      <c r="I3892" s="55">
        <v>2</v>
      </c>
      <c r="J3892" s="54" t="s">
        <v>8220</v>
      </c>
      <c r="K3892" s="54" t="s">
        <v>8219</v>
      </c>
      <c r="L3892" s="54" t="s">
        <v>309</v>
      </c>
      <c r="M3892" s="54" t="s">
        <v>104</v>
      </c>
      <c r="N3892" s="54">
        <v>5.08</v>
      </c>
      <c r="P3892" s="54">
        <v>1.0900000000000001</v>
      </c>
      <c r="R3892" s="54">
        <v>10432.94</v>
      </c>
      <c r="S3892" s="54">
        <v>2335</v>
      </c>
      <c r="T3892" s="54">
        <v>323</v>
      </c>
      <c r="U3892" s="54">
        <v>207000</v>
      </c>
    </row>
    <row r="3893" spans="5:21">
      <c r="E3893" s="55">
        <v>365.03</v>
      </c>
      <c r="F3893" s="55">
        <v>23</v>
      </c>
      <c r="H3893" s="54" t="s">
        <v>8221</v>
      </c>
      <c r="I3893" s="55">
        <v>2</v>
      </c>
      <c r="J3893" s="54" t="s">
        <v>3708</v>
      </c>
      <c r="K3893" s="54" t="s">
        <v>8222</v>
      </c>
      <c r="L3893" s="54" t="s">
        <v>8223</v>
      </c>
      <c r="M3893" s="54" t="s">
        <v>104</v>
      </c>
      <c r="N3893" s="54">
        <v>5.08</v>
      </c>
      <c r="P3893" s="54">
        <v>0.91</v>
      </c>
      <c r="R3893" s="54">
        <v>9984.42</v>
      </c>
      <c r="S3893" s="54">
        <v>3477</v>
      </c>
      <c r="T3893" s="54">
        <v>490</v>
      </c>
      <c r="U3893" s="54">
        <v>100</v>
      </c>
    </row>
    <row r="3894" spans="5:21">
      <c r="E3894" s="55">
        <v>365.03</v>
      </c>
      <c r="F3894" s="55">
        <v>24</v>
      </c>
      <c r="H3894" s="54" t="s">
        <v>8224</v>
      </c>
      <c r="I3894" s="55">
        <v>2</v>
      </c>
      <c r="J3894" s="54" t="s">
        <v>8225</v>
      </c>
      <c r="K3894" s="54" t="s">
        <v>8224</v>
      </c>
      <c r="L3894" s="54" t="s">
        <v>309</v>
      </c>
      <c r="M3894" s="54" t="s">
        <v>104</v>
      </c>
      <c r="N3894" s="54">
        <v>5.08</v>
      </c>
      <c r="P3894" s="54">
        <v>0.99</v>
      </c>
      <c r="R3894" s="54">
        <v>13460.37</v>
      </c>
      <c r="S3894" s="54">
        <v>3473</v>
      </c>
      <c r="T3894" s="54">
        <v>862</v>
      </c>
      <c r="U3894" s="54">
        <v>270000</v>
      </c>
    </row>
    <row r="3895" spans="5:21">
      <c r="E3895" s="55">
        <v>365.03</v>
      </c>
      <c r="F3895" s="55">
        <v>25</v>
      </c>
      <c r="H3895" s="54" t="s">
        <v>8226</v>
      </c>
      <c r="I3895" s="55">
        <v>2</v>
      </c>
      <c r="J3895" s="54" t="s">
        <v>8227</v>
      </c>
      <c r="K3895" s="54" t="s">
        <v>8226</v>
      </c>
      <c r="L3895" s="54" t="s">
        <v>309</v>
      </c>
      <c r="M3895" s="54" t="s">
        <v>104</v>
      </c>
      <c r="N3895" s="54">
        <v>5.08</v>
      </c>
      <c r="P3895" s="54">
        <v>0.96</v>
      </c>
      <c r="R3895" s="54">
        <v>10284.049999999999</v>
      </c>
      <c r="S3895" s="54">
        <v>3192</v>
      </c>
      <c r="T3895" s="54">
        <v>991</v>
      </c>
      <c r="U3895" s="54">
        <v>425000</v>
      </c>
    </row>
    <row r="3896" spans="5:21">
      <c r="E3896" s="55">
        <v>365.03</v>
      </c>
      <c r="F3896" s="55">
        <v>26</v>
      </c>
      <c r="H3896" s="54" t="s">
        <v>8228</v>
      </c>
      <c r="I3896" s="55">
        <v>2</v>
      </c>
      <c r="J3896" s="54" t="s">
        <v>8229</v>
      </c>
      <c r="K3896" s="54" t="s">
        <v>8228</v>
      </c>
      <c r="L3896" s="54" t="s">
        <v>309</v>
      </c>
      <c r="M3896" s="54" t="s">
        <v>104</v>
      </c>
      <c r="N3896" s="54">
        <v>5.08</v>
      </c>
      <c r="P3896" s="54">
        <v>0.95</v>
      </c>
      <c r="R3896" s="54">
        <v>9241.82</v>
      </c>
      <c r="S3896" s="54">
        <v>3358</v>
      </c>
      <c r="T3896" s="54">
        <v>198</v>
      </c>
      <c r="U3896" s="54">
        <v>304500</v>
      </c>
    </row>
    <row r="3897" spans="5:21">
      <c r="E3897" s="55">
        <v>365.03</v>
      </c>
      <c r="F3897" s="55">
        <v>27</v>
      </c>
      <c r="H3897" s="54" t="s">
        <v>8230</v>
      </c>
      <c r="I3897" s="55">
        <v>2</v>
      </c>
      <c r="J3897" s="54" t="s">
        <v>8231</v>
      </c>
      <c r="K3897" s="54" t="s">
        <v>8230</v>
      </c>
      <c r="L3897" s="54" t="s">
        <v>309</v>
      </c>
      <c r="M3897" s="54" t="s">
        <v>104</v>
      </c>
      <c r="N3897" s="54">
        <v>5.08</v>
      </c>
      <c r="P3897" s="54">
        <v>0.97</v>
      </c>
      <c r="R3897" s="54">
        <v>12042.37</v>
      </c>
      <c r="S3897" s="54">
        <v>3238</v>
      </c>
      <c r="T3897" s="54">
        <v>220</v>
      </c>
      <c r="U3897" s="54">
        <v>395000</v>
      </c>
    </row>
    <row r="3898" spans="5:21">
      <c r="E3898" s="55">
        <v>365.03</v>
      </c>
      <c r="F3898" s="55">
        <v>28</v>
      </c>
      <c r="H3898" s="54" t="s">
        <v>8232</v>
      </c>
      <c r="I3898" s="55">
        <v>2</v>
      </c>
      <c r="J3898" s="54" t="s">
        <v>8233</v>
      </c>
      <c r="K3898" s="54" t="s">
        <v>8232</v>
      </c>
      <c r="L3898" s="54" t="s">
        <v>309</v>
      </c>
      <c r="M3898" s="54" t="s">
        <v>104</v>
      </c>
      <c r="N3898" s="54">
        <v>5.08</v>
      </c>
      <c r="P3898" s="54">
        <v>1.17</v>
      </c>
      <c r="R3898" s="54">
        <v>10099.709999999999</v>
      </c>
      <c r="S3898" s="54">
        <v>3435</v>
      </c>
      <c r="T3898" s="54">
        <v>850</v>
      </c>
      <c r="U3898" s="54">
        <v>320000</v>
      </c>
    </row>
    <row r="3899" spans="5:21">
      <c r="E3899" s="55">
        <v>365.03</v>
      </c>
      <c r="F3899" s="55">
        <v>29</v>
      </c>
      <c r="H3899" s="54" t="s">
        <v>8234</v>
      </c>
      <c r="I3899" s="55">
        <v>2</v>
      </c>
      <c r="J3899" s="54" t="s">
        <v>8235</v>
      </c>
      <c r="K3899" s="54" t="s">
        <v>8234</v>
      </c>
      <c r="L3899" s="54" t="s">
        <v>309</v>
      </c>
      <c r="M3899" s="54" t="s">
        <v>104</v>
      </c>
      <c r="N3899" s="54">
        <v>5.08</v>
      </c>
      <c r="P3899" s="54">
        <v>1.06</v>
      </c>
      <c r="R3899" s="54">
        <v>10702.36</v>
      </c>
      <c r="S3899" s="54">
        <v>3247</v>
      </c>
      <c r="T3899" s="54">
        <v>89</v>
      </c>
      <c r="U3899" s="54">
        <v>1</v>
      </c>
    </row>
    <row r="3900" spans="5:21">
      <c r="E3900" s="55">
        <v>365.03</v>
      </c>
      <c r="F3900" s="55">
        <v>30</v>
      </c>
      <c r="H3900" s="54" t="s">
        <v>8236</v>
      </c>
      <c r="I3900" s="55">
        <v>2</v>
      </c>
      <c r="J3900" s="54" t="s">
        <v>8237</v>
      </c>
      <c r="K3900" s="54" t="s">
        <v>8236</v>
      </c>
      <c r="L3900" s="54" t="s">
        <v>309</v>
      </c>
      <c r="M3900" s="54" t="s">
        <v>104</v>
      </c>
      <c r="N3900" s="54">
        <v>5.08</v>
      </c>
      <c r="P3900" s="54">
        <v>0.93</v>
      </c>
      <c r="R3900" s="54">
        <v>11900.57</v>
      </c>
      <c r="S3900" s="54">
        <v>2218</v>
      </c>
      <c r="T3900" s="54">
        <v>177</v>
      </c>
      <c r="U3900" s="54">
        <v>218500</v>
      </c>
    </row>
    <row r="3901" spans="5:21">
      <c r="E3901" s="55">
        <v>365.03</v>
      </c>
      <c r="F3901" s="55">
        <v>31</v>
      </c>
      <c r="H3901" s="54" t="s">
        <v>8238</v>
      </c>
      <c r="I3901" s="55">
        <v>2</v>
      </c>
      <c r="J3901" s="54" t="s">
        <v>8239</v>
      </c>
      <c r="K3901" s="54" t="s">
        <v>8238</v>
      </c>
      <c r="L3901" s="54" t="s">
        <v>309</v>
      </c>
      <c r="M3901" s="54" t="s">
        <v>104</v>
      </c>
      <c r="N3901" s="54">
        <v>5.08</v>
      </c>
      <c r="P3901" s="54">
        <v>0.92</v>
      </c>
      <c r="R3901" s="54">
        <v>9277.27</v>
      </c>
      <c r="S3901" s="54">
        <v>3252</v>
      </c>
      <c r="T3901" s="54">
        <v>274</v>
      </c>
      <c r="U3901" s="54">
        <v>330000</v>
      </c>
    </row>
    <row r="3902" spans="5:21">
      <c r="E3902" s="55">
        <v>365.03</v>
      </c>
      <c r="F3902" s="55">
        <v>32</v>
      </c>
      <c r="H3902" s="54" t="s">
        <v>8240</v>
      </c>
      <c r="I3902" s="55">
        <v>2</v>
      </c>
      <c r="J3902" s="54" t="s">
        <v>8241</v>
      </c>
      <c r="K3902" s="54" t="s">
        <v>8240</v>
      </c>
      <c r="L3902" s="54" t="s">
        <v>309</v>
      </c>
      <c r="M3902" s="54" t="s">
        <v>104</v>
      </c>
      <c r="N3902" s="54">
        <v>5.08</v>
      </c>
      <c r="P3902" s="54">
        <v>0.92</v>
      </c>
      <c r="R3902" s="54">
        <v>10688.18</v>
      </c>
      <c r="S3902" s="54">
        <v>3348</v>
      </c>
      <c r="T3902" s="54">
        <v>689</v>
      </c>
      <c r="U3902" s="54">
        <v>1</v>
      </c>
    </row>
    <row r="3903" spans="5:21">
      <c r="E3903" s="55">
        <v>365.03</v>
      </c>
      <c r="F3903" s="55">
        <v>33</v>
      </c>
      <c r="H3903" s="54" t="s">
        <v>8242</v>
      </c>
      <c r="I3903" s="55">
        <v>2</v>
      </c>
      <c r="J3903" s="54" t="s">
        <v>8243</v>
      </c>
      <c r="K3903" s="54" t="s">
        <v>8242</v>
      </c>
      <c r="L3903" s="54" t="s">
        <v>309</v>
      </c>
      <c r="M3903" s="54" t="s">
        <v>104</v>
      </c>
      <c r="N3903" s="54">
        <v>5.08</v>
      </c>
      <c r="P3903" s="54">
        <v>1.68</v>
      </c>
      <c r="R3903" s="54">
        <v>10957.6</v>
      </c>
      <c r="S3903" s="54">
        <v>1875</v>
      </c>
      <c r="T3903" s="54">
        <v>99</v>
      </c>
      <c r="U3903" s="54">
        <v>237500</v>
      </c>
    </row>
    <row r="3904" spans="5:21">
      <c r="E3904" s="55">
        <v>365.04</v>
      </c>
      <c r="F3904" s="55">
        <v>1</v>
      </c>
      <c r="H3904" s="54" t="s">
        <v>8244</v>
      </c>
      <c r="I3904" s="55">
        <v>2</v>
      </c>
      <c r="J3904" s="54" t="s">
        <v>8245</v>
      </c>
      <c r="K3904" s="54" t="s">
        <v>8244</v>
      </c>
      <c r="L3904" s="54" t="s">
        <v>309</v>
      </c>
      <c r="M3904" s="54" t="s">
        <v>104</v>
      </c>
      <c r="N3904" s="54">
        <v>5.08</v>
      </c>
      <c r="P3904" s="54">
        <v>0.97</v>
      </c>
      <c r="R3904" s="54">
        <v>15970.23</v>
      </c>
      <c r="S3904" s="54">
        <v>3468</v>
      </c>
      <c r="T3904" s="54">
        <v>216</v>
      </c>
      <c r="U3904" s="54">
        <v>1</v>
      </c>
    </row>
    <row r="3905" spans="5:21">
      <c r="E3905" s="55">
        <v>365.04</v>
      </c>
      <c r="F3905" s="55">
        <v>2</v>
      </c>
      <c r="H3905" s="54" t="s">
        <v>8246</v>
      </c>
      <c r="I3905" s="55">
        <v>2</v>
      </c>
      <c r="J3905" s="54" t="s">
        <v>8247</v>
      </c>
      <c r="K3905" s="54" t="s">
        <v>8246</v>
      </c>
      <c r="L3905" s="54" t="s">
        <v>309</v>
      </c>
      <c r="M3905" s="54" t="s">
        <v>104</v>
      </c>
      <c r="N3905" s="54">
        <v>5.08</v>
      </c>
      <c r="P3905" s="54">
        <v>0.92</v>
      </c>
      <c r="R3905" s="54">
        <v>12779.73</v>
      </c>
      <c r="S3905" s="54">
        <v>3163</v>
      </c>
      <c r="T3905" s="54">
        <v>121</v>
      </c>
      <c r="U3905" s="54">
        <v>455000</v>
      </c>
    </row>
    <row r="3906" spans="5:21">
      <c r="E3906" s="55">
        <v>365.04</v>
      </c>
      <c r="F3906" s="55">
        <v>3</v>
      </c>
      <c r="H3906" s="54" t="s">
        <v>8248</v>
      </c>
      <c r="I3906" s="55">
        <v>2</v>
      </c>
      <c r="J3906" s="54" t="s">
        <v>8249</v>
      </c>
      <c r="K3906" s="54" t="s">
        <v>8248</v>
      </c>
      <c r="L3906" s="54" t="s">
        <v>309</v>
      </c>
      <c r="M3906" s="54" t="s">
        <v>104</v>
      </c>
      <c r="N3906" s="54">
        <v>5.08</v>
      </c>
      <c r="P3906" s="54">
        <v>1.88</v>
      </c>
      <c r="R3906" s="54">
        <v>12992.43</v>
      </c>
      <c r="S3906" s="54">
        <v>3379</v>
      </c>
      <c r="T3906" s="54">
        <v>63</v>
      </c>
      <c r="U3906" s="54">
        <v>375000</v>
      </c>
    </row>
    <row r="3907" spans="5:21">
      <c r="E3907" s="55">
        <v>365.04</v>
      </c>
      <c r="F3907" s="55">
        <v>5</v>
      </c>
      <c r="H3907" s="54" t="s">
        <v>8250</v>
      </c>
      <c r="I3907" s="55">
        <v>2</v>
      </c>
      <c r="J3907" s="54" t="s">
        <v>8251</v>
      </c>
      <c r="K3907" s="54" t="s">
        <v>8250</v>
      </c>
      <c r="L3907" s="54" t="s">
        <v>309</v>
      </c>
      <c r="M3907" s="54" t="s">
        <v>104</v>
      </c>
      <c r="N3907" s="54">
        <v>5.08</v>
      </c>
      <c r="P3907" s="54">
        <v>1.84</v>
      </c>
      <c r="R3907" s="54">
        <v>11149.03</v>
      </c>
      <c r="S3907" s="54">
        <v>2964</v>
      </c>
      <c r="T3907" s="54">
        <v>125</v>
      </c>
      <c r="U3907" s="54">
        <v>415000</v>
      </c>
    </row>
    <row r="3908" spans="5:21">
      <c r="E3908" s="55">
        <v>365.04</v>
      </c>
      <c r="F3908" s="55">
        <v>7</v>
      </c>
      <c r="H3908" s="54" t="s">
        <v>8252</v>
      </c>
      <c r="I3908" s="55">
        <v>2</v>
      </c>
      <c r="J3908" s="54" t="s">
        <v>8253</v>
      </c>
      <c r="K3908" s="54" t="s">
        <v>8252</v>
      </c>
      <c r="L3908" s="54" t="s">
        <v>309</v>
      </c>
      <c r="M3908" s="54" t="s">
        <v>104</v>
      </c>
      <c r="N3908" s="54">
        <v>5.08</v>
      </c>
      <c r="P3908" s="54">
        <v>0.92</v>
      </c>
      <c r="R3908" s="54">
        <v>12134.54</v>
      </c>
      <c r="S3908" s="54">
        <v>3124</v>
      </c>
      <c r="T3908" s="54">
        <v>237</v>
      </c>
      <c r="U3908" s="54">
        <v>445000</v>
      </c>
    </row>
    <row r="3909" spans="5:21">
      <c r="E3909" s="55">
        <v>365.04</v>
      </c>
      <c r="F3909" s="55">
        <v>8</v>
      </c>
      <c r="H3909" s="54" t="s">
        <v>8254</v>
      </c>
      <c r="I3909" s="55">
        <v>2</v>
      </c>
      <c r="J3909" s="54" t="s">
        <v>8255</v>
      </c>
      <c r="K3909" s="54" t="s">
        <v>8254</v>
      </c>
      <c r="L3909" s="54" t="s">
        <v>309</v>
      </c>
      <c r="M3909" s="54" t="s">
        <v>104</v>
      </c>
      <c r="N3909" s="54">
        <v>5.08</v>
      </c>
      <c r="P3909" s="54">
        <v>1</v>
      </c>
      <c r="R3909" s="54">
        <v>11655.96</v>
      </c>
      <c r="S3909" s="54">
        <v>3267</v>
      </c>
      <c r="T3909" s="54">
        <v>491</v>
      </c>
      <c r="U3909" s="54">
        <v>0</v>
      </c>
    </row>
    <row r="3910" spans="5:21">
      <c r="E3910" s="55">
        <v>365.04</v>
      </c>
      <c r="F3910" s="55">
        <v>9</v>
      </c>
      <c r="H3910" s="54" t="s">
        <v>8256</v>
      </c>
      <c r="I3910" s="55">
        <v>1</v>
      </c>
      <c r="J3910" s="54" t="s">
        <v>8257</v>
      </c>
      <c r="K3910" s="54" t="s">
        <v>8258</v>
      </c>
      <c r="L3910" s="54" t="s">
        <v>342</v>
      </c>
      <c r="M3910" s="54" t="s">
        <v>104</v>
      </c>
      <c r="N3910" s="54">
        <v>5.08</v>
      </c>
      <c r="P3910" s="54">
        <v>1.01</v>
      </c>
      <c r="R3910" s="54">
        <v>2967.17</v>
      </c>
      <c r="U3910" s="54">
        <v>0</v>
      </c>
    </row>
    <row r="3911" spans="5:21">
      <c r="E3911" s="55">
        <v>365.04</v>
      </c>
      <c r="F3911" s="55">
        <v>10</v>
      </c>
      <c r="H3911" s="54" t="s">
        <v>8259</v>
      </c>
      <c r="I3911" s="55">
        <v>2</v>
      </c>
      <c r="J3911" s="54" t="s">
        <v>8260</v>
      </c>
      <c r="K3911" s="54" t="s">
        <v>8259</v>
      </c>
      <c r="L3911" s="54" t="s">
        <v>309</v>
      </c>
      <c r="M3911" s="54" t="s">
        <v>104</v>
      </c>
      <c r="N3911" s="54">
        <v>5.08</v>
      </c>
      <c r="P3911" s="54">
        <v>1.01</v>
      </c>
      <c r="R3911" s="54">
        <v>14406.88</v>
      </c>
      <c r="S3911" s="54">
        <v>2970</v>
      </c>
      <c r="T3911" s="54">
        <v>260</v>
      </c>
      <c r="U3911" s="54">
        <v>525000</v>
      </c>
    </row>
    <row r="3912" spans="5:21">
      <c r="E3912" s="55">
        <v>365.04</v>
      </c>
      <c r="F3912" s="55">
        <v>11</v>
      </c>
      <c r="H3912" s="54" t="s">
        <v>8261</v>
      </c>
      <c r="I3912" s="55">
        <v>2</v>
      </c>
      <c r="J3912" s="54" t="s">
        <v>8262</v>
      </c>
      <c r="K3912" s="54" t="s">
        <v>8261</v>
      </c>
      <c r="L3912" s="54" t="s">
        <v>309</v>
      </c>
      <c r="M3912" s="54" t="s">
        <v>104</v>
      </c>
      <c r="N3912" s="54">
        <v>5.08</v>
      </c>
      <c r="P3912" s="54">
        <v>0.98</v>
      </c>
      <c r="R3912" s="54">
        <v>9330.44</v>
      </c>
      <c r="U3912" s="54">
        <v>0</v>
      </c>
    </row>
    <row r="3913" spans="5:21">
      <c r="E3913" s="55">
        <v>365.04</v>
      </c>
      <c r="F3913" s="55">
        <v>12</v>
      </c>
      <c r="H3913" s="54" t="s">
        <v>8263</v>
      </c>
      <c r="I3913" s="55">
        <v>2</v>
      </c>
      <c r="J3913" s="54" t="s">
        <v>3614</v>
      </c>
      <c r="K3913" s="54" t="s">
        <v>3615</v>
      </c>
      <c r="L3913" s="54" t="s">
        <v>342</v>
      </c>
      <c r="M3913" s="54" t="s">
        <v>104</v>
      </c>
      <c r="N3913" s="54">
        <v>5.08</v>
      </c>
      <c r="P3913" s="54">
        <v>0.93</v>
      </c>
      <c r="R3913" s="54">
        <v>8621.44</v>
      </c>
      <c r="S3913" s="54">
        <v>3452</v>
      </c>
      <c r="T3913" s="54">
        <v>276</v>
      </c>
      <c r="U3913" s="54">
        <v>134900</v>
      </c>
    </row>
    <row r="3914" spans="5:21">
      <c r="E3914" s="55">
        <v>365.04</v>
      </c>
      <c r="F3914" s="55">
        <v>13</v>
      </c>
      <c r="H3914" s="54" t="s">
        <v>8264</v>
      </c>
      <c r="I3914" s="55">
        <v>2</v>
      </c>
      <c r="J3914" s="54" t="s">
        <v>8265</v>
      </c>
      <c r="K3914" s="54" t="s">
        <v>8264</v>
      </c>
      <c r="L3914" s="54" t="s">
        <v>309</v>
      </c>
      <c r="M3914" s="54" t="s">
        <v>104</v>
      </c>
      <c r="N3914" s="54">
        <v>5.08</v>
      </c>
      <c r="P3914" s="54">
        <v>0.92</v>
      </c>
      <c r="R3914" s="54">
        <v>9872.83</v>
      </c>
      <c r="S3914" s="54">
        <v>3381</v>
      </c>
      <c r="T3914" s="54">
        <v>530</v>
      </c>
      <c r="U3914" s="54">
        <v>1</v>
      </c>
    </row>
    <row r="3915" spans="5:21">
      <c r="E3915" s="55">
        <v>365.04</v>
      </c>
      <c r="F3915" s="55">
        <v>14</v>
      </c>
      <c r="H3915" s="54" t="s">
        <v>8266</v>
      </c>
      <c r="I3915" s="55">
        <v>2</v>
      </c>
      <c r="J3915" s="54" t="s">
        <v>8267</v>
      </c>
      <c r="K3915" s="54" t="s">
        <v>8266</v>
      </c>
      <c r="L3915" s="54" t="s">
        <v>309</v>
      </c>
      <c r="M3915" s="54" t="s">
        <v>104</v>
      </c>
      <c r="N3915" s="54">
        <v>5.08</v>
      </c>
      <c r="P3915" s="54">
        <v>0.96</v>
      </c>
      <c r="R3915" s="54">
        <v>9514.7800000000007</v>
      </c>
      <c r="S3915" s="54">
        <v>3239</v>
      </c>
      <c r="T3915" s="54">
        <v>341</v>
      </c>
      <c r="U3915" s="54">
        <v>322000</v>
      </c>
    </row>
    <row r="3916" spans="5:21">
      <c r="E3916" s="55">
        <v>365.04</v>
      </c>
      <c r="F3916" s="55">
        <v>15</v>
      </c>
      <c r="H3916" s="54" t="s">
        <v>8268</v>
      </c>
      <c r="I3916" s="55">
        <v>2</v>
      </c>
      <c r="J3916" s="54" t="s">
        <v>1209</v>
      </c>
      <c r="K3916" s="54" t="s">
        <v>1210</v>
      </c>
      <c r="L3916" s="54" t="s">
        <v>1211</v>
      </c>
      <c r="M3916" s="54" t="s">
        <v>104</v>
      </c>
      <c r="N3916" s="54">
        <v>5.08</v>
      </c>
      <c r="P3916" s="54">
        <v>0.97</v>
      </c>
      <c r="R3916" s="54">
        <v>11450.35</v>
      </c>
      <c r="S3916" s="54">
        <v>3363</v>
      </c>
      <c r="T3916" s="54">
        <v>333</v>
      </c>
      <c r="U3916" s="54">
        <v>100</v>
      </c>
    </row>
    <row r="3917" spans="5:21">
      <c r="E3917" s="55">
        <v>365.04</v>
      </c>
      <c r="F3917" s="55">
        <v>16</v>
      </c>
      <c r="H3917" s="54" t="s">
        <v>8269</v>
      </c>
      <c r="I3917" s="55">
        <v>1</v>
      </c>
      <c r="J3917" s="54" t="s">
        <v>8270</v>
      </c>
      <c r="K3917" s="54" t="s">
        <v>8271</v>
      </c>
      <c r="L3917" s="54" t="s">
        <v>8272</v>
      </c>
      <c r="M3917" s="54" t="s">
        <v>104</v>
      </c>
      <c r="N3917" s="54">
        <v>5.08</v>
      </c>
      <c r="P3917" s="54">
        <v>1.55</v>
      </c>
      <c r="R3917" s="54">
        <v>3353.57</v>
      </c>
      <c r="U3917" s="54">
        <v>0</v>
      </c>
    </row>
    <row r="3918" spans="5:21">
      <c r="E3918" s="55">
        <v>365.05</v>
      </c>
      <c r="F3918" s="55">
        <v>1</v>
      </c>
      <c r="H3918" s="54" t="s">
        <v>8273</v>
      </c>
      <c r="I3918" s="55">
        <v>2</v>
      </c>
      <c r="J3918" s="54" t="s">
        <v>8274</v>
      </c>
      <c r="K3918" s="54" t="s">
        <v>8273</v>
      </c>
      <c r="L3918" s="54" t="s">
        <v>309</v>
      </c>
      <c r="M3918" s="54" t="s">
        <v>104</v>
      </c>
      <c r="N3918" s="54">
        <v>5.08</v>
      </c>
      <c r="P3918" s="54">
        <v>1.1599999999999999</v>
      </c>
      <c r="R3918" s="54">
        <v>8791.6</v>
      </c>
      <c r="S3918" s="54">
        <v>3346</v>
      </c>
      <c r="T3918" s="54">
        <v>919</v>
      </c>
      <c r="U3918" s="54">
        <v>247500</v>
      </c>
    </row>
    <row r="3919" spans="5:21">
      <c r="E3919" s="55">
        <v>365.05</v>
      </c>
      <c r="F3919" s="55">
        <v>2</v>
      </c>
      <c r="H3919" s="54" t="s">
        <v>8275</v>
      </c>
      <c r="I3919" s="55">
        <v>2</v>
      </c>
      <c r="J3919" s="54" t="s">
        <v>8276</v>
      </c>
      <c r="K3919" s="54" t="s">
        <v>8275</v>
      </c>
      <c r="L3919" s="54" t="s">
        <v>309</v>
      </c>
      <c r="M3919" s="54" t="s">
        <v>104</v>
      </c>
      <c r="N3919" s="54">
        <v>5.08</v>
      </c>
      <c r="P3919" s="54">
        <v>0.91</v>
      </c>
      <c r="R3919" s="54">
        <v>9043.2999999999993</v>
      </c>
      <c r="S3919" s="54">
        <v>1913</v>
      </c>
      <c r="T3919" s="54">
        <v>322</v>
      </c>
      <c r="U3919" s="54">
        <v>154000</v>
      </c>
    </row>
    <row r="3920" spans="5:21">
      <c r="E3920" s="55">
        <v>365.05</v>
      </c>
      <c r="F3920" s="55">
        <v>3</v>
      </c>
      <c r="H3920" s="54" t="s">
        <v>8277</v>
      </c>
      <c r="I3920" s="55">
        <v>2</v>
      </c>
      <c r="J3920" s="54" t="s">
        <v>8278</v>
      </c>
      <c r="K3920" s="54" t="s">
        <v>8277</v>
      </c>
      <c r="L3920" s="54" t="s">
        <v>309</v>
      </c>
      <c r="M3920" s="54" t="s">
        <v>104</v>
      </c>
      <c r="N3920" s="54">
        <v>5.08</v>
      </c>
      <c r="P3920" s="54">
        <v>1.01</v>
      </c>
      <c r="R3920" s="54">
        <v>9759.39</v>
      </c>
      <c r="S3920" s="54">
        <v>2523</v>
      </c>
      <c r="T3920" s="54">
        <v>50</v>
      </c>
      <c r="U3920" s="54">
        <v>185000</v>
      </c>
    </row>
    <row r="3921" spans="3:21">
      <c r="E3921" s="55">
        <v>365.05</v>
      </c>
      <c r="F3921" s="55">
        <v>4</v>
      </c>
      <c r="H3921" s="54" t="s">
        <v>8279</v>
      </c>
      <c r="I3921" s="55">
        <v>2</v>
      </c>
      <c r="J3921" s="54" t="s">
        <v>8280</v>
      </c>
      <c r="K3921" s="54" t="s">
        <v>8279</v>
      </c>
      <c r="L3921" s="54" t="s">
        <v>309</v>
      </c>
      <c r="M3921" s="54" t="s">
        <v>104</v>
      </c>
      <c r="N3921" s="54">
        <v>5.08</v>
      </c>
      <c r="P3921" s="54">
        <v>0.95</v>
      </c>
      <c r="R3921" s="54">
        <v>7876.99</v>
      </c>
      <c r="U3921" s="54">
        <v>0</v>
      </c>
    </row>
    <row r="3922" spans="3:21">
      <c r="E3922" s="55">
        <v>365.05</v>
      </c>
      <c r="F3922" s="55">
        <v>5</v>
      </c>
      <c r="H3922" s="54" t="s">
        <v>8281</v>
      </c>
      <c r="I3922" s="55">
        <v>2</v>
      </c>
      <c r="J3922" s="54" t="s">
        <v>528</v>
      </c>
      <c r="K3922" s="54" t="s">
        <v>526</v>
      </c>
      <c r="L3922" s="54" t="s">
        <v>527</v>
      </c>
      <c r="M3922" s="54" t="s">
        <v>104</v>
      </c>
      <c r="N3922" s="54">
        <v>5.08</v>
      </c>
      <c r="P3922" s="54">
        <v>0.99</v>
      </c>
      <c r="R3922" s="54">
        <v>8763.24</v>
      </c>
      <c r="S3922" s="54">
        <v>3481</v>
      </c>
      <c r="T3922" s="54">
        <v>118</v>
      </c>
      <c r="U3922" s="54">
        <v>100</v>
      </c>
    </row>
    <row r="3923" spans="3:21">
      <c r="E3923" s="55">
        <v>365.05</v>
      </c>
      <c r="F3923" s="55">
        <v>6</v>
      </c>
      <c r="H3923" s="54" t="s">
        <v>8282</v>
      </c>
      <c r="I3923" s="55">
        <v>2</v>
      </c>
      <c r="J3923" s="54" t="s">
        <v>8283</v>
      </c>
      <c r="K3923" s="54" t="s">
        <v>8282</v>
      </c>
      <c r="L3923" s="54" t="s">
        <v>309</v>
      </c>
      <c r="M3923" s="54" t="s">
        <v>104</v>
      </c>
      <c r="N3923" s="54">
        <v>5.08</v>
      </c>
      <c r="P3923" s="54">
        <v>0.99</v>
      </c>
      <c r="R3923" s="54">
        <v>10494.9</v>
      </c>
      <c r="U3923" s="54">
        <v>0</v>
      </c>
    </row>
    <row r="3924" spans="3:21">
      <c r="E3924" s="55">
        <v>365.05</v>
      </c>
      <c r="F3924" s="55">
        <v>7</v>
      </c>
      <c r="H3924" s="54" t="s">
        <v>8284</v>
      </c>
      <c r="I3924" s="55">
        <v>2</v>
      </c>
      <c r="J3924" s="54" t="s">
        <v>8285</v>
      </c>
      <c r="K3924" s="54" t="s">
        <v>8284</v>
      </c>
      <c r="L3924" s="54" t="s">
        <v>309</v>
      </c>
      <c r="M3924" s="54" t="s">
        <v>104</v>
      </c>
      <c r="N3924" s="54">
        <v>5.08</v>
      </c>
      <c r="P3924" s="54">
        <v>0.83</v>
      </c>
      <c r="R3924" s="54">
        <v>8897.9500000000007</v>
      </c>
      <c r="S3924" s="54">
        <v>3209</v>
      </c>
      <c r="T3924" s="54">
        <v>140</v>
      </c>
      <c r="U3924" s="54">
        <v>323000</v>
      </c>
    </row>
    <row r="3925" spans="3:21">
      <c r="E3925" s="55">
        <v>365.06</v>
      </c>
      <c r="F3925" s="55">
        <v>1</v>
      </c>
      <c r="H3925" s="54" t="s">
        <v>8286</v>
      </c>
      <c r="I3925" s="55">
        <v>2</v>
      </c>
      <c r="J3925" s="54" t="s">
        <v>8287</v>
      </c>
      <c r="K3925" s="54" t="s">
        <v>8286</v>
      </c>
      <c r="L3925" s="54" t="s">
        <v>309</v>
      </c>
      <c r="M3925" s="54" t="s">
        <v>104</v>
      </c>
      <c r="N3925" s="54">
        <v>5.08</v>
      </c>
      <c r="P3925" s="54">
        <v>0.95</v>
      </c>
      <c r="R3925" s="54">
        <v>12301.15</v>
      </c>
      <c r="S3925" s="54">
        <v>2236</v>
      </c>
      <c r="T3925" s="54">
        <v>6</v>
      </c>
      <c r="U3925" s="54">
        <v>207500</v>
      </c>
    </row>
    <row r="3926" spans="3:21">
      <c r="E3926" s="55">
        <v>365.06</v>
      </c>
      <c r="F3926" s="55">
        <v>2</v>
      </c>
      <c r="H3926" s="54" t="s">
        <v>8288</v>
      </c>
      <c r="I3926" s="55">
        <v>2</v>
      </c>
      <c r="J3926" s="54" t="s">
        <v>8289</v>
      </c>
      <c r="K3926" s="54" t="s">
        <v>8288</v>
      </c>
      <c r="L3926" s="54" t="s">
        <v>309</v>
      </c>
      <c r="M3926" s="54" t="s">
        <v>104</v>
      </c>
      <c r="N3926" s="54">
        <v>5.08</v>
      </c>
      <c r="P3926" s="54">
        <v>0.99</v>
      </c>
      <c r="R3926" s="54">
        <v>11769.4</v>
      </c>
      <c r="U3926" s="54">
        <v>0</v>
      </c>
    </row>
    <row r="3927" spans="3:21">
      <c r="E3927" s="55">
        <v>365.06</v>
      </c>
      <c r="F3927" s="55">
        <v>3</v>
      </c>
      <c r="H3927" s="54" t="s">
        <v>8290</v>
      </c>
      <c r="I3927" s="55">
        <v>2</v>
      </c>
      <c r="J3927" s="54" t="s">
        <v>8291</v>
      </c>
      <c r="K3927" s="54" t="s">
        <v>8290</v>
      </c>
      <c r="L3927" s="54" t="s">
        <v>309</v>
      </c>
      <c r="M3927" s="54" t="s">
        <v>104</v>
      </c>
      <c r="N3927" s="54">
        <v>5.08</v>
      </c>
      <c r="P3927" s="54">
        <v>1.06</v>
      </c>
      <c r="R3927" s="54">
        <v>10751.99</v>
      </c>
      <c r="U3927" s="54">
        <v>0</v>
      </c>
    </row>
    <row r="3928" spans="3:21">
      <c r="E3928" s="55">
        <v>365.06</v>
      </c>
      <c r="F3928" s="55">
        <v>4</v>
      </c>
      <c r="H3928" s="54" t="s">
        <v>8292</v>
      </c>
      <c r="I3928" s="55">
        <v>2</v>
      </c>
      <c r="J3928" s="54" t="s">
        <v>8293</v>
      </c>
      <c r="K3928" s="54" t="s">
        <v>8292</v>
      </c>
      <c r="L3928" s="54" t="s">
        <v>309</v>
      </c>
      <c r="M3928" s="54" t="s">
        <v>104</v>
      </c>
      <c r="N3928" s="54">
        <v>5.08</v>
      </c>
      <c r="P3928" s="54">
        <v>0.99</v>
      </c>
      <c r="R3928" s="54">
        <v>9128.3799999999992</v>
      </c>
      <c r="S3928" s="54">
        <v>3456</v>
      </c>
      <c r="T3928" s="54">
        <v>328</v>
      </c>
      <c r="U3928" s="54">
        <v>1</v>
      </c>
    </row>
    <row r="3929" spans="3:21">
      <c r="E3929" s="55">
        <v>365.06</v>
      </c>
      <c r="F3929" s="55">
        <v>5</v>
      </c>
      <c r="H3929" s="54" t="s">
        <v>8294</v>
      </c>
      <c r="I3929" s="55">
        <v>2</v>
      </c>
      <c r="J3929" s="54" t="s">
        <v>8295</v>
      </c>
      <c r="K3929" s="54" t="s">
        <v>8294</v>
      </c>
      <c r="L3929" s="54" t="s">
        <v>309</v>
      </c>
      <c r="M3929" s="54" t="s">
        <v>104</v>
      </c>
      <c r="N3929" s="54">
        <v>5.08</v>
      </c>
      <c r="P3929" s="54">
        <v>1.55</v>
      </c>
      <c r="R3929" s="54">
        <v>9472.24</v>
      </c>
      <c r="S3929" s="54">
        <v>2965</v>
      </c>
      <c r="T3929" s="54">
        <v>46</v>
      </c>
      <c r="U3929" s="54">
        <v>399900</v>
      </c>
    </row>
    <row r="3930" spans="3:21">
      <c r="E3930" s="55">
        <v>365.06</v>
      </c>
      <c r="F3930" s="55">
        <v>6</v>
      </c>
      <c r="H3930" s="54" t="s">
        <v>8296</v>
      </c>
      <c r="I3930" s="55">
        <v>2</v>
      </c>
      <c r="J3930" s="54" t="s">
        <v>8297</v>
      </c>
      <c r="K3930" s="54" t="s">
        <v>8296</v>
      </c>
      <c r="L3930" s="54" t="s">
        <v>309</v>
      </c>
      <c r="M3930" s="54" t="s">
        <v>104</v>
      </c>
      <c r="N3930" s="54">
        <v>5.08</v>
      </c>
      <c r="P3930" s="54">
        <v>1.01</v>
      </c>
      <c r="R3930" s="54">
        <v>10730.72</v>
      </c>
      <c r="S3930" s="54">
        <v>3367</v>
      </c>
      <c r="T3930" s="54">
        <v>847</v>
      </c>
      <c r="U3930" s="54">
        <v>378500</v>
      </c>
    </row>
    <row r="3931" spans="3:21">
      <c r="E3931" s="55">
        <v>365.06</v>
      </c>
      <c r="F3931" s="55">
        <v>7</v>
      </c>
      <c r="H3931" s="54" t="s">
        <v>8298</v>
      </c>
      <c r="I3931" s="55">
        <v>2</v>
      </c>
      <c r="J3931" s="54" t="s">
        <v>8299</v>
      </c>
      <c r="K3931" s="54" t="s">
        <v>8298</v>
      </c>
      <c r="L3931" s="54" t="s">
        <v>309</v>
      </c>
      <c r="M3931" s="54" t="s">
        <v>104</v>
      </c>
      <c r="N3931" s="54">
        <v>5.08</v>
      </c>
      <c r="P3931" s="54">
        <v>0.77</v>
      </c>
      <c r="R3931" s="54">
        <v>11925.38</v>
      </c>
      <c r="S3931" s="54">
        <v>2309</v>
      </c>
      <c r="T3931" s="54">
        <v>13</v>
      </c>
      <c r="U3931" s="54">
        <v>265000</v>
      </c>
    </row>
    <row r="3932" spans="3:21">
      <c r="E3932" s="55">
        <v>365.06</v>
      </c>
      <c r="F3932" s="55">
        <v>8</v>
      </c>
      <c r="H3932" s="54" t="s">
        <v>8300</v>
      </c>
      <c r="I3932" s="55">
        <v>2</v>
      </c>
      <c r="J3932" s="54" t="s">
        <v>8301</v>
      </c>
      <c r="K3932" s="54" t="s">
        <v>8300</v>
      </c>
      <c r="L3932" s="54" t="s">
        <v>309</v>
      </c>
      <c r="M3932" s="54" t="s">
        <v>104</v>
      </c>
      <c r="N3932" s="54">
        <v>5.08</v>
      </c>
      <c r="P3932" s="54">
        <v>1.47</v>
      </c>
      <c r="R3932" s="54">
        <v>10479.02</v>
      </c>
      <c r="S3932" s="54">
        <v>3234</v>
      </c>
      <c r="T3932" s="54">
        <v>377</v>
      </c>
      <c r="U3932" s="54">
        <v>1</v>
      </c>
    </row>
    <row r="3933" spans="3:21">
      <c r="E3933" s="55">
        <v>365.06</v>
      </c>
      <c r="F3933" s="55">
        <v>9</v>
      </c>
      <c r="H3933" s="54" t="s">
        <v>8302</v>
      </c>
      <c r="I3933" s="55">
        <v>2</v>
      </c>
      <c r="J3933" s="54" t="s">
        <v>8303</v>
      </c>
      <c r="K3933" s="54" t="s">
        <v>8302</v>
      </c>
      <c r="L3933" s="54" t="s">
        <v>309</v>
      </c>
      <c r="M3933" s="54" t="s">
        <v>104</v>
      </c>
      <c r="N3933" s="54">
        <v>5.08</v>
      </c>
      <c r="P3933" s="54">
        <v>2</v>
      </c>
      <c r="R3933" s="54">
        <v>9745.2099999999991</v>
      </c>
      <c r="S3933" s="54">
        <v>3375</v>
      </c>
      <c r="T3933" s="54">
        <v>842</v>
      </c>
      <c r="U3933" s="54">
        <v>299900</v>
      </c>
    </row>
    <row r="3934" spans="3:21">
      <c r="E3934" s="55">
        <v>365.06</v>
      </c>
      <c r="F3934" s="55">
        <v>10</v>
      </c>
      <c r="H3934" s="54" t="s">
        <v>8304</v>
      </c>
      <c r="I3934" s="55">
        <v>2</v>
      </c>
      <c r="J3934" s="54" t="s">
        <v>8305</v>
      </c>
      <c r="K3934" s="54" t="s">
        <v>8304</v>
      </c>
      <c r="L3934" s="54" t="s">
        <v>368</v>
      </c>
      <c r="M3934" s="54" t="s">
        <v>104</v>
      </c>
      <c r="N3934" s="54">
        <v>5.08</v>
      </c>
      <c r="P3934" s="54">
        <v>3.17</v>
      </c>
      <c r="R3934" s="54">
        <v>10429.39</v>
      </c>
      <c r="S3934" s="54">
        <v>3277</v>
      </c>
      <c r="T3934" s="54">
        <v>553</v>
      </c>
      <c r="U3934" s="54">
        <v>1</v>
      </c>
    </row>
    <row r="3935" spans="3:21">
      <c r="E3935" s="55">
        <v>365.06</v>
      </c>
      <c r="F3935" s="55">
        <v>12</v>
      </c>
      <c r="H3935" s="54" t="s">
        <v>8306</v>
      </c>
      <c r="I3935" s="55">
        <v>2</v>
      </c>
      <c r="J3935" s="54" t="s">
        <v>8307</v>
      </c>
      <c r="K3935" s="54" t="s">
        <v>8306</v>
      </c>
      <c r="L3935" s="54" t="s">
        <v>309</v>
      </c>
      <c r="M3935" s="54" t="s">
        <v>104</v>
      </c>
      <c r="N3935" s="54">
        <v>5.08</v>
      </c>
      <c r="P3935" s="54">
        <v>2.56</v>
      </c>
      <c r="R3935" s="54">
        <v>11911.2</v>
      </c>
      <c r="S3935" s="54">
        <v>3388</v>
      </c>
      <c r="T3935" s="54">
        <v>340</v>
      </c>
      <c r="U3935" s="54">
        <v>395000</v>
      </c>
    </row>
    <row r="3936" spans="3:21">
      <c r="C3936" s="55" t="s">
        <v>8830</v>
      </c>
      <c r="E3936" s="55">
        <v>365.06</v>
      </c>
      <c r="F3936" s="55">
        <v>23</v>
      </c>
      <c r="H3936" s="54" t="s">
        <v>89</v>
      </c>
      <c r="I3936" s="55">
        <v>1</v>
      </c>
      <c r="J3936" s="54" t="s">
        <v>8308</v>
      </c>
      <c r="K3936" s="54" t="s">
        <v>1581</v>
      </c>
      <c r="L3936" s="54" t="s">
        <v>309</v>
      </c>
      <c r="M3936" s="54" t="s">
        <v>3766</v>
      </c>
      <c r="N3936" s="54">
        <v>5.08</v>
      </c>
      <c r="P3936" s="54">
        <v>1.8</v>
      </c>
      <c r="R3936" s="54">
        <v>528.21</v>
      </c>
      <c r="U3936" s="54">
        <v>0</v>
      </c>
    </row>
    <row r="3937" spans="5:21">
      <c r="E3937" s="55">
        <v>365.06</v>
      </c>
      <c r="F3937" s="55">
        <v>24</v>
      </c>
      <c r="H3937" s="54" t="s">
        <v>8309</v>
      </c>
      <c r="I3937" s="55">
        <v>1</v>
      </c>
      <c r="J3937" s="54" t="s">
        <v>8310</v>
      </c>
      <c r="K3937" s="54" t="s">
        <v>8311</v>
      </c>
      <c r="L3937" s="54" t="s">
        <v>8312</v>
      </c>
      <c r="M3937" s="54" t="s">
        <v>3766</v>
      </c>
      <c r="N3937" s="54">
        <v>5.08</v>
      </c>
      <c r="P3937" s="54">
        <v>13.5</v>
      </c>
      <c r="Q3937" s="54" t="s">
        <v>113</v>
      </c>
      <c r="R3937" s="54">
        <v>1666.15</v>
      </c>
      <c r="U3937" s="54">
        <v>0</v>
      </c>
    </row>
    <row r="3938" spans="5:21">
      <c r="E3938" s="55">
        <v>365.06</v>
      </c>
      <c r="F3938" s="55">
        <v>25</v>
      </c>
      <c r="G3938" s="54" t="s">
        <v>1530</v>
      </c>
      <c r="H3938" s="54" t="s">
        <v>8309</v>
      </c>
      <c r="I3938" s="55" t="s">
        <v>1531</v>
      </c>
      <c r="J3938" s="54" t="s">
        <v>8313</v>
      </c>
      <c r="K3938" s="54" t="s">
        <v>8314</v>
      </c>
      <c r="L3938" s="54" t="s">
        <v>1266</v>
      </c>
      <c r="M3938" s="54" t="s">
        <v>3766</v>
      </c>
      <c r="N3938" s="54">
        <v>5.08</v>
      </c>
      <c r="P3938" s="54">
        <v>13.15</v>
      </c>
      <c r="R3938" s="54">
        <v>53.18</v>
      </c>
      <c r="S3938" s="54">
        <v>2963</v>
      </c>
      <c r="T3938" s="54">
        <v>108</v>
      </c>
      <c r="U3938" s="54">
        <v>184000</v>
      </c>
    </row>
    <row r="3939" spans="5:21">
      <c r="E3939" s="55">
        <v>365.06</v>
      </c>
      <c r="F3939" s="55">
        <v>25.01</v>
      </c>
      <c r="G3939" s="54" t="s">
        <v>1530</v>
      </c>
      <c r="H3939" s="54" t="s">
        <v>8309</v>
      </c>
      <c r="I3939" s="55" t="s">
        <v>1531</v>
      </c>
      <c r="J3939" s="54" t="s">
        <v>8315</v>
      </c>
      <c r="K3939" s="54" t="s">
        <v>8316</v>
      </c>
      <c r="L3939" s="54" t="s">
        <v>8317</v>
      </c>
      <c r="M3939" s="54" t="s">
        <v>3766</v>
      </c>
      <c r="N3939" s="54">
        <v>5.08</v>
      </c>
      <c r="P3939" s="54">
        <v>18.600000000000001</v>
      </c>
      <c r="R3939" s="54">
        <v>77.989999999999995</v>
      </c>
      <c r="U3939" s="54">
        <v>0</v>
      </c>
    </row>
    <row r="3940" spans="5:21">
      <c r="E3940" s="55">
        <v>365.07</v>
      </c>
      <c r="F3940" s="55">
        <v>1</v>
      </c>
      <c r="H3940" s="54" t="s">
        <v>8318</v>
      </c>
      <c r="I3940" s="55">
        <v>2</v>
      </c>
      <c r="J3940" s="54" t="s">
        <v>8319</v>
      </c>
      <c r="K3940" s="54" t="s">
        <v>8318</v>
      </c>
      <c r="L3940" s="54" t="s">
        <v>309</v>
      </c>
      <c r="M3940" s="54" t="s">
        <v>104</v>
      </c>
      <c r="N3940" s="54">
        <v>5.08</v>
      </c>
      <c r="P3940" s="54">
        <v>0.92</v>
      </c>
      <c r="R3940" s="54">
        <v>8968.85</v>
      </c>
      <c r="S3940" s="54">
        <v>3195</v>
      </c>
      <c r="T3940" s="54">
        <v>833</v>
      </c>
      <c r="U3940" s="54">
        <v>325000</v>
      </c>
    </row>
    <row r="3941" spans="5:21">
      <c r="E3941" s="55">
        <v>365.07</v>
      </c>
      <c r="F3941" s="55">
        <v>2</v>
      </c>
      <c r="H3941" s="54" t="s">
        <v>8320</v>
      </c>
      <c r="I3941" s="55">
        <v>2</v>
      </c>
      <c r="J3941" s="54" t="s">
        <v>8321</v>
      </c>
      <c r="K3941" s="54" t="s">
        <v>8320</v>
      </c>
      <c r="L3941" s="54" t="s">
        <v>309</v>
      </c>
      <c r="M3941" s="54" t="s">
        <v>104</v>
      </c>
      <c r="N3941" s="54">
        <v>5.08</v>
      </c>
      <c r="P3941" s="54">
        <v>0.92</v>
      </c>
      <c r="R3941" s="54">
        <v>11648.87</v>
      </c>
      <c r="S3941" s="54">
        <v>1964</v>
      </c>
      <c r="T3941" s="54">
        <v>263</v>
      </c>
      <c r="U3941" s="54">
        <v>185000</v>
      </c>
    </row>
    <row r="3942" spans="5:21">
      <c r="E3942" s="55">
        <v>365.07</v>
      </c>
      <c r="F3942" s="55">
        <v>3</v>
      </c>
      <c r="H3942" s="54" t="s">
        <v>8322</v>
      </c>
      <c r="I3942" s="55">
        <v>2</v>
      </c>
      <c r="J3942" s="54" t="s">
        <v>8323</v>
      </c>
      <c r="K3942" s="54" t="s">
        <v>8322</v>
      </c>
      <c r="L3942" s="54" t="s">
        <v>309</v>
      </c>
      <c r="M3942" s="54" t="s">
        <v>104</v>
      </c>
      <c r="N3942" s="54">
        <v>5.08</v>
      </c>
      <c r="P3942" s="54">
        <v>0.91</v>
      </c>
      <c r="R3942" s="54">
        <v>8892.56</v>
      </c>
      <c r="S3942" s="54">
        <v>3425</v>
      </c>
      <c r="T3942" s="54">
        <v>574</v>
      </c>
      <c r="U3942" s="54">
        <v>10</v>
      </c>
    </row>
    <row r="3943" spans="5:21">
      <c r="E3943" s="55">
        <v>365.07</v>
      </c>
      <c r="F3943" s="55">
        <v>4</v>
      </c>
      <c r="H3943" s="54" t="s">
        <v>8324</v>
      </c>
      <c r="I3943" s="55">
        <v>2</v>
      </c>
      <c r="J3943" s="54" t="s">
        <v>8325</v>
      </c>
      <c r="K3943" s="54" t="s">
        <v>8324</v>
      </c>
      <c r="L3943" s="54" t="s">
        <v>309</v>
      </c>
      <c r="M3943" s="54" t="s">
        <v>104</v>
      </c>
      <c r="N3943" s="54">
        <v>5.08</v>
      </c>
      <c r="P3943" s="54">
        <v>0.91</v>
      </c>
      <c r="R3943" s="54">
        <v>12386.23</v>
      </c>
      <c r="S3943" s="54">
        <v>1943</v>
      </c>
      <c r="T3943" s="54">
        <v>201</v>
      </c>
      <c r="U3943" s="54">
        <v>22000</v>
      </c>
    </row>
    <row r="3944" spans="5:21">
      <c r="E3944" s="55">
        <v>365.07</v>
      </c>
      <c r="F3944" s="55">
        <v>5</v>
      </c>
      <c r="H3944" s="54" t="s">
        <v>8326</v>
      </c>
      <c r="I3944" s="55">
        <v>2</v>
      </c>
      <c r="J3944" s="54" t="s">
        <v>8327</v>
      </c>
      <c r="K3944" s="54" t="s">
        <v>8326</v>
      </c>
      <c r="L3944" s="54" t="s">
        <v>309</v>
      </c>
      <c r="M3944" s="54" t="s">
        <v>104</v>
      </c>
      <c r="N3944" s="54">
        <v>5.08</v>
      </c>
      <c r="P3944" s="54">
        <v>0.88</v>
      </c>
      <c r="R3944" s="54">
        <v>8678.16</v>
      </c>
      <c r="U3944" s="54">
        <v>0</v>
      </c>
    </row>
    <row r="3945" spans="5:21">
      <c r="E3945" s="55">
        <v>365.07</v>
      </c>
      <c r="F3945" s="55">
        <v>6</v>
      </c>
      <c r="H3945" s="54" t="s">
        <v>8328</v>
      </c>
      <c r="I3945" s="55">
        <v>2</v>
      </c>
      <c r="J3945" s="54" t="s">
        <v>8329</v>
      </c>
      <c r="K3945" s="54" t="s">
        <v>8328</v>
      </c>
      <c r="L3945" s="54" t="s">
        <v>309</v>
      </c>
      <c r="M3945" s="54" t="s">
        <v>104</v>
      </c>
      <c r="N3945" s="54">
        <v>5.08</v>
      </c>
      <c r="P3945" s="54">
        <v>0.99</v>
      </c>
      <c r="R3945" s="54">
        <v>10464.84</v>
      </c>
      <c r="S3945" s="54">
        <v>2416</v>
      </c>
      <c r="T3945" s="54">
        <v>306</v>
      </c>
      <c r="U3945" s="54">
        <v>269000</v>
      </c>
    </row>
    <row r="3946" spans="5:21">
      <c r="E3946" s="55">
        <v>365.07</v>
      </c>
      <c r="F3946" s="55">
        <v>7</v>
      </c>
      <c r="H3946" s="54" t="s">
        <v>8330</v>
      </c>
      <c r="I3946" s="55">
        <v>2</v>
      </c>
      <c r="J3946" s="54" t="s">
        <v>8331</v>
      </c>
      <c r="K3946" s="54" t="s">
        <v>8330</v>
      </c>
      <c r="L3946" s="54" t="s">
        <v>309</v>
      </c>
      <c r="M3946" s="54" t="s">
        <v>104</v>
      </c>
      <c r="N3946" s="54">
        <v>5.08</v>
      </c>
      <c r="P3946" s="54">
        <v>0.93</v>
      </c>
      <c r="R3946" s="54">
        <v>11262.47</v>
      </c>
      <c r="U3946" s="54">
        <v>0</v>
      </c>
    </row>
    <row r="3947" spans="5:21">
      <c r="E3947" s="55">
        <v>365.07</v>
      </c>
      <c r="F3947" s="55">
        <v>8</v>
      </c>
      <c r="H3947" s="54" t="s">
        <v>8332</v>
      </c>
      <c r="I3947" s="55">
        <v>2</v>
      </c>
      <c r="J3947" s="54" t="s">
        <v>8333</v>
      </c>
      <c r="K3947" s="54" t="s">
        <v>8332</v>
      </c>
      <c r="L3947" s="54" t="s">
        <v>309</v>
      </c>
      <c r="M3947" s="54" t="s">
        <v>104</v>
      </c>
      <c r="N3947" s="54">
        <v>5.08</v>
      </c>
      <c r="P3947" s="54">
        <v>0.94</v>
      </c>
      <c r="R3947" s="54">
        <v>12460.68</v>
      </c>
      <c r="S3947" s="54">
        <v>3311</v>
      </c>
      <c r="T3947" s="54">
        <v>300</v>
      </c>
      <c r="U3947" s="54">
        <v>1</v>
      </c>
    </row>
    <row r="3948" spans="5:21">
      <c r="E3948" s="55">
        <v>365.07</v>
      </c>
      <c r="F3948" s="55">
        <v>9</v>
      </c>
      <c r="H3948" s="54" t="s">
        <v>8334</v>
      </c>
      <c r="I3948" s="55">
        <v>2</v>
      </c>
      <c r="J3948" s="54" t="s">
        <v>8335</v>
      </c>
      <c r="K3948" s="54" t="s">
        <v>8334</v>
      </c>
      <c r="L3948" s="54" t="s">
        <v>309</v>
      </c>
      <c r="M3948" s="54" t="s">
        <v>104</v>
      </c>
      <c r="N3948" s="54">
        <v>5.08</v>
      </c>
      <c r="P3948" s="54">
        <v>0.95</v>
      </c>
      <c r="R3948" s="54">
        <v>11567.34</v>
      </c>
      <c r="U3948" s="54">
        <v>0</v>
      </c>
    </row>
    <row r="3949" spans="5:21">
      <c r="E3949" s="55">
        <v>365.07</v>
      </c>
      <c r="F3949" s="55">
        <v>10</v>
      </c>
      <c r="H3949" s="54" t="s">
        <v>8336</v>
      </c>
      <c r="I3949" s="55">
        <v>2</v>
      </c>
      <c r="J3949" s="54" t="s">
        <v>8337</v>
      </c>
      <c r="K3949" s="54" t="s">
        <v>8336</v>
      </c>
      <c r="L3949" s="54" t="s">
        <v>309</v>
      </c>
      <c r="M3949" s="54" t="s">
        <v>104</v>
      </c>
      <c r="N3949" s="54">
        <v>5.08</v>
      </c>
      <c r="P3949" s="54">
        <v>0.85</v>
      </c>
      <c r="R3949" s="54">
        <v>11439.72</v>
      </c>
      <c r="S3949" s="54">
        <v>3350</v>
      </c>
      <c r="T3949" s="54">
        <v>579</v>
      </c>
      <c r="U3949" s="54">
        <v>323000</v>
      </c>
    </row>
    <row r="3950" spans="5:21">
      <c r="E3950" s="55">
        <v>365.07</v>
      </c>
      <c r="F3950" s="55">
        <v>11</v>
      </c>
      <c r="H3950" s="54" t="s">
        <v>8338</v>
      </c>
      <c r="I3950" s="55">
        <v>2</v>
      </c>
      <c r="J3950" s="54" t="s">
        <v>8339</v>
      </c>
      <c r="K3950" s="54" t="s">
        <v>8338</v>
      </c>
      <c r="L3950" s="54" t="s">
        <v>309</v>
      </c>
      <c r="M3950" s="54" t="s">
        <v>104</v>
      </c>
      <c r="N3950" s="54">
        <v>5.08</v>
      </c>
      <c r="P3950" s="54">
        <v>0.92</v>
      </c>
      <c r="R3950" s="54">
        <v>8830.6</v>
      </c>
      <c r="S3950" s="54">
        <v>3052</v>
      </c>
      <c r="T3950" s="54">
        <v>326</v>
      </c>
      <c r="U3950" s="54">
        <v>355000</v>
      </c>
    </row>
    <row r="3951" spans="5:21">
      <c r="E3951" s="55">
        <v>365.08</v>
      </c>
      <c r="F3951" s="55">
        <v>1</v>
      </c>
      <c r="H3951" s="54" t="s">
        <v>6518</v>
      </c>
      <c r="I3951" s="55" t="s">
        <v>77</v>
      </c>
      <c r="J3951" s="54" t="s">
        <v>8340</v>
      </c>
      <c r="K3951" s="54" t="s">
        <v>1856</v>
      </c>
      <c r="L3951" s="54" t="s">
        <v>658</v>
      </c>
      <c r="M3951" s="54" t="s">
        <v>3766</v>
      </c>
      <c r="N3951" s="54">
        <v>6</v>
      </c>
      <c r="P3951" s="54">
        <v>0.51</v>
      </c>
      <c r="Q3951" s="54" t="s">
        <v>8341</v>
      </c>
      <c r="R3951" s="54">
        <v>0</v>
      </c>
      <c r="S3951" s="54">
        <v>2963</v>
      </c>
      <c r="T3951" s="54">
        <v>108</v>
      </c>
      <c r="U3951" s="54">
        <v>184000</v>
      </c>
    </row>
    <row r="3952" spans="5:21">
      <c r="E3952" s="55">
        <v>366</v>
      </c>
      <c r="F3952" s="55">
        <v>1</v>
      </c>
      <c r="H3952" s="54" t="s">
        <v>8342</v>
      </c>
      <c r="I3952" s="55">
        <v>2</v>
      </c>
      <c r="J3952" s="54" t="s">
        <v>8343</v>
      </c>
      <c r="K3952" s="54" t="s">
        <v>8344</v>
      </c>
      <c r="L3952" s="54" t="s">
        <v>309</v>
      </c>
      <c r="M3952" s="54" t="s">
        <v>88</v>
      </c>
      <c r="N3952" s="54">
        <v>5</v>
      </c>
      <c r="P3952" s="54">
        <v>0.2</v>
      </c>
      <c r="R3952" s="54">
        <v>8681.7099999999991</v>
      </c>
      <c r="S3952" s="54">
        <v>1971</v>
      </c>
      <c r="T3952" s="54">
        <v>124</v>
      </c>
      <c r="U3952" s="54">
        <v>1400000</v>
      </c>
    </row>
    <row r="3953" spans="5:21">
      <c r="E3953" s="55">
        <v>366</v>
      </c>
      <c r="F3953" s="55">
        <v>2</v>
      </c>
      <c r="H3953" s="54" t="s">
        <v>8345</v>
      </c>
      <c r="I3953" s="55" t="s">
        <v>77</v>
      </c>
      <c r="J3953" s="54" t="s">
        <v>1070</v>
      </c>
      <c r="K3953" s="54" t="s">
        <v>1098</v>
      </c>
      <c r="L3953" s="54" t="s">
        <v>658</v>
      </c>
      <c r="M3953" s="54" t="s">
        <v>88</v>
      </c>
      <c r="N3953" s="54">
        <v>5</v>
      </c>
      <c r="P3953" s="54">
        <v>79.430000000000007</v>
      </c>
      <c r="Q3953" s="54" t="s">
        <v>113</v>
      </c>
      <c r="R3953" s="54">
        <v>0</v>
      </c>
      <c r="U3953" s="54">
        <v>0</v>
      </c>
    </row>
    <row r="3954" spans="5:21">
      <c r="E3954" s="55">
        <v>366</v>
      </c>
      <c r="F3954" s="55">
        <v>3</v>
      </c>
      <c r="H3954" s="54" t="s">
        <v>8346</v>
      </c>
      <c r="I3954" s="55" t="s">
        <v>77</v>
      </c>
      <c r="J3954" s="54" t="s">
        <v>1070</v>
      </c>
      <c r="K3954" s="54" t="s">
        <v>8347</v>
      </c>
      <c r="L3954" s="54" t="s">
        <v>658</v>
      </c>
      <c r="M3954" s="54" t="s">
        <v>88</v>
      </c>
      <c r="N3954" s="54">
        <v>4</v>
      </c>
      <c r="P3954" s="54">
        <v>225.46</v>
      </c>
      <c r="Q3954" s="54" t="s">
        <v>113</v>
      </c>
      <c r="R3954" s="54">
        <v>0</v>
      </c>
      <c r="U3954" s="54">
        <v>0</v>
      </c>
    </row>
    <row r="3955" spans="5:21">
      <c r="E3955" s="55">
        <v>366</v>
      </c>
      <c r="F3955" s="55">
        <v>3.01</v>
      </c>
      <c r="H3955" s="54" t="s">
        <v>8348</v>
      </c>
      <c r="I3955" s="55">
        <v>1</v>
      </c>
      <c r="J3955" s="54" t="s">
        <v>8349</v>
      </c>
      <c r="K3955" s="54" t="s">
        <v>8350</v>
      </c>
      <c r="L3955" s="54" t="s">
        <v>6243</v>
      </c>
      <c r="M3955" s="54" t="s">
        <v>7472</v>
      </c>
      <c r="N3955" s="54">
        <v>5</v>
      </c>
      <c r="P3955" s="54">
        <v>6.68</v>
      </c>
      <c r="R3955" s="54">
        <v>6785.13</v>
      </c>
      <c r="U3955" s="54">
        <v>0</v>
      </c>
    </row>
    <row r="3956" spans="5:21">
      <c r="E3956" s="55">
        <v>366</v>
      </c>
      <c r="F3956" s="55">
        <v>4</v>
      </c>
      <c r="H3956" s="54" t="s">
        <v>8351</v>
      </c>
      <c r="I3956" s="55" t="s">
        <v>77</v>
      </c>
      <c r="J3956" s="54" t="s">
        <v>1070</v>
      </c>
      <c r="K3956" s="54" t="s">
        <v>1098</v>
      </c>
      <c r="L3956" s="54" t="s">
        <v>658</v>
      </c>
      <c r="M3956" s="54" t="s">
        <v>88</v>
      </c>
      <c r="N3956" s="54">
        <v>4</v>
      </c>
      <c r="P3956" s="54">
        <v>0.2</v>
      </c>
      <c r="Q3956" s="54" t="s">
        <v>113</v>
      </c>
      <c r="R3956" s="54">
        <v>0</v>
      </c>
      <c r="U3956" s="54">
        <v>0</v>
      </c>
    </row>
    <row r="3957" spans="5:21">
      <c r="E3957" s="55">
        <v>366</v>
      </c>
      <c r="F3957" s="55">
        <v>4</v>
      </c>
      <c r="G3957" s="54" t="s">
        <v>6108</v>
      </c>
      <c r="H3957" s="54" t="s">
        <v>8351</v>
      </c>
      <c r="I3957" s="55">
        <v>2</v>
      </c>
      <c r="J3957" s="54" t="s">
        <v>8352</v>
      </c>
      <c r="K3957" s="54" t="s">
        <v>8353</v>
      </c>
      <c r="L3957" s="54" t="s">
        <v>309</v>
      </c>
      <c r="P3957" s="54">
        <v>0</v>
      </c>
      <c r="R3957" s="54">
        <v>3899.5</v>
      </c>
      <c r="U3957" s="54">
        <v>0</v>
      </c>
    </row>
    <row r="3958" spans="5:21">
      <c r="E3958" s="55">
        <v>366</v>
      </c>
      <c r="F3958" s="55">
        <v>5</v>
      </c>
      <c r="H3958" s="54" t="s">
        <v>8354</v>
      </c>
      <c r="I3958" s="55" t="s">
        <v>77</v>
      </c>
      <c r="J3958" s="54" t="s">
        <v>1070</v>
      </c>
      <c r="K3958" s="54" t="s">
        <v>1098</v>
      </c>
      <c r="L3958" s="54" t="s">
        <v>658</v>
      </c>
      <c r="M3958" s="54" t="s">
        <v>7472</v>
      </c>
      <c r="N3958" s="54">
        <v>5</v>
      </c>
      <c r="P3958" s="54">
        <v>0.3</v>
      </c>
      <c r="Q3958" s="54" t="s">
        <v>113</v>
      </c>
      <c r="R3958" s="54">
        <v>0</v>
      </c>
      <c r="U3958" s="54">
        <v>0</v>
      </c>
    </row>
    <row r="3959" spans="5:21">
      <c r="E3959" s="55">
        <v>366</v>
      </c>
      <c r="F3959" s="55">
        <v>5</v>
      </c>
      <c r="G3959" s="54" t="s">
        <v>3783</v>
      </c>
      <c r="H3959" s="54" t="s">
        <v>8355</v>
      </c>
      <c r="I3959" s="55">
        <v>2</v>
      </c>
      <c r="J3959" s="54" t="s">
        <v>8356</v>
      </c>
      <c r="K3959" s="54" t="s">
        <v>8357</v>
      </c>
      <c r="L3959" s="54" t="s">
        <v>568</v>
      </c>
      <c r="M3959" s="54" t="s">
        <v>7472</v>
      </c>
      <c r="N3959" s="54">
        <v>5</v>
      </c>
      <c r="P3959" s="54">
        <v>0</v>
      </c>
      <c r="R3959" s="54">
        <v>0</v>
      </c>
      <c r="U3959" s="54">
        <v>0</v>
      </c>
    </row>
    <row r="3960" spans="5:21">
      <c r="E3960" s="55">
        <v>366</v>
      </c>
      <c r="F3960" s="55">
        <v>5</v>
      </c>
      <c r="G3960" s="54" t="s">
        <v>6108</v>
      </c>
      <c r="H3960" s="54" t="s">
        <v>8354</v>
      </c>
      <c r="I3960" s="55">
        <v>2</v>
      </c>
      <c r="J3960" s="54" t="s">
        <v>8358</v>
      </c>
      <c r="K3960" s="54" t="s">
        <v>8357</v>
      </c>
      <c r="L3960" s="54" t="s">
        <v>568</v>
      </c>
      <c r="M3960" s="54" t="s">
        <v>7472</v>
      </c>
      <c r="N3960" s="54">
        <v>5</v>
      </c>
      <c r="P3960" s="54">
        <v>0</v>
      </c>
      <c r="Q3960" s="54" t="s">
        <v>113</v>
      </c>
      <c r="R3960" s="54">
        <v>0</v>
      </c>
      <c r="U3960" s="54">
        <v>0</v>
      </c>
    </row>
    <row r="3961" spans="5:21">
      <c r="E3961" s="55">
        <v>366</v>
      </c>
      <c r="F3961" s="55">
        <v>6</v>
      </c>
      <c r="H3961" s="54" t="s">
        <v>8359</v>
      </c>
      <c r="I3961" s="55" t="s">
        <v>77</v>
      </c>
      <c r="J3961" s="54" t="s">
        <v>1070</v>
      </c>
      <c r="K3961" s="54" t="s">
        <v>1098</v>
      </c>
      <c r="L3961" s="54" t="s">
        <v>658</v>
      </c>
      <c r="M3961" s="54" t="s">
        <v>7472</v>
      </c>
      <c r="N3961" s="54">
        <v>5</v>
      </c>
      <c r="P3961" s="54">
        <v>0.8</v>
      </c>
      <c r="Q3961" s="54" t="s">
        <v>113</v>
      </c>
      <c r="R3961" s="54">
        <v>0</v>
      </c>
      <c r="U3961" s="54">
        <v>0</v>
      </c>
    </row>
    <row r="3962" spans="5:21">
      <c r="E3962" s="55">
        <v>366</v>
      </c>
      <c r="F3962" s="55">
        <v>6</v>
      </c>
      <c r="G3962" s="54" t="s">
        <v>6108</v>
      </c>
      <c r="H3962" s="54" t="s">
        <v>8359</v>
      </c>
      <c r="I3962" s="55">
        <v>2</v>
      </c>
      <c r="J3962" s="54" t="s">
        <v>8352</v>
      </c>
      <c r="K3962" s="54" t="s">
        <v>8353</v>
      </c>
      <c r="L3962" s="54" t="s">
        <v>309</v>
      </c>
      <c r="M3962" s="54" t="s">
        <v>7472</v>
      </c>
      <c r="N3962" s="54">
        <v>5</v>
      </c>
      <c r="P3962" s="54">
        <v>0</v>
      </c>
      <c r="Q3962" s="54" t="s">
        <v>113</v>
      </c>
      <c r="R3962" s="54">
        <v>4168.92</v>
      </c>
      <c r="U3962" s="54">
        <v>0</v>
      </c>
    </row>
    <row r="3963" spans="5:21">
      <c r="E3963" s="55">
        <v>366</v>
      </c>
      <c r="F3963" s="55">
        <v>7</v>
      </c>
      <c r="H3963" s="54" t="s">
        <v>8360</v>
      </c>
      <c r="I3963" s="55" t="s">
        <v>77</v>
      </c>
      <c r="J3963" s="54" t="s">
        <v>1070</v>
      </c>
      <c r="K3963" s="54" t="s">
        <v>1098</v>
      </c>
      <c r="L3963" s="54" t="s">
        <v>658</v>
      </c>
      <c r="M3963" s="54" t="s">
        <v>7472</v>
      </c>
      <c r="N3963" s="54">
        <v>5</v>
      </c>
      <c r="P3963" s="54">
        <v>0.38</v>
      </c>
      <c r="Q3963" s="54" t="s">
        <v>113</v>
      </c>
      <c r="R3963" s="54">
        <v>0</v>
      </c>
      <c r="U3963" s="54">
        <v>0</v>
      </c>
    </row>
    <row r="3964" spans="5:21">
      <c r="E3964" s="55">
        <v>366</v>
      </c>
      <c r="F3964" s="55">
        <v>8</v>
      </c>
      <c r="H3964" s="54" t="s">
        <v>8361</v>
      </c>
      <c r="I3964" s="55" t="s">
        <v>77</v>
      </c>
      <c r="J3964" s="54" t="s">
        <v>1070</v>
      </c>
      <c r="K3964" s="54" t="s">
        <v>1098</v>
      </c>
      <c r="L3964" s="54" t="s">
        <v>658</v>
      </c>
      <c r="M3964" s="54" t="s">
        <v>88</v>
      </c>
      <c r="N3964" s="54">
        <v>4</v>
      </c>
      <c r="P3964" s="54">
        <v>22.17</v>
      </c>
      <c r="Q3964" s="54" t="s">
        <v>113</v>
      </c>
      <c r="R3964" s="54">
        <v>0</v>
      </c>
      <c r="U3964" s="54">
        <v>0</v>
      </c>
    </row>
    <row r="3965" spans="5:21">
      <c r="E3965" s="55">
        <v>366</v>
      </c>
      <c r="F3965" s="55">
        <v>9</v>
      </c>
      <c r="G3965" s="54" t="s">
        <v>1619</v>
      </c>
      <c r="H3965" s="54" t="s">
        <v>98</v>
      </c>
      <c r="I3965" s="55" t="s">
        <v>321</v>
      </c>
      <c r="J3965" s="54" t="s">
        <v>3776</v>
      </c>
      <c r="K3965" s="54" t="s">
        <v>3532</v>
      </c>
      <c r="L3965" s="54" t="s">
        <v>3533</v>
      </c>
      <c r="M3965" s="54" t="s">
        <v>91</v>
      </c>
      <c r="N3965" s="54">
        <v>4</v>
      </c>
      <c r="P3965" s="54">
        <v>0</v>
      </c>
      <c r="R3965" s="54">
        <v>265.88</v>
      </c>
      <c r="U3965" s="54">
        <v>0</v>
      </c>
    </row>
    <row r="3966" spans="5:21">
      <c r="E3966" s="55">
        <v>366</v>
      </c>
      <c r="F3966" s="55">
        <v>9</v>
      </c>
      <c r="G3966" s="54" t="s">
        <v>1620</v>
      </c>
      <c r="H3966" s="54" t="s">
        <v>98</v>
      </c>
      <c r="I3966" s="55" t="s">
        <v>321</v>
      </c>
      <c r="J3966" s="54" t="s">
        <v>3776</v>
      </c>
      <c r="K3966" s="54" t="s">
        <v>3532</v>
      </c>
      <c r="L3966" s="54" t="s">
        <v>3533</v>
      </c>
      <c r="M3966" s="54" t="s">
        <v>91</v>
      </c>
      <c r="N3966" s="54">
        <v>4</v>
      </c>
      <c r="P3966" s="54">
        <v>0</v>
      </c>
      <c r="R3966" s="54">
        <v>265.88</v>
      </c>
      <c r="U3966" s="54">
        <v>0</v>
      </c>
    </row>
    <row r="3967" spans="5:21">
      <c r="E3967" s="55">
        <v>366</v>
      </c>
      <c r="F3967" s="55">
        <v>9</v>
      </c>
      <c r="G3967" s="54" t="s">
        <v>1621</v>
      </c>
      <c r="H3967" s="54" t="s">
        <v>98</v>
      </c>
      <c r="I3967" s="55" t="s">
        <v>321</v>
      </c>
      <c r="J3967" s="54" t="s">
        <v>3776</v>
      </c>
      <c r="K3967" s="54" t="s">
        <v>3532</v>
      </c>
      <c r="L3967" s="54" t="s">
        <v>3533</v>
      </c>
      <c r="M3967" s="54" t="s">
        <v>91</v>
      </c>
      <c r="N3967" s="54">
        <v>4</v>
      </c>
      <c r="P3967" s="54">
        <v>0</v>
      </c>
      <c r="R3967" s="54">
        <v>265.88</v>
      </c>
      <c r="U3967" s="54">
        <v>0</v>
      </c>
    </row>
    <row r="3968" spans="5:21">
      <c r="E3968" s="55">
        <v>366</v>
      </c>
      <c r="F3968" s="55">
        <v>9</v>
      </c>
      <c r="G3968" s="54" t="s">
        <v>1530</v>
      </c>
      <c r="H3968" s="54" t="s">
        <v>98</v>
      </c>
      <c r="I3968" s="55" t="s">
        <v>1531</v>
      </c>
      <c r="J3968" s="54" t="s">
        <v>3776</v>
      </c>
      <c r="K3968" s="54" t="s">
        <v>3532</v>
      </c>
      <c r="L3968" s="54" t="s">
        <v>3533</v>
      </c>
      <c r="M3968" s="54" t="s">
        <v>91</v>
      </c>
      <c r="N3968" s="54">
        <v>4</v>
      </c>
      <c r="P3968" s="54">
        <v>20.329999999999998</v>
      </c>
      <c r="R3968" s="54">
        <v>85.08</v>
      </c>
      <c r="S3968" s="54">
        <v>3122</v>
      </c>
      <c r="T3968" s="54">
        <v>55</v>
      </c>
      <c r="U3968" s="54">
        <v>525000</v>
      </c>
    </row>
    <row r="3969" spans="5:21">
      <c r="E3969" s="55">
        <v>366</v>
      </c>
      <c r="F3969" s="55">
        <v>10</v>
      </c>
      <c r="H3969" s="54" t="s">
        <v>98</v>
      </c>
      <c r="I3969" s="55" t="s">
        <v>77</v>
      </c>
      <c r="J3969" s="54" t="s">
        <v>3388</v>
      </c>
      <c r="K3969" s="54" t="s">
        <v>3347</v>
      </c>
      <c r="L3969" s="54" t="s">
        <v>658</v>
      </c>
      <c r="M3969" s="54" t="s">
        <v>91</v>
      </c>
      <c r="N3969" s="54">
        <v>4</v>
      </c>
      <c r="P3969" s="54">
        <v>25.43</v>
      </c>
      <c r="Q3969" s="54" t="s">
        <v>113</v>
      </c>
      <c r="R3969" s="54">
        <v>0</v>
      </c>
      <c r="S3969" s="54">
        <v>2694</v>
      </c>
      <c r="T3969" s="54">
        <v>129</v>
      </c>
      <c r="U3969" s="54">
        <v>1</v>
      </c>
    </row>
    <row r="3970" spans="5:21">
      <c r="E3970" s="55">
        <v>366</v>
      </c>
      <c r="F3970" s="55">
        <v>11</v>
      </c>
      <c r="H3970" s="54" t="s">
        <v>98</v>
      </c>
      <c r="I3970" s="55" t="s">
        <v>77</v>
      </c>
      <c r="J3970" s="54" t="s">
        <v>2191</v>
      </c>
      <c r="K3970" s="54" t="s">
        <v>3347</v>
      </c>
      <c r="L3970" s="54" t="s">
        <v>658</v>
      </c>
      <c r="M3970" s="54" t="s">
        <v>88</v>
      </c>
      <c r="N3970" s="54">
        <v>4</v>
      </c>
      <c r="P3970" s="54">
        <v>54.13</v>
      </c>
      <c r="Q3970" s="54" t="s">
        <v>113</v>
      </c>
      <c r="R3970" s="54">
        <v>0</v>
      </c>
      <c r="S3970" s="54">
        <v>1973</v>
      </c>
      <c r="T3970" s="54">
        <v>280</v>
      </c>
      <c r="U3970" s="54">
        <v>630000</v>
      </c>
    </row>
    <row r="3971" spans="5:21">
      <c r="E3971" s="55">
        <v>366</v>
      </c>
      <c r="F3971" s="55">
        <v>11.01</v>
      </c>
      <c r="H3971" s="54" t="s">
        <v>98</v>
      </c>
      <c r="I3971" s="55" t="s">
        <v>77</v>
      </c>
      <c r="J3971" s="54" t="s">
        <v>1070</v>
      </c>
      <c r="K3971" s="54" t="s">
        <v>8362</v>
      </c>
      <c r="L3971" s="54" t="s">
        <v>658</v>
      </c>
      <c r="M3971" s="54" t="s">
        <v>88</v>
      </c>
      <c r="N3971" s="54">
        <v>4</v>
      </c>
      <c r="P3971" s="54">
        <v>87.66</v>
      </c>
      <c r="Q3971" s="54" t="s">
        <v>113</v>
      </c>
      <c r="R3971" s="54">
        <v>0</v>
      </c>
      <c r="U3971" s="54">
        <v>0</v>
      </c>
    </row>
    <row r="3972" spans="5:21">
      <c r="E3972" s="55">
        <v>366</v>
      </c>
      <c r="F3972" s="55">
        <v>11.02</v>
      </c>
      <c r="H3972" s="54" t="s">
        <v>98</v>
      </c>
      <c r="I3972" s="55" t="s">
        <v>321</v>
      </c>
      <c r="J3972" s="54" t="s">
        <v>8363</v>
      </c>
      <c r="K3972" s="54" t="s">
        <v>8364</v>
      </c>
      <c r="L3972" s="54" t="s">
        <v>8365</v>
      </c>
      <c r="M3972" s="54" t="s">
        <v>88</v>
      </c>
      <c r="N3972" s="54">
        <v>4</v>
      </c>
      <c r="P3972" s="54">
        <v>2.5</v>
      </c>
      <c r="R3972" s="54">
        <v>5317.5</v>
      </c>
      <c r="U3972" s="54">
        <v>0</v>
      </c>
    </row>
    <row r="3973" spans="5:21">
      <c r="E3973" s="55">
        <v>366</v>
      </c>
      <c r="F3973" s="55">
        <v>11.02</v>
      </c>
      <c r="G3973" s="54" t="s">
        <v>6903</v>
      </c>
      <c r="H3973" s="54" t="s">
        <v>1542</v>
      </c>
      <c r="I3973" s="55" t="s">
        <v>321</v>
      </c>
      <c r="J3973" s="54" t="s">
        <v>8366</v>
      </c>
      <c r="K3973" s="54" t="s">
        <v>8367</v>
      </c>
      <c r="L3973" s="54" t="s">
        <v>8365</v>
      </c>
      <c r="M3973" s="54" t="s">
        <v>88</v>
      </c>
      <c r="N3973" s="54">
        <v>4</v>
      </c>
      <c r="P3973" s="54">
        <v>0</v>
      </c>
      <c r="R3973" s="54">
        <v>5118.9799999999996</v>
      </c>
      <c r="U3973" s="54">
        <v>0</v>
      </c>
    </row>
    <row r="3974" spans="5:21">
      <c r="E3974" s="55">
        <v>366</v>
      </c>
      <c r="F3974" s="55">
        <v>11.02</v>
      </c>
      <c r="G3974" s="54" t="s">
        <v>6907</v>
      </c>
      <c r="H3974" s="54" t="s">
        <v>1542</v>
      </c>
      <c r="I3974" s="55" t="s">
        <v>321</v>
      </c>
      <c r="J3974" s="54" t="s">
        <v>8368</v>
      </c>
      <c r="K3974" s="54" t="s">
        <v>8364</v>
      </c>
      <c r="L3974" s="54" t="s">
        <v>8365</v>
      </c>
      <c r="M3974" s="54" t="s">
        <v>88</v>
      </c>
      <c r="N3974" s="54">
        <v>4</v>
      </c>
      <c r="P3974" s="54">
        <v>0</v>
      </c>
      <c r="R3974" s="54">
        <v>9798.3799999999992</v>
      </c>
      <c r="U3974" s="54">
        <v>0</v>
      </c>
    </row>
    <row r="3975" spans="5:21">
      <c r="E3975" s="55">
        <v>366</v>
      </c>
      <c r="F3975" s="55">
        <v>11.02</v>
      </c>
      <c r="G3975" s="54" t="s">
        <v>6910</v>
      </c>
      <c r="H3975" s="54" t="s">
        <v>1542</v>
      </c>
      <c r="I3975" s="55" t="s">
        <v>321</v>
      </c>
      <c r="J3975" s="54" t="s">
        <v>8369</v>
      </c>
      <c r="K3975" s="54" t="s">
        <v>8364</v>
      </c>
      <c r="L3975" s="54" t="s">
        <v>8365</v>
      </c>
      <c r="M3975" s="54" t="s">
        <v>88</v>
      </c>
      <c r="N3975" s="54">
        <v>4</v>
      </c>
      <c r="P3975" s="54">
        <v>0</v>
      </c>
      <c r="R3975" s="54">
        <v>9798.3799999999992</v>
      </c>
      <c r="U3975" s="54">
        <v>0</v>
      </c>
    </row>
    <row r="3976" spans="5:21">
      <c r="E3976" s="55">
        <v>366</v>
      </c>
      <c r="F3976" s="55">
        <v>11.02</v>
      </c>
      <c r="G3976" s="54" t="s">
        <v>8370</v>
      </c>
      <c r="H3976" s="54" t="s">
        <v>1542</v>
      </c>
      <c r="I3976" s="55" t="s">
        <v>321</v>
      </c>
      <c r="J3976" s="54" t="s">
        <v>8371</v>
      </c>
      <c r="K3976" s="54" t="s">
        <v>8364</v>
      </c>
      <c r="L3976" s="54" t="s">
        <v>8365</v>
      </c>
      <c r="M3976" s="54" t="s">
        <v>88</v>
      </c>
      <c r="N3976" s="54">
        <v>4</v>
      </c>
      <c r="P3976" s="54">
        <v>0</v>
      </c>
      <c r="R3976" s="54">
        <v>9798.3799999999992</v>
      </c>
      <c r="U3976" s="54">
        <v>0</v>
      </c>
    </row>
    <row r="3977" spans="5:21">
      <c r="E3977" s="55">
        <v>366</v>
      </c>
      <c r="F3977" s="55">
        <v>12</v>
      </c>
      <c r="H3977" s="54" t="s">
        <v>8372</v>
      </c>
      <c r="I3977" s="55">
        <v>2</v>
      </c>
      <c r="J3977" s="54" t="s">
        <v>8373</v>
      </c>
      <c r="K3977" s="54" t="s">
        <v>8372</v>
      </c>
      <c r="L3977" s="54" t="s">
        <v>363</v>
      </c>
      <c r="M3977" s="54" t="s">
        <v>91</v>
      </c>
      <c r="N3977" s="54">
        <v>4</v>
      </c>
      <c r="P3977" s="54">
        <v>2.76</v>
      </c>
      <c r="R3977" s="54">
        <v>9883.4599999999991</v>
      </c>
      <c r="S3977" s="54">
        <v>2943</v>
      </c>
      <c r="T3977" s="54">
        <v>64</v>
      </c>
      <c r="U3977" s="54">
        <v>250000</v>
      </c>
    </row>
    <row r="3978" spans="5:21">
      <c r="E3978" s="55">
        <v>366</v>
      </c>
      <c r="F3978" s="55">
        <v>12.01</v>
      </c>
      <c r="H3978" s="54" t="s">
        <v>8372</v>
      </c>
      <c r="I3978" s="55" t="s">
        <v>77</v>
      </c>
      <c r="J3978" s="54" t="s">
        <v>8374</v>
      </c>
      <c r="K3978" s="54" t="s">
        <v>8375</v>
      </c>
      <c r="L3978" s="54" t="s">
        <v>658</v>
      </c>
      <c r="M3978" s="54" t="s">
        <v>91</v>
      </c>
      <c r="N3978" s="54">
        <v>4</v>
      </c>
      <c r="P3978" s="54">
        <v>16.059999999999999</v>
      </c>
      <c r="Q3978" s="54" t="s">
        <v>8376</v>
      </c>
      <c r="R3978" s="54">
        <v>0</v>
      </c>
      <c r="U3978" s="54">
        <v>0</v>
      </c>
    </row>
    <row r="3979" spans="5:21">
      <c r="E3979" s="55">
        <v>366</v>
      </c>
      <c r="F3979" s="55">
        <v>13</v>
      </c>
      <c r="H3979" s="54" t="s">
        <v>8377</v>
      </c>
      <c r="I3979" s="55">
        <v>2</v>
      </c>
      <c r="J3979" s="54" t="s">
        <v>8378</v>
      </c>
      <c r="K3979" s="54" t="s">
        <v>8379</v>
      </c>
      <c r="L3979" s="54" t="s">
        <v>400</v>
      </c>
      <c r="M3979" s="54" t="s">
        <v>91</v>
      </c>
      <c r="N3979" s="54">
        <v>4</v>
      </c>
      <c r="P3979" s="54">
        <v>3.7</v>
      </c>
      <c r="R3979" s="54">
        <v>6090.31</v>
      </c>
      <c r="S3979" s="54">
        <v>2149</v>
      </c>
      <c r="T3979" s="54">
        <v>208</v>
      </c>
      <c r="U3979" s="54">
        <v>135000</v>
      </c>
    </row>
    <row r="3980" spans="5:21">
      <c r="E3980" s="55">
        <v>366</v>
      </c>
      <c r="F3980" s="55">
        <v>14</v>
      </c>
      <c r="H3980" s="54" t="s">
        <v>3284</v>
      </c>
      <c r="I3980" s="55" t="s">
        <v>77</v>
      </c>
      <c r="J3980" s="54" t="s">
        <v>1070</v>
      </c>
      <c r="K3980" s="54" t="s">
        <v>1098</v>
      </c>
      <c r="L3980" s="54" t="s">
        <v>658</v>
      </c>
      <c r="M3980" s="54" t="s">
        <v>88</v>
      </c>
      <c r="N3980" s="54">
        <v>3</v>
      </c>
      <c r="P3980" s="54">
        <v>22.28</v>
      </c>
      <c r="Q3980" s="54" t="s">
        <v>113</v>
      </c>
      <c r="R3980" s="54">
        <v>0</v>
      </c>
      <c r="U3980" s="54">
        <v>0</v>
      </c>
    </row>
    <row r="3981" spans="5:21">
      <c r="E3981" s="55">
        <v>367</v>
      </c>
      <c r="F3981" s="55">
        <v>1</v>
      </c>
      <c r="H3981" s="54" t="s">
        <v>216</v>
      </c>
      <c r="I3981" s="55" t="s">
        <v>77</v>
      </c>
      <c r="J3981" s="54" t="s">
        <v>1070</v>
      </c>
      <c r="K3981" s="54" t="s">
        <v>1098</v>
      </c>
      <c r="L3981" s="54" t="s">
        <v>658</v>
      </c>
      <c r="M3981" s="54" t="s">
        <v>88</v>
      </c>
      <c r="N3981" s="54">
        <v>5</v>
      </c>
      <c r="P3981" s="54">
        <v>3</v>
      </c>
      <c r="Q3981" s="54" t="s">
        <v>113</v>
      </c>
      <c r="R3981" s="54">
        <v>0</v>
      </c>
      <c r="U3981" s="54">
        <v>0</v>
      </c>
    </row>
    <row r="3982" spans="5:21">
      <c r="E3982" s="55">
        <v>368</v>
      </c>
      <c r="F3982" s="55">
        <v>1</v>
      </c>
      <c r="H3982" s="54" t="s">
        <v>216</v>
      </c>
      <c r="I3982" s="55" t="s">
        <v>77</v>
      </c>
      <c r="J3982" s="54" t="s">
        <v>1070</v>
      </c>
      <c r="K3982" s="54" t="s">
        <v>1098</v>
      </c>
      <c r="L3982" s="54" t="s">
        <v>658</v>
      </c>
      <c r="M3982" s="54" t="s">
        <v>88</v>
      </c>
      <c r="N3982" s="54">
        <v>5</v>
      </c>
      <c r="P3982" s="54">
        <v>4.5599999999999996</v>
      </c>
      <c r="Q3982" s="54" t="s">
        <v>113</v>
      </c>
      <c r="R3982" s="54">
        <v>0</v>
      </c>
      <c r="U3982" s="54">
        <v>0</v>
      </c>
    </row>
    <row r="3983" spans="5:21">
      <c r="E3983" s="55">
        <v>369</v>
      </c>
      <c r="F3983" s="55">
        <v>1</v>
      </c>
      <c r="H3983" s="54" t="s">
        <v>216</v>
      </c>
      <c r="I3983" s="55" t="s">
        <v>77</v>
      </c>
      <c r="J3983" s="54" t="s">
        <v>1070</v>
      </c>
      <c r="K3983" s="54" t="s">
        <v>1098</v>
      </c>
      <c r="L3983" s="54" t="s">
        <v>658</v>
      </c>
      <c r="M3983" s="54" t="s">
        <v>88</v>
      </c>
      <c r="N3983" s="54">
        <v>5</v>
      </c>
      <c r="P3983" s="54">
        <v>3</v>
      </c>
      <c r="Q3983" s="54" t="s">
        <v>113</v>
      </c>
      <c r="R3983" s="54">
        <v>0</v>
      </c>
      <c r="U3983" s="54">
        <v>0</v>
      </c>
    </row>
    <row r="3984" spans="5:21">
      <c r="E3984" s="55">
        <v>369</v>
      </c>
      <c r="F3984" s="55">
        <v>2</v>
      </c>
      <c r="H3984" s="54" t="s">
        <v>216</v>
      </c>
      <c r="I3984" s="55" t="s">
        <v>77</v>
      </c>
      <c r="J3984" s="54" t="s">
        <v>1070</v>
      </c>
      <c r="K3984" s="54" t="s">
        <v>1098</v>
      </c>
      <c r="L3984" s="54" t="s">
        <v>658</v>
      </c>
      <c r="M3984" s="54" t="s">
        <v>88</v>
      </c>
      <c r="N3984" s="54">
        <v>5</v>
      </c>
      <c r="P3984" s="54">
        <v>2.54</v>
      </c>
      <c r="Q3984" s="54" t="s">
        <v>113</v>
      </c>
      <c r="R3984" s="54">
        <v>0</v>
      </c>
      <c r="U3984" s="54">
        <v>0</v>
      </c>
    </row>
    <row r="3985" spans="5:21">
      <c r="E3985" s="55">
        <v>370</v>
      </c>
      <c r="F3985" s="55">
        <v>1</v>
      </c>
      <c r="H3985" s="54" t="s">
        <v>216</v>
      </c>
      <c r="I3985" s="55" t="s">
        <v>77</v>
      </c>
      <c r="J3985" s="54" t="s">
        <v>1070</v>
      </c>
      <c r="K3985" s="54" t="s">
        <v>1098</v>
      </c>
      <c r="L3985" s="54" t="s">
        <v>658</v>
      </c>
      <c r="M3985" s="54" t="s">
        <v>88</v>
      </c>
      <c r="N3985" s="54">
        <v>5</v>
      </c>
      <c r="P3985" s="54">
        <v>1.07</v>
      </c>
      <c r="Q3985" s="54" t="s">
        <v>113</v>
      </c>
      <c r="R3985" s="54">
        <v>0</v>
      </c>
      <c r="U3985" s="54">
        <v>0</v>
      </c>
    </row>
    <row r="3986" spans="5:21">
      <c r="E3986" s="55">
        <v>370</v>
      </c>
      <c r="F3986" s="55">
        <v>2</v>
      </c>
      <c r="H3986" s="54" t="s">
        <v>216</v>
      </c>
      <c r="I3986" s="55" t="s">
        <v>77</v>
      </c>
      <c r="J3986" s="54" t="s">
        <v>1070</v>
      </c>
      <c r="K3986" s="54" t="s">
        <v>1098</v>
      </c>
      <c r="L3986" s="54" t="s">
        <v>658</v>
      </c>
      <c r="M3986" s="54" t="s">
        <v>88</v>
      </c>
      <c r="N3986" s="54">
        <v>5</v>
      </c>
      <c r="P3986" s="54">
        <v>55.44</v>
      </c>
      <c r="Q3986" s="54" t="s">
        <v>113</v>
      </c>
      <c r="R3986" s="54">
        <v>0</v>
      </c>
      <c r="U3986" s="54">
        <v>0</v>
      </c>
    </row>
    <row r="3987" spans="5:21">
      <c r="E3987" s="55">
        <v>370</v>
      </c>
      <c r="F3987" s="55">
        <v>3</v>
      </c>
      <c r="H3987" s="54" t="s">
        <v>8380</v>
      </c>
      <c r="I3987" s="55" t="s">
        <v>77</v>
      </c>
      <c r="J3987" s="54" t="s">
        <v>1070</v>
      </c>
      <c r="K3987" s="54" t="s">
        <v>1098</v>
      </c>
      <c r="L3987" s="54" t="s">
        <v>658</v>
      </c>
      <c r="M3987" s="54" t="s">
        <v>7472</v>
      </c>
      <c r="N3987" s="54">
        <v>5</v>
      </c>
      <c r="P3987" s="54">
        <v>1.1000000000000001</v>
      </c>
      <c r="Q3987" s="54" t="s">
        <v>113</v>
      </c>
      <c r="R3987" s="54">
        <v>0</v>
      </c>
      <c r="U3987" s="54">
        <v>0</v>
      </c>
    </row>
    <row r="3988" spans="5:21">
      <c r="E3988" s="55">
        <v>370</v>
      </c>
      <c r="F3988" s="55">
        <v>3</v>
      </c>
      <c r="G3988" s="54" t="s">
        <v>6108</v>
      </c>
      <c r="H3988" s="54" t="s">
        <v>8381</v>
      </c>
      <c r="I3988" s="55">
        <v>2</v>
      </c>
      <c r="J3988" s="54" t="s">
        <v>8382</v>
      </c>
      <c r="K3988" s="54" t="s">
        <v>8381</v>
      </c>
      <c r="L3988" s="54" t="s">
        <v>309</v>
      </c>
      <c r="P3988" s="54">
        <v>0</v>
      </c>
      <c r="R3988" s="54">
        <v>0</v>
      </c>
      <c r="U3988" s="54">
        <v>0</v>
      </c>
    </row>
    <row r="3989" spans="5:21">
      <c r="E3989" s="55">
        <v>370</v>
      </c>
      <c r="F3989" s="55">
        <v>5</v>
      </c>
      <c r="H3989" s="54" t="s">
        <v>8383</v>
      </c>
      <c r="I3989" s="55" t="s">
        <v>77</v>
      </c>
      <c r="J3989" s="54" t="s">
        <v>1070</v>
      </c>
      <c r="K3989" s="54" t="s">
        <v>1071</v>
      </c>
      <c r="L3989" s="54" t="s">
        <v>658</v>
      </c>
      <c r="M3989" s="54" t="s">
        <v>7472</v>
      </c>
      <c r="N3989" s="54">
        <v>5</v>
      </c>
      <c r="P3989" s="54">
        <v>1.2</v>
      </c>
      <c r="Q3989" s="54" t="s">
        <v>113</v>
      </c>
      <c r="R3989" s="54">
        <v>0</v>
      </c>
      <c r="U3989" s="54">
        <v>0</v>
      </c>
    </row>
    <row r="3990" spans="5:21">
      <c r="E3990" s="55">
        <v>370</v>
      </c>
      <c r="F3990" s="55">
        <v>5</v>
      </c>
      <c r="G3990" s="54" t="s">
        <v>6108</v>
      </c>
      <c r="H3990" s="54" t="s">
        <v>8383</v>
      </c>
      <c r="I3990" s="55">
        <v>2</v>
      </c>
      <c r="J3990" s="54" t="s">
        <v>8384</v>
      </c>
      <c r="K3990" s="54" t="s">
        <v>8383</v>
      </c>
      <c r="L3990" s="54" t="s">
        <v>309</v>
      </c>
      <c r="M3990" s="54" t="s">
        <v>7472</v>
      </c>
      <c r="N3990" s="54">
        <v>5</v>
      </c>
      <c r="P3990" s="54">
        <v>0</v>
      </c>
      <c r="Q3990" s="54" t="s">
        <v>113</v>
      </c>
      <c r="R3990" s="54">
        <v>3261.4</v>
      </c>
      <c r="U3990" s="54">
        <v>0</v>
      </c>
    </row>
    <row r="3991" spans="5:21">
      <c r="E3991" s="55">
        <v>370</v>
      </c>
      <c r="F3991" s="55">
        <v>6</v>
      </c>
      <c r="H3991" s="54" t="s">
        <v>8385</v>
      </c>
      <c r="I3991" s="55">
        <v>2</v>
      </c>
      <c r="J3991" s="54" t="s">
        <v>8386</v>
      </c>
      <c r="K3991" s="54" t="s">
        <v>8387</v>
      </c>
      <c r="L3991" s="54" t="s">
        <v>1703</v>
      </c>
      <c r="M3991" s="54" t="s">
        <v>7472</v>
      </c>
      <c r="N3991" s="54">
        <v>5</v>
      </c>
      <c r="P3991" s="54">
        <v>1</v>
      </c>
      <c r="R3991" s="54">
        <v>8986.58</v>
      </c>
      <c r="S3991" s="54">
        <v>2491</v>
      </c>
      <c r="T3991" s="54">
        <v>110</v>
      </c>
      <c r="U3991" s="54">
        <v>1</v>
      </c>
    </row>
    <row r="3992" spans="5:21">
      <c r="E3992" s="55">
        <v>370</v>
      </c>
      <c r="F3992" s="55">
        <v>7</v>
      </c>
      <c r="H3992" s="54" t="s">
        <v>8346</v>
      </c>
      <c r="I3992" s="55" t="s">
        <v>77</v>
      </c>
      <c r="J3992" s="54" t="s">
        <v>1070</v>
      </c>
      <c r="K3992" s="54" t="s">
        <v>1098</v>
      </c>
      <c r="L3992" s="54" t="s">
        <v>658</v>
      </c>
      <c r="M3992" s="54" t="s">
        <v>7472</v>
      </c>
      <c r="N3992" s="54">
        <v>5</v>
      </c>
      <c r="P3992" s="54">
        <v>55.79</v>
      </c>
      <c r="Q3992" s="54" t="s">
        <v>113</v>
      </c>
      <c r="R3992" s="54">
        <v>0</v>
      </c>
      <c r="U3992" s="54">
        <v>0</v>
      </c>
    </row>
    <row r="3993" spans="5:21">
      <c r="E3993" s="55">
        <v>370</v>
      </c>
      <c r="F3993" s="55">
        <v>7.01</v>
      </c>
      <c r="H3993" s="54" t="s">
        <v>8388</v>
      </c>
      <c r="I3993" s="55" t="s">
        <v>321</v>
      </c>
      <c r="J3993" s="54" t="s">
        <v>8349</v>
      </c>
      <c r="K3993" s="54" t="s">
        <v>8350</v>
      </c>
      <c r="L3993" s="54" t="s">
        <v>6243</v>
      </c>
      <c r="M3993" s="54" t="s">
        <v>7472</v>
      </c>
      <c r="N3993" s="54">
        <v>5</v>
      </c>
      <c r="P3993" s="54">
        <v>7.76</v>
      </c>
      <c r="R3993" s="54">
        <v>44638.64</v>
      </c>
      <c r="S3993" s="54">
        <v>3277</v>
      </c>
      <c r="T3993" s="54">
        <v>507</v>
      </c>
      <c r="U3993" s="54">
        <v>1579100</v>
      </c>
    </row>
    <row r="3994" spans="5:21">
      <c r="E3994" s="55">
        <v>370</v>
      </c>
      <c r="F3994" s="55">
        <v>9</v>
      </c>
      <c r="H3994" s="54" t="s">
        <v>8388</v>
      </c>
      <c r="I3994" s="55" t="s">
        <v>77</v>
      </c>
      <c r="J3994" s="54" t="s">
        <v>1070</v>
      </c>
      <c r="K3994" s="54" t="s">
        <v>8347</v>
      </c>
      <c r="L3994" s="54" t="s">
        <v>658</v>
      </c>
      <c r="M3994" s="54" t="s">
        <v>7472</v>
      </c>
      <c r="N3994" s="54">
        <v>5</v>
      </c>
      <c r="P3994" s="54">
        <v>0.61</v>
      </c>
      <c r="Q3994" s="54" t="s">
        <v>8389</v>
      </c>
      <c r="R3994" s="54">
        <v>0</v>
      </c>
      <c r="U3994" s="54">
        <v>0</v>
      </c>
    </row>
    <row r="3995" spans="5:21">
      <c r="E3995" s="55">
        <v>371</v>
      </c>
      <c r="F3995" s="55">
        <v>1</v>
      </c>
      <c r="H3995" s="54" t="s">
        <v>216</v>
      </c>
      <c r="I3995" s="55" t="s">
        <v>77</v>
      </c>
      <c r="J3995" s="54" t="s">
        <v>1070</v>
      </c>
      <c r="K3995" s="54" t="s">
        <v>1098</v>
      </c>
      <c r="L3995" s="54" t="s">
        <v>658</v>
      </c>
      <c r="M3995" s="54" t="s">
        <v>88</v>
      </c>
      <c r="N3995" s="54">
        <v>2</v>
      </c>
      <c r="P3995" s="54">
        <v>43.5</v>
      </c>
      <c r="Q3995" s="54" t="s">
        <v>8390</v>
      </c>
      <c r="R3995" s="54">
        <v>0</v>
      </c>
      <c r="U3995" s="54">
        <v>0</v>
      </c>
    </row>
    <row r="3996" spans="5:21">
      <c r="E3996" s="55">
        <v>371</v>
      </c>
      <c r="F3996" s="55">
        <v>1.01</v>
      </c>
      <c r="H3996" s="54" t="s">
        <v>8391</v>
      </c>
      <c r="I3996" s="55" t="s">
        <v>77</v>
      </c>
      <c r="J3996" s="54" t="s">
        <v>3388</v>
      </c>
      <c r="K3996" s="54" t="s">
        <v>2143</v>
      </c>
      <c r="L3996" s="54" t="s">
        <v>658</v>
      </c>
      <c r="M3996" s="54" t="s">
        <v>3766</v>
      </c>
      <c r="N3996" s="54">
        <v>2.0099999999999998</v>
      </c>
      <c r="P3996" s="54">
        <v>0.62</v>
      </c>
      <c r="Q3996" s="54" t="s">
        <v>113</v>
      </c>
      <c r="R3996" s="54">
        <v>0</v>
      </c>
      <c r="S3996" s="54">
        <v>2630</v>
      </c>
      <c r="T3996" s="54">
        <v>266</v>
      </c>
      <c r="U3996" s="54">
        <v>350000</v>
      </c>
    </row>
    <row r="3997" spans="5:21">
      <c r="E3997" s="55">
        <v>371</v>
      </c>
      <c r="F3997" s="55">
        <v>2</v>
      </c>
      <c r="H3997" s="54" t="s">
        <v>8392</v>
      </c>
      <c r="I3997" s="55" t="s">
        <v>77</v>
      </c>
      <c r="J3997" s="54" t="s">
        <v>1070</v>
      </c>
      <c r="K3997" s="54" t="s">
        <v>1098</v>
      </c>
      <c r="L3997" s="54" t="s">
        <v>658</v>
      </c>
      <c r="M3997" s="54" t="s">
        <v>88</v>
      </c>
      <c r="N3997" s="54">
        <v>2.0099999999999998</v>
      </c>
      <c r="P3997" s="54">
        <v>0.62</v>
      </c>
      <c r="Q3997" s="54" t="s">
        <v>113</v>
      </c>
      <c r="R3997" s="54">
        <v>0</v>
      </c>
      <c r="U3997" s="54">
        <v>0</v>
      </c>
    </row>
    <row r="3998" spans="5:21">
      <c r="E3998" s="55">
        <v>371</v>
      </c>
      <c r="F3998" s="55">
        <v>3</v>
      </c>
      <c r="H3998" s="54" t="s">
        <v>216</v>
      </c>
      <c r="I3998" s="55" t="s">
        <v>77</v>
      </c>
      <c r="J3998" s="54" t="s">
        <v>1070</v>
      </c>
      <c r="K3998" s="54" t="s">
        <v>1098</v>
      </c>
      <c r="L3998" s="54" t="s">
        <v>658</v>
      </c>
      <c r="M3998" s="54" t="s">
        <v>88</v>
      </c>
      <c r="N3998" s="54">
        <v>2.0099999999999998</v>
      </c>
      <c r="P3998" s="54">
        <v>0.5</v>
      </c>
      <c r="Q3998" s="54" t="s">
        <v>8390</v>
      </c>
      <c r="R3998" s="54">
        <v>0</v>
      </c>
      <c r="U3998" s="54">
        <v>0</v>
      </c>
    </row>
    <row r="3999" spans="5:21">
      <c r="E3999" s="55">
        <v>371</v>
      </c>
      <c r="F3999" s="55">
        <v>4</v>
      </c>
      <c r="H3999" s="54" t="s">
        <v>216</v>
      </c>
      <c r="I3999" s="55" t="s">
        <v>77</v>
      </c>
      <c r="J3999" s="54" t="s">
        <v>1070</v>
      </c>
      <c r="K3999" s="54" t="s">
        <v>1098</v>
      </c>
      <c r="L3999" s="54" t="s">
        <v>658</v>
      </c>
      <c r="M3999" s="54" t="s">
        <v>88</v>
      </c>
      <c r="N3999" s="54">
        <v>2.0099999999999998</v>
      </c>
      <c r="P3999" s="54">
        <v>0.79</v>
      </c>
      <c r="Q3999" s="54" t="s">
        <v>8390</v>
      </c>
      <c r="R3999" s="54">
        <v>0</v>
      </c>
      <c r="U3999" s="54">
        <v>0</v>
      </c>
    </row>
    <row r="4000" spans="5:21">
      <c r="E4000" s="55">
        <v>371</v>
      </c>
      <c r="F4000" s="55">
        <v>5</v>
      </c>
      <c r="H4000" s="54" t="s">
        <v>8391</v>
      </c>
      <c r="I4000" s="55" t="s">
        <v>77</v>
      </c>
      <c r="J4000" s="54" t="s">
        <v>1070</v>
      </c>
      <c r="K4000" s="54" t="s">
        <v>1098</v>
      </c>
      <c r="L4000" s="54" t="s">
        <v>658</v>
      </c>
      <c r="M4000" s="54" t="s">
        <v>88</v>
      </c>
      <c r="N4000" s="54">
        <v>2.0099999999999998</v>
      </c>
      <c r="P4000" s="54">
        <v>0.68</v>
      </c>
      <c r="Q4000" s="54" t="s">
        <v>113</v>
      </c>
      <c r="R4000" s="54">
        <v>0</v>
      </c>
      <c r="U4000" s="54">
        <v>0</v>
      </c>
    </row>
    <row r="4001" spans="5:21">
      <c r="E4001" s="55">
        <v>371</v>
      </c>
      <c r="F4001" s="55">
        <v>6</v>
      </c>
      <c r="H4001" s="54" t="s">
        <v>8391</v>
      </c>
      <c r="I4001" s="55" t="s">
        <v>77</v>
      </c>
      <c r="J4001" s="54" t="s">
        <v>3388</v>
      </c>
      <c r="K4001" s="54" t="s">
        <v>2143</v>
      </c>
      <c r="L4001" s="54" t="s">
        <v>658</v>
      </c>
      <c r="M4001" s="54" t="s">
        <v>88</v>
      </c>
      <c r="N4001" s="54">
        <v>2.0099999999999998</v>
      </c>
      <c r="P4001" s="54">
        <v>0.5</v>
      </c>
      <c r="Q4001" s="54" t="s">
        <v>8393</v>
      </c>
      <c r="R4001" s="54">
        <v>0</v>
      </c>
      <c r="U4001" s="54">
        <v>0</v>
      </c>
    </row>
    <row r="4002" spans="5:21">
      <c r="E4002" s="55">
        <v>371</v>
      </c>
      <c r="F4002" s="55">
        <v>7</v>
      </c>
      <c r="H4002" s="54" t="s">
        <v>8394</v>
      </c>
      <c r="I4002" s="55" t="s">
        <v>77</v>
      </c>
      <c r="J4002" s="54" t="s">
        <v>3388</v>
      </c>
      <c r="K4002" s="54" t="s">
        <v>3347</v>
      </c>
      <c r="L4002" s="54" t="s">
        <v>658</v>
      </c>
      <c r="M4002" s="54" t="s">
        <v>88</v>
      </c>
      <c r="N4002" s="54">
        <v>2.0099999999999998</v>
      </c>
      <c r="P4002" s="54">
        <v>0.4</v>
      </c>
      <c r="Q4002" s="54" t="s">
        <v>113</v>
      </c>
      <c r="R4002" s="54">
        <v>0</v>
      </c>
      <c r="U4002" s="54">
        <v>0</v>
      </c>
    </row>
    <row r="4003" spans="5:21">
      <c r="E4003" s="55">
        <v>371</v>
      </c>
      <c r="F4003" s="55">
        <v>8</v>
      </c>
      <c r="H4003" s="54" t="s">
        <v>216</v>
      </c>
      <c r="I4003" s="55" t="s">
        <v>77</v>
      </c>
      <c r="J4003" s="54" t="s">
        <v>1070</v>
      </c>
      <c r="K4003" s="54" t="s">
        <v>3347</v>
      </c>
      <c r="L4003" s="54" t="s">
        <v>658</v>
      </c>
      <c r="M4003" s="54" t="s">
        <v>3766</v>
      </c>
      <c r="N4003" s="54">
        <v>2.0099999999999998</v>
      </c>
      <c r="P4003" s="54">
        <v>2.65</v>
      </c>
      <c r="Q4003" s="54" t="s">
        <v>8390</v>
      </c>
      <c r="R4003" s="54">
        <v>0</v>
      </c>
      <c r="S4003" s="54">
        <v>2794</v>
      </c>
      <c r="T4003" s="54">
        <v>306</v>
      </c>
      <c r="U4003" s="54">
        <v>1400000</v>
      </c>
    </row>
    <row r="4004" spans="5:21">
      <c r="E4004" s="55">
        <v>371</v>
      </c>
      <c r="F4004" s="55">
        <v>9</v>
      </c>
      <c r="H4004" s="54" t="s">
        <v>216</v>
      </c>
      <c r="I4004" s="55" t="s">
        <v>77</v>
      </c>
      <c r="J4004" s="54" t="s">
        <v>1070</v>
      </c>
      <c r="K4004" s="54" t="s">
        <v>3347</v>
      </c>
      <c r="L4004" s="54" t="s">
        <v>658</v>
      </c>
      <c r="M4004" s="54" t="s">
        <v>3766</v>
      </c>
      <c r="N4004" s="54">
        <v>2.0099999999999998</v>
      </c>
      <c r="P4004" s="54">
        <v>2.61</v>
      </c>
      <c r="Q4004" s="54" t="s">
        <v>8390</v>
      </c>
      <c r="R4004" s="54">
        <v>0</v>
      </c>
      <c r="S4004" s="54">
        <v>2794</v>
      </c>
      <c r="T4004" s="54">
        <v>306</v>
      </c>
      <c r="U4004" s="54">
        <v>1400000</v>
      </c>
    </row>
    <row r="4005" spans="5:21">
      <c r="E4005" s="55">
        <v>371</v>
      </c>
      <c r="F4005" s="55">
        <v>10</v>
      </c>
      <c r="H4005" s="54" t="s">
        <v>216</v>
      </c>
      <c r="I4005" s="55" t="s">
        <v>77</v>
      </c>
      <c r="J4005" s="54" t="s">
        <v>3388</v>
      </c>
      <c r="K4005" s="54" t="s">
        <v>3347</v>
      </c>
      <c r="L4005" s="54" t="s">
        <v>658</v>
      </c>
      <c r="M4005" s="54" t="s">
        <v>88</v>
      </c>
      <c r="N4005" s="54">
        <v>2.0099999999999998</v>
      </c>
      <c r="P4005" s="54">
        <v>0.25</v>
      </c>
      <c r="Q4005" s="54" t="s">
        <v>113</v>
      </c>
      <c r="R4005" s="54">
        <v>0</v>
      </c>
      <c r="U4005" s="54">
        <v>0</v>
      </c>
    </row>
    <row r="4006" spans="5:21">
      <c r="E4006" s="55">
        <v>371</v>
      </c>
      <c r="F4006" s="55">
        <v>11</v>
      </c>
      <c r="H4006" s="54" t="s">
        <v>216</v>
      </c>
      <c r="I4006" s="55" t="s">
        <v>1740</v>
      </c>
      <c r="J4006" s="54" t="s">
        <v>8395</v>
      </c>
      <c r="K4006" s="54" t="s">
        <v>8396</v>
      </c>
      <c r="L4006" s="54" t="s">
        <v>309</v>
      </c>
      <c r="M4006" s="54" t="s">
        <v>3766</v>
      </c>
      <c r="N4006" s="54">
        <v>2.0099999999999998</v>
      </c>
      <c r="P4006" s="54">
        <v>0.93</v>
      </c>
      <c r="Q4006" s="54" t="s">
        <v>5858</v>
      </c>
      <c r="R4006" s="54">
        <v>0</v>
      </c>
      <c r="U4006" s="54">
        <v>0</v>
      </c>
    </row>
    <row r="4007" spans="5:21">
      <c r="E4007" s="55">
        <v>371.01</v>
      </c>
      <c r="F4007" s="55">
        <v>1</v>
      </c>
      <c r="H4007" s="54" t="s">
        <v>216</v>
      </c>
      <c r="I4007" s="55" t="s">
        <v>77</v>
      </c>
      <c r="J4007" s="54" t="s">
        <v>1070</v>
      </c>
      <c r="K4007" s="54" t="s">
        <v>1098</v>
      </c>
      <c r="L4007" s="54" t="s">
        <v>658</v>
      </c>
      <c r="M4007" s="54" t="s">
        <v>88</v>
      </c>
      <c r="N4007" s="54">
        <v>2</v>
      </c>
      <c r="P4007" s="54">
        <v>10.199999999999999</v>
      </c>
      <c r="Q4007" s="54" t="s">
        <v>113</v>
      </c>
      <c r="R4007" s="54">
        <v>0</v>
      </c>
      <c r="U4007" s="54">
        <v>0</v>
      </c>
    </row>
    <row r="4008" spans="5:21">
      <c r="E4008" s="55">
        <v>374</v>
      </c>
      <c r="F4008" s="55">
        <v>1</v>
      </c>
      <c r="H4008" s="54" t="s">
        <v>216</v>
      </c>
      <c r="I4008" s="55" t="s">
        <v>77</v>
      </c>
      <c r="J4008" s="54" t="s">
        <v>1070</v>
      </c>
      <c r="K4008" s="54" t="s">
        <v>8397</v>
      </c>
      <c r="L4008" s="54" t="s">
        <v>658</v>
      </c>
      <c r="M4008" s="54" t="s">
        <v>88</v>
      </c>
      <c r="N4008" s="54">
        <v>2.0099999999999998</v>
      </c>
      <c r="P4008" s="54">
        <v>3.81</v>
      </c>
      <c r="Q4008" s="54" t="s">
        <v>113</v>
      </c>
      <c r="R4008" s="54">
        <v>0</v>
      </c>
      <c r="U4008" s="54">
        <v>0</v>
      </c>
    </row>
    <row r="4009" spans="5:21">
      <c r="E4009" s="55">
        <v>375</v>
      </c>
      <c r="F4009" s="55">
        <v>1</v>
      </c>
      <c r="H4009" s="54" t="s">
        <v>216</v>
      </c>
      <c r="I4009" s="55" t="s">
        <v>77</v>
      </c>
      <c r="J4009" s="54" t="s">
        <v>1070</v>
      </c>
      <c r="K4009" s="54" t="s">
        <v>1098</v>
      </c>
      <c r="L4009" s="54" t="s">
        <v>658</v>
      </c>
      <c r="M4009" s="54" t="s">
        <v>88</v>
      </c>
      <c r="N4009" s="54">
        <v>2.0099999999999998</v>
      </c>
      <c r="P4009" s="54">
        <v>3.4</v>
      </c>
      <c r="Q4009" s="54" t="s">
        <v>113</v>
      </c>
      <c r="R4009" s="54">
        <v>0</v>
      </c>
      <c r="U4009" s="54">
        <v>0</v>
      </c>
    </row>
    <row r="4010" spans="5:21">
      <c r="E4010" s="55">
        <v>376</v>
      </c>
      <c r="F4010" s="55">
        <v>1</v>
      </c>
      <c r="H4010" s="54" t="s">
        <v>216</v>
      </c>
      <c r="I4010" s="55" t="s">
        <v>77</v>
      </c>
      <c r="J4010" s="54" t="s">
        <v>1070</v>
      </c>
      <c r="K4010" s="54" t="s">
        <v>1098</v>
      </c>
      <c r="L4010" s="54" t="s">
        <v>658</v>
      </c>
      <c r="M4010" s="54" t="s">
        <v>88</v>
      </c>
      <c r="N4010" s="54">
        <v>2.0099999999999998</v>
      </c>
      <c r="P4010" s="54">
        <v>1.85</v>
      </c>
      <c r="Q4010" s="54" t="s">
        <v>113</v>
      </c>
      <c r="R4010" s="54">
        <v>0</v>
      </c>
      <c r="U4010" s="54">
        <v>0</v>
      </c>
    </row>
    <row r="4011" spans="5:21">
      <c r="E4011" s="55">
        <v>377</v>
      </c>
      <c r="F4011" s="55">
        <v>2</v>
      </c>
      <c r="H4011" s="54" t="s">
        <v>8398</v>
      </c>
      <c r="I4011" s="55" t="s">
        <v>77</v>
      </c>
      <c r="J4011" s="54" t="s">
        <v>8399</v>
      </c>
      <c r="K4011" s="54" t="s">
        <v>8400</v>
      </c>
      <c r="L4011" s="54" t="s">
        <v>2139</v>
      </c>
      <c r="M4011" s="54" t="s">
        <v>88</v>
      </c>
      <c r="N4011" s="54">
        <v>2</v>
      </c>
      <c r="P4011" s="54">
        <v>58.99</v>
      </c>
      <c r="Q4011" s="54" t="s">
        <v>113</v>
      </c>
      <c r="R4011" s="54">
        <v>0</v>
      </c>
      <c r="U4011" s="54">
        <v>0</v>
      </c>
    </row>
    <row r="4012" spans="5:21">
      <c r="E4012" s="55">
        <v>377.01</v>
      </c>
      <c r="F4012" s="55">
        <v>1</v>
      </c>
      <c r="H4012" s="54" t="s">
        <v>8401</v>
      </c>
      <c r="I4012" s="55" t="s">
        <v>77</v>
      </c>
      <c r="J4012" s="54" t="s">
        <v>1070</v>
      </c>
      <c r="K4012" s="54" t="s">
        <v>1098</v>
      </c>
      <c r="L4012" s="54" t="s">
        <v>658</v>
      </c>
      <c r="M4012" s="54" t="s">
        <v>88</v>
      </c>
      <c r="N4012" s="54">
        <v>2.0099999999999998</v>
      </c>
      <c r="P4012" s="54">
        <v>52.15</v>
      </c>
      <c r="Q4012" s="54" t="s">
        <v>113</v>
      </c>
      <c r="R4012" s="54">
        <v>0</v>
      </c>
      <c r="U4012" s="54">
        <v>0</v>
      </c>
    </row>
    <row r="4013" spans="5:21">
      <c r="E4013" s="55">
        <v>377.02</v>
      </c>
      <c r="F4013" s="55">
        <v>1</v>
      </c>
      <c r="H4013" s="54" t="s">
        <v>8401</v>
      </c>
      <c r="I4013" s="55" t="s">
        <v>77</v>
      </c>
      <c r="J4013" s="54" t="s">
        <v>1070</v>
      </c>
      <c r="K4013" s="54" t="s">
        <v>8402</v>
      </c>
      <c r="L4013" s="54" t="s">
        <v>658</v>
      </c>
      <c r="M4013" s="54" t="s">
        <v>88</v>
      </c>
      <c r="N4013" s="54">
        <v>2.0099999999999998</v>
      </c>
      <c r="P4013" s="54">
        <v>3.68</v>
      </c>
      <c r="Q4013" s="54" t="s">
        <v>113</v>
      </c>
      <c r="R4013" s="54">
        <v>0</v>
      </c>
      <c r="U4013" s="54">
        <v>0</v>
      </c>
    </row>
    <row r="4014" spans="5:21">
      <c r="E4014" s="55">
        <v>377.03</v>
      </c>
      <c r="F4014" s="55">
        <v>1</v>
      </c>
      <c r="H4014" s="54" t="s">
        <v>216</v>
      </c>
      <c r="I4014" s="55" t="s">
        <v>77</v>
      </c>
      <c r="J4014" s="54" t="s">
        <v>1070</v>
      </c>
      <c r="K4014" s="54" t="s">
        <v>8402</v>
      </c>
      <c r="L4014" s="54" t="s">
        <v>658</v>
      </c>
      <c r="M4014" s="54" t="s">
        <v>88</v>
      </c>
      <c r="N4014" s="54">
        <v>2.0099999999999998</v>
      </c>
      <c r="P4014" s="54">
        <v>1.03</v>
      </c>
      <c r="Q4014" s="54" t="s">
        <v>113</v>
      </c>
      <c r="R4014" s="54">
        <v>0</v>
      </c>
      <c r="U4014" s="54">
        <v>0</v>
      </c>
    </row>
    <row r="4015" spans="5:21">
      <c r="E4015" s="55">
        <v>377.04</v>
      </c>
      <c r="F4015" s="55">
        <v>1</v>
      </c>
      <c r="H4015" s="54" t="s">
        <v>216</v>
      </c>
      <c r="I4015" s="55" t="s">
        <v>77</v>
      </c>
      <c r="J4015" s="54" t="s">
        <v>1070</v>
      </c>
      <c r="K4015" s="54" t="s">
        <v>8402</v>
      </c>
      <c r="L4015" s="54" t="s">
        <v>658</v>
      </c>
      <c r="M4015" s="54" t="s">
        <v>88</v>
      </c>
      <c r="N4015" s="54">
        <v>2.0099999999999998</v>
      </c>
      <c r="P4015" s="54">
        <v>7.2</v>
      </c>
      <c r="Q4015" s="54" t="s">
        <v>113</v>
      </c>
      <c r="R4015" s="54">
        <v>0</v>
      </c>
      <c r="U4015" s="54">
        <v>0</v>
      </c>
    </row>
    <row r="4016" spans="5:21">
      <c r="E4016" s="55">
        <v>378</v>
      </c>
      <c r="F4016" s="55">
        <v>1</v>
      </c>
      <c r="H4016" s="54" t="s">
        <v>8398</v>
      </c>
      <c r="I4016" s="55" t="s">
        <v>1740</v>
      </c>
      <c r="J4016" s="54" t="s">
        <v>8399</v>
      </c>
      <c r="K4016" s="54" t="s">
        <v>8400</v>
      </c>
      <c r="L4016" s="54" t="s">
        <v>2139</v>
      </c>
      <c r="M4016" s="54" t="s">
        <v>7472</v>
      </c>
      <c r="N4016" s="54">
        <v>1</v>
      </c>
      <c r="P4016" s="54">
        <v>408.1</v>
      </c>
      <c r="Q4016" s="54" t="s">
        <v>8403</v>
      </c>
      <c r="R4016" s="54">
        <v>0</v>
      </c>
      <c r="S4016" s="54">
        <v>3100</v>
      </c>
      <c r="T4016" s="54">
        <v>319</v>
      </c>
      <c r="U4016" s="54">
        <v>1</v>
      </c>
    </row>
    <row r="4017" spans="3:21">
      <c r="E4017" s="55">
        <v>378</v>
      </c>
      <c r="F4017" s="55">
        <v>2</v>
      </c>
      <c r="H4017" s="54" t="s">
        <v>216</v>
      </c>
      <c r="I4017" s="55" t="s">
        <v>77</v>
      </c>
      <c r="J4017" s="54" t="s">
        <v>1070</v>
      </c>
      <c r="K4017" s="54" t="s">
        <v>1098</v>
      </c>
      <c r="L4017" s="54" t="s">
        <v>8404</v>
      </c>
      <c r="M4017" s="54" t="s">
        <v>88</v>
      </c>
      <c r="N4017" s="54">
        <v>1</v>
      </c>
      <c r="P4017" s="54">
        <v>90</v>
      </c>
      <c r="Q4017" s="54" t="s">
        <v>113</v>
      </c>
      <c r="R4017" s="54">
        <v>0</v>
      </c>
      <c r="U4017" s="54">
        <v>0</v>
      </c>
    </row>
    <row r="4018" spans="3:21">
      <c r="E4018" s="55">
        <v>378</v>
      </c>
      <c r="F4018" s="55">
        <v>3</v>
      </c>
      <c r="H4018" s="54" t="s">
        <v>8405</v>
      </c>
      <c r="I4018" s="55" t="s">
        <v>77</v>
      </c>
      <c r="J4018" s="54" t="s">
        <v>1070</v>
      </c>
      <c r="K4018" s="54" t="s">
        <v>1098</v>
      </c>
      <c r="L4018" s="54" t="s">
        <v>658</v>
      </c>
      <c r="M4018" s="54" t="s">
        <v>88</v>
      </c>
      <c r="N4018" s="54">
        <v>1</v>
      </c>
      <c r="P4018" s="54">
        <v>135</v>
      </c>
      <c r="Q4018" s="54" t="s">
        <v>113</v>
      </c>
      <c r="R4018" s="54">
        <v>0</v>
      </c>
      <c r="U4018" s="54">
        <v>0</v>
      </c>
    </row>
    <row r="4019" spans="3:21">
      <c r="E4019" s="55">
        <v>379</v>
      </c>
      <c r="F4019" s="55">
        <v>1</v>
      </c>
      <c r="H4019" s="54" t="s">
        <v>216</v>
      </c>
      <c r="I4019" s="55" t="s">
        <v>77</v>
      </c>
      <c r="J4019" s="54" t="s">
        <v>1070</v>
      </c>
      <c r="K4019" s="54" t="s">
        <v>1098</v>
      </c>
      <c r="L4019" s="54" t="s">
        <v>8404</v>
      </c>
      <c r="M4019" s="54" t="s">
        <v>88</v>
      </c>
      <c r="N4019" s="54">
        <v>1</v>
      </c>
      <c r="P4019" s="54">
        <v>206</v>
      </c>
      <c r="Q4019" s="54" t="s">
        <v>113</v>
      </c>
      <c r="R4019" s="54">
        <v>0</v>
      </c>
      <c r="U4019" s="54">
        <v>0</v>
      </c>
    </row>
    <row r="4020" spans="3:21">
      <c r="E4020" s="55">
        <v>379</v>
      </c>
      <c r="F4020" s="55">
        <v>3</v>
      </c>
      <c r="H4020" s="54" t="s">
        <v>8405</v>
      </c>
      <c r="I4020" s="55" t="s">
        <v>1740</v>
      </c>
      <c r="J4020" s="54" t="s">
        <v>8399</v>
      </c>
      <c r="K4020" s="54" t="s">
        <v>8400</v>
      </c>
      <c r="L4020" s="54" t="s">
        <v>2139</v>
      </c>
      <c r="M4020" s="54" t="s">
        <v>7472</v>
      </c>
      <c r="N4020" s="54">
        <v>1</v>
      </c>
      <c r="P4020" s="54">
        <v>2</v>
      </c>
      <c r="Q4020" s="54" t="s">
        <v>8403</v>
      </c>
      <c r="R4020" s="54">
        <v>0</v>
      </c>
      <c r="S4020" s="54">
        <v>3100</v>
      </c>
      <c r="T4020" s="54">
        <v>319</v>
      </c>
      <c r="U4020" s="54">
        <v>1</v>
      </c>
    </row>
    <row r="4021" spans="3:21">
      <c r="E4021" s="55">
        <v>380</v>
      </c>
      <c r="F4021" s="55">
        <v>1</v>
      </c>
      <c r="H4021" s="54" t="s">
        <v>98</v>
      </c>
      <c r="I4021" s="55" t="s">
        <v>77</v>
      </c>
      <c r="J4021" s="54" t="s">
        <v>1070</v>
      </c>
      <c r="K4021" s="54" t="s">
        <v>1098</v>
      </c>
      <c r="L4021" s="54" t="s">
        <v>658</v>
      </c>
      <c r="M4021" s="54" t="s">
        <v>88</v>
      </c>
      <c r="N4021" s="54">
        <v>3</v>
      </c>
      <c r="P4021" s="54">
        <v>358</v>
      </c>
      <c r="Q4021" s="54" t="s">
        <v>113</v>
      </c>
      <c r="R4021" s="54">
        <v>0</v>
      </c>
      <c r="U4021" s="54">
        <v>0</v>
      </c>
    </row>
    <row r="4022" spans="3:21">
      <c r="E4022" s="55">
        <v>380</v>
      </c>
      <c r="F4022" s="55">
        <v>2</v>
      </c>
      <c r="G4022" s="54" t="s">
        <v>1530</v>
      </c>
      <c r="H4022" s="54" t="s">
        <v>2287</v>
      </c>
      <c r="I4022" s="55" t="s">
        <v>1531</v>
      </c>
      <c r="J4022" s="54" t="s">
        <v>8406</v>
      </c>
      <c r="K4022" s="54" t="s">
        <v>8407</v>
      </c>
      <c r="L4022" s="54" t="s">
        <v>8408</v>
      </c>
      <c r="M4022" s="54" t="s">
        <v>3766</v>
      </c>
      <c r="N4022" s="54">
        <v>3</v>
      </c>
      <c r="P4022" s="54">
        <v>15.77</v>
      </c>
      <c r="R4022" s="54">
        <v>63.81</v>
      </c>
      <c r="S4022" s="54">
        <v>3293</v>
      </c>
      <c r="T4022" s="54">
        <v>709</v>
      </c>
      <c r="U4022" s="54">
        <v>2400000</v>
      </c>
    </row>
    <row r="4023" spans="3:21">
      <c r="C4023" s="55" t="s">
        <v>8830</v>
      </c>
      <c r="E4023" s="55">
        <v>380</v>
      </c>
      <c r="F4023" s="55">
        <v>3</v>
      </c>
      <c r="H4023" s="54" t="s">
        <v>2287</v>
      </c>
      <c r="I4023" s="55">
        <v>1</v>
      </c>
      <c r="J4023" s="54" t="s">
        <v>6085</v>
      </c>
      <c r="K4023" s="54" t="s">
        <v>6083</v>
      </c>
      <c r="L4023" s="54" t="s">
        <v>363</v>
      </c>
      <c r="M4023" s="54" t="s">
        <v>104</v>
      </c>
      <c r="N4023" s="54">
        <v>3.06</v>
      </c>
      <c r="P4023" s="54">
        <v>22.5</v>
      </c>
      <c r="R4023" s="54">
        <v>9443.8799999999992</v>
      </c>
      <c r="U4023" s="54">
        <v>0</v>
      </c>
    </row>
    <row r="4024" spans="3:21">
      <c r="C4024" s="55" t="s">
        <v>8830</v>
      </c>
      <c r="E4024" s="55">
        <v>380</v>
      </c>
      <c r="F4024" s="55">
        <v>4</v>
      </c>
      <c r="G4024" s="54" t="s">
        <v>1530</v>
      </c>
      <c r="H4024" s="54" t="s">
        <v>98</v>
      </c>
      <c r="I4024" s="55" t="s">
        <v>1531</v>
      </c>
      <c r="J4024" s="54" t="s">
        <v>8409</v>
      </c>
      <c r="K4024" s="54" t="s">
        <v>8410</v>
      </c>
      <c r="L4024" s="54" t="s">
        <v>363</v>
      </c>
      <c r="M4024" s="54" t="s">
        <v>3766</v>
      </c>
      <c r="N4024" s="54">
        <v>3.06</v>
      </c>
      <c r="P4024" s="54">
        <v>12.26</v>
      </c>
      <c r="R4024" s="54">
        <v>230.43</v>
      </c>
      <c r="U4024" s="54">
        <v>0</v>
      </c>
    </row>
    <row r="4025" spans="3:21">
      <c r="C4025" s="55" t="s">
        <v>8830</v>
      </c>
      <c r="E4025" s="55">
        <v>380</v>
      </c>
      <c r="F4025" s="55">
        <v>5</v>
      </c>
      <c r="H4025" s="54" t="s">
        <v>8411</v>
      </c>
      <c r="I4025" s="55" t="s">
        <v>3974</v>
      </c>
      <c r="J4025" s="54" t="s">
        <v>8409</v>
      </c>
      <c r="K4025" s="54" t="s">
        <v>8410</v>
      </c>
      <c r="L4025" s="54" t="s">
        <v>363</v>
      </c>
      <c r="M4025" s="54" t="s">
        <v>3766</v>
      </c>
      <c r="N4025" s="54">
        <v>3.06</v>
      </c>
      <c r="P4025" s="54">
        <v>1</v>
      </c>
      <c r="R4025" s="54">
        <v>11429.08</v>
      </c>
      <c r="U4025" s="54">
        <v>0</v>
      </c>
    </row>
    <row r="4026" spans="3:21">
      <c r="C4026" s="55" t="s">
        <v>8830</v>
      </c>
      <c r="E4026" s="55">
        <v>380</v>
      </c>
      <c r="F4026" s="55">
        <v>5</v>
      </c>
      <c r="G4026" s="54" t="s">
        <v>1530</v>
      </c>
      <c r="H4026" s="54" t="s">
        <v>98</v>
      </c>
      <c r="I4026" s="55" t="s">
        <v>1531</v>
      </c>
      <c r="J4026" s="54" t="s">
        <v>8409</v>
      </c>
      <c r="K4026" s="54" t="s">
        <v>8410</v>
      </c>
      <c r="L4026" s="54" t="s">
        <v>363</v>
      </c>
      <c r="M4026" s="54" t="s">
        <v>3766</v>
      </c>
      <c r="N4026" s="54">
        <v>3.06</v>
      </c>
      <c r="P4026" s="54">
        <v>54</v>
      </c>
      <c r="R4026" s="54">
        <v>223.34</v>
      </c>
      <c r="U4026" s="54">
        <v>0</v>
      </c>
    </row>
    <row r="4027" spans="3:21">
      <c r="E4027" s="55">
        <v>380</v>
      </c>
      <c r="F4027" s="55">
        <v>6.02</v>
      </c>
      <c r="H4027" s="54" t="s">
        <v>8412</v>
      </c>
      <c r="I4027" s="55" t="s">
        <v>3974</v>
      </c>
      <c r="J4027" s="54" t="s">
        <v>8413</v>
      </c>
      <c r="K4027" s="54" t="s">
        <v>8414</v>
      </c>
      <c r="L4027" s="54" t="s">
        <v>363</v>
      </c>
      <c r="M4027" s="54" t="s">
        <v>91</v>
      </c>
      <c r="N4027" s="54">
        <v>3.06</v>
      </c>
      <c r="P4027" s="54">
        <v>1</v>
      </c>
      <c r="R4027" s="54">
        <v>15254.14</v>
      </c>
      <c r="S4027" s="54">
        <v>2760</v>
      </c>
      <c r="T4027" s="54">
        <v>115</v>
      </c>
      <c r="U4027" s="54">
        <v>1</v>
      </c>
    </row>
    <row r="4028" spans="3:21">
      <c r="E4028" s="55">
        <v>380</v>
      </c>
      <c r="F4028" s="55">
        <v>6.02</v>
      </c>
      <c r="G4028" s="54" t="s">
        <v>1530</v>
      </c>
      <c r="H4028" s="54" t="s">
        <v>8412</v>
      </c>
      <c r="I4028" s="55" t="s">
        <v>1531</v>
      </c>
      <c r="J4028" s="54" t="s">
        <v>8413</v>
      </c>
      <c r="K4028" s="54" t="s">
        <v>8414</v>
      </c>
      <c r="L4028" s="54" t="s">
        <v>363</v>
      </c>
      <c r="M4028" s="54" t="s">
        <v>91</v>
      </c>
      <c r="N4028" s="54">
        <v>3.06</v>
      </c>
      <c r="P4028" s="54">
        <v>10.59</v>
      </c>
      <c r="R4028" s="54">
        <v>42.54</v>
      </c>
      <c r="S4028" s="54">
        <v>2760</v>
      </c>
      <c r="T4028" s="54">
        <v>115</v>
      </c>
      <c r="U4028" s="54">
        <v>1</v>
      </c>
    </row>
    <row r="4029" spans="3:21">
      <c r="E4029" s="55">
        <v>380</v>
      </c>
      <c r="F4029" s="55">
        <v>6.03</v>
      </c>
      <c r="H4029" s="54" t="s">
        <v>8415</v>
      </c>
      <c r="I4029" s="55">
        <v>2</v>
      </c>
      <c r="J4029" s="54" t="s">
        <v>8416</v>
      </c>
      <c r="K4029" s="54" t="s">
        <v>7757</v>
      </c>
      <c r="L4029" s="54" t="s">
        <v>1020</v>
      </c>
      <c r="M4029" s="54" t="s">
        <v>91</v>
      </c>
      <c r="N4029" s="54">
        <v>3.06</v>
      </c>
      <c r="P4029" s="54">
        <v>2.5</v>
      </c>
      <c r="R4029" s="54">
        <v>12056.55</v>
      </c>
      <c r="U4029" s="54">
        <v>0</v>
      </c>
    </row>
    <row r="4030" spans="3:21">
      <c r="E4030" s="55">
        <v>380</v>
      </c>
      <c r="F4030" s="55">
        <v>6.04</v>
      </c>
      <c r="H4030" s="54" t="s">
        <v>8417</v>
      </c>
      <c r="I4030" s="55">
        <v>2</v>
      </c>
      <c r="J4030" s="54" t="s">
        <v>8418</v>
      </c>
      <c r="K4030" s="54" t="s">
        <v>8417</v>
      </c>
      <c r="L4030" s="54" t="s">
        <v>363</v>
      </c>
      <c r="M4030" s="54" t="s">
        <v>91</v>
      </c>
      <c r="N4030" s="54">
        <v>3.06</v>
      </c>
      <c r="P4030" s="54">
        <v>3.5</v>
      </c>
      <c r="R4030" s="54">
        <v>15995.04</v>
      </c>
      <c r="S4030" s="54">
        <v>3506</v>
      </c>
      <c r="T4030" s="54">
        <v>875</v>
      </c>
      <c r="U4030" s="54">
        <v>442500</v>
      </c>
    </row>
    <row r="4031" spans="3:21">
      <c r="E4031" s="55">
        <v>380</v>
      </c>
      <c r="F4031" s="55">
        <v>6.05</v>
      </c>
      <c r="H4031" s="54" t="s">
        <v>8419</v>
      </c>
      <c r="I4031" s="55">
        <v>2</v>
      </c>
      <c r="J4031" s="54" t="s">
        <v>8420</v>
      </c>
      <c r="K4031" s="54" t="s">
        <v>8421</v>
      </c>
      <c r="L4031" s="54" t="s">
        <v>363</v>
      </c>
      <c r="M4031" s="54" t="s">
        <v>91</v>
      </c>
      <c r="N4031" s="54">
        <v>3.06</v>
      </c>
      <c r="P4031" s="54">
        <v>1.2</v>
      </c>
      <c r="R4031" s="54">
        <v>14920.91</v>
      </c>
      <c r="S4031" s="54">
        <v>3103</v>
      </c>
      <c r="T4031" s="54">
        <v>330</v>
      </c>
      <c r="U4031" s="54">
        <v>575000</v>
      </c>
    </row>
    <row r="4032" spans="3:21">
      <c r="E4032" s="55">
        <v>380</v>
      </c>
      <c r="F4032" s="55">
        <v>7</v>
      </c>
      <c r="H4032" s="54" t="s">
        <v>8422</v>
      </c>
      <c r="I4032" s="55">
        <v>1</v>
      </c>
      <c r="J4032" s="54" t="s">
        <v>8423</v>
      </c>
      <c r="K4032" s="54" t="s">
        <v>8424</v>
      </c>
      <c r="L4032" s="54" t="s">
        <v>363</v>
      </c>
      <c r="M4032" s="54" t="s">
        <v>91</v>
      </c>
      <c r="N4032" s="54">
        <v>3.06</v>
      </c>
      <c r="P4032" s="54">
        <v>0.5</v>
      </c>
      <c r="R4032" s="54">
        <v>531.75</v>
      </c>
      <c r="S4032" s="54">
        <v>3495</v>
      </c>
      <c r="T4032" s="54">
        <v>476</v>
      </c>
      <c r="U4032" s="54">
        <v>272000</v>
      </c>
    </row>
    <row r="4033" spans="3:21">
      <c r="E4033" s="55">
        <v>380</v>
      </c>
      <c r="F4033" s="55">
        <v>8</v>
      </c>
      <c r="H4033" s="54" t="s">
        <v>8425</v>
      </c>
      <c r="I4033" s="55">
        <v>2</v>
      </c>
      <c r="J4033" s="54" t="s">
        <v>8426</v>
      </c>
      <c r="K4033" s="54" t="s">
        <v>8427</v>
      </c>
      <c r="L4033" s="54" t="s">
        <v>1660</v>
      </c>
      <c r="M4033" s="54" t="s">
        <v>3766</v>
      </c>
      <c r="N4033" s="54">
        <v>3</v>
      </c>
      <c r="P4033" s="54">
        <v>48.47</v>
      </c>
      <c r="R4033" s="54">
        <v>37222.5</v>
      </c>
      <c r="S4033" s="54">
        <v>3410</v>
      </c>
      <c r="T4033" s="54">
        <v>923</v>
      </c>
      <c r="U4033" s="54">
        <v>1</v>
      </c>
    </row>
    <row r="4034" spans="3:21">
      <c r="C4034" s="55" t="s">
        <v>8830</v>
      </c>
      <c r="D4034" s="55" t="s">
        <v>8829</v>
      </c>
      <c r="E4034" s="55">
        <v>381</v>
      </c>
      <c r="F4034" s="55">
        <v>1</v>
      </c>
      <c r="H4034" s="54" t="s">
        <v>8422</v>
      </c>
      <c r="I4034" s="55" t="s">
        <v>77</v>
      </c>
      <c r="J4034" s="54" t="s">
        <v>2191</v>
      </c>
      <c r="K4034" s="54" t="s">
        <v>3347</v>
      </c>
      <c r="L4034" s="54" t="s">
        <v>658</v>
      </c>
      <c r="M4034" s="54" t="s">
        <v>91</v>
      </c>
      <c r="N4034" s="54">
        <v>3.06</v>
      </c>
      <c r="P4034" s="54">
        <v>1.2</v>
      </c>
      <c r="Q4034" s="54" t="s">
        <v>86</v>
      </c>
      <c r="R4034" s="54">
        <v>0</v>
      </c>
      <c r="S4034" s="54">
        <v>2343</v>
      </c>
      <c r="T4034" s="54">
        <v>94</v>
      </c>
      <c r="U4034" s="54">
        <v>1</v>
      </c>
    </row>
    <row r="4035" spans="3:21">
      <c r="E4035" s="55">
        <v>381</v>
      </c>
      <c r="F4035" s="55">
        <v>2</v>
      </c>
      <c r="H4035" s="54" t="s">
        <v>8428</v>
      </c>
      <c r="I4035" s="55">
        <v>2</v>
      </c>
      <c r="J4035" s="54" t="s">
        <v>8429</v>
      </c>
      <c r="K4035" s="54" t="s">
        <v>8430</v>
      </c>
      <c r="L4035" s="54" t="s">
        <v>363</v>
      </c>
      <c r="M4035" s="54" t="s">
        <v>91</v>
      </c>
      <c r="N4035" s="54">
        <v>3.06</v>
      </c>
      <c r="P4035" s="54">
        <v>1.8</v>
      </c>
      <c r="R4035" s="54">
        <v>8447.74</v>
      </c>
      <c r="S4035" s="54">
        <v>2745</v>
      </c>
      <c r="T4035" s="54">
        <v>165</v>
      </c>
      <c r="U4035" s="54">
        <v>1</v>
      </c>
    </row>
    <row r="4036" spans="3:21">
      <c r="E4036" s="55">
        <v>382</v>
      </c>
      <c r="F4036" s="55">
        <v>1</v>
      </c>
      <c r="H4036" s="54" t="s">
        <v>8431</v>
      </c>
      <c r="I4036" s="55">
        <v>2</v>
      </c>
      <c r="J4036" s="54" t="s">
        <v>8432</v>
      </c>
      <c r="K4036" s="54" t="s">
        <v>8433</v>
      </c>
      <c r="L4036" s="54" t="s">
        <v>400</v>
      </c>
      <c r="M4036" s="54" t="s">
        <v>88</v>
      </c>
      <c r="N4036" s="54">
        <v>3.06</v>
      </c>
      <c r="P4036" s="54">
        <v>0.48</v>
      </c>
      <c r="R4036" s="54">
        <v>3612.36</v>
      </c>
      <c r="S4036" s="54">
        <v>3099</v>
      </c>
      <c r="T4036" s="54">
        <v>273</v>
      </c>
      <c r="U4036" s="54">
        <v>1</v>
      </c>
    </row>
    <row r="4037" spans="3:21">
      <c r="E4037" s="55">
        <v>383</v>
      </c>
      <c r="F4037" s="55">
        <v>1</v>
      </c>
      <c r="H4037" s="54" t="s">
        <v>8434</v>
      </c>
      <c r="I4037" s="55">
        <v>2</v>
      </c>
      <c r="J4037" s="54" t="s">
        <v>8435</v>
      </c>
      <c r="K4037" s="54" t="s">
        <v>8434</v>
      </c>
      <c r="L4037" s="54" t="s">
        <v>363</v>
      </c>
      <c r="M4037" s="54" t="s">
        <v>116</v>
      </c>
      <c r="N4037" s="54">
        <v>3.04</v>
      </c>
      <c r="P4037" s="54">
        <v>0.11</v>
      </c>
      <c r="R4037" s="54">
        <v>10549.92</v>
      </c>
      <c r="S4037" s="54">
        <v>3329</v>
      </c>
      <c r="T4037" s="54">
        <v>333</v>
      </c>
      <c r="U4037" s="54">
        <v>1</v>
      </c>
    </row>
    <row r="4038" spans="3:21">
      <c r="E4038" s="55">
        <v>383</v>
      </c>
      <c r="F4038" s="55">
        <v>1.01</v>
      </c>
      <c r="H4038" s="54" t="s">
        <v>8436</v>
      </c>
      <c r="I4038" s="55">
        <v>2</v>
      </c>
      <c r="J4038" s="54" t="s">
        <v>8437</v>
      </c>
      <c r="K4038" s="54" t="s">
        <v>8436</v>
      </c>
      <c r="L4038" s="54" t="s">
        <v>363</v>
      </c>
      <c r="M4038" s="54" t="s">
        <v>116</v>
      </c>
      <c r="N4038" s="54">
        <v>3.04</v>
      </c>
      <c r="P4038" s="54">
        <v>0.48</v>
      </c>
      <c r="R4038" s="54">
        <v>10092.620000000001</v>
      </c>
      <c r="S4038" s="54">
        <v>3346</v>
      </c>
      <c r="T4038" s="54">
        <v>795</v>
      </c>
      <c r="U4038" s="54">
        <v>330000</v>
      </c>
    </row>
    <row r="4039" spans="3:21">
      <c r="E4039" s="55">
        <v>383</v>
      </c>
      <c r="F4039" s="55">
        <v>2</v>
      </c>
      <c r="H4039" s="54" t="s">
        <v>3284</v>
      </c>
      <c r="I4039" s="55" t="s">
        <v>77</v>
      </c>
      <c r="J4039" s="54" t="s">
        <v>1492</v>
      </c>
      <c r="K4039" s="54" t="s">
        <v>1098</v>
      </c>
      <c r="L4039" s="54" t="s">
        <v>658</v>
      </c>
      <c r="M4039" s="54" t="s">
        <v>88</v>
      </c>
      <c r="N4039" s="54">
        <v>3</v>
      </c>
      <c r="P4039" s="54">
        <v>7.8</v>
      </c>
      <c r="Q4039" s="54" t="s">
        <v>113</v>
      </c>
      <c r="R4039" s="54">
        <v>0</v>
      </c>
      <c r="U4039" s="54">
        <v>0</v>
      </c>
    </row>
    <row r="4040" spans="3:21">
      <c r="E4040" s="55">
        <v>383</v>
      </c>
      <c r="F4040" s="55">
        <v>2.0099999999999998</v>
      </c>
      <c r="H4040" s="54" t="s">
        <v>8438</v>
      </c>
      <c r="I4040" s="55">
        <v>2</v>
      </c>
      <c r="J4040" s="54" t="s">
        <v>8439</v>
      </c>
      <c r="K4040" s="54" t="s">
        <v>8438</v>
      </c>
      <c r="L4040" s="54" t="s">
        <v>363</v>
      </c>
      <c r="M4040" s="54" t="s">
        <v>88</v>
      </c>
      <c r="N4040" s="54">
        <v>3</v>
      </c>
      <c r="P4040" s="54">
        <v>0</v>
      </c>
      <c r="R4040" s="54">
        <v>3924.32</v>
      </c>
      <c r="U4040" s="54">
        <v>0</v>
      </c>
    </row>
    <row r="4041" spans="3:21">
      <c r="E4041" s="55">
        <v>383</v>
      </c>
      <c r="F4041" s="55">
        <v>2.02</v>
      </c>
      <c r="H4041" s="54" t="s">
        <v>3284</v>
      </c>
      <c r="I4041" s="55">
        <v>2</v>
      </c>
      <c r="J4041" s="54" t="s">
        <v>8440</v>
      </c>
      <c r="K4041" s="54" t="s">
        <v>8441</v>
      </c>
      <c r="L4041" s="54" t="s">
        <v>3111</v>
      </c>
      <c r="M4041" s="54" t="s">
        <v>88</v>
      </c>
      <c r="N4041" s="54">
        <v>3</v>
      </c>
      <c r="P4041" s="54">
        <v>0</v>
      </c>
      <c r="R4041" s="54">
        <v>3732.89</v>
      </c>
      <c r="U4041" s="54">
        <v>0</v>
      </c>
    </row>
    <row r="4042" spans="3:21">
      <c r="E4042" s="55">
        <v>383</v>
      </c>
      <c r="F4042" s="55">
        <v>2.0299999999999998</v>
      </c>
      <c r="H4042" s="54" t="s">
        <v>8442</v>
      </c>
      <c r="I4042" s="55">
        <v>2</v>
      </c>
      <c r="J4042" s="54" t="s">
        <v>8443</v>
      </c>
      <c r="K4042" s="54" t="s">
        <v>8444</v>
      </c>
      <c r="L4042" s="54" t="s">
        <v>2303</v>
      </c>
      <c r="M4042" s="54" t="s">
        <v>88</v>
      </c>
      <c r="N4042" s="54">
        <v>3</v>
      </c>
      <c r="P4042" s="54">
        <v>0</v>
      </c>
      <c r="R4042" s="54">
        <v>1400.28</v>
      </c>
      <c r="U4042" s="54">
        <v>0</v>
      </c>
    </row>
    <row r="4043" spans="3:21">
      <c r="E4043" s="55">
        <v>383</v>
      </c>
      <c r="F4043" s="55">
        <v>2.04</v>
      </c>
      <c r="H4043" s="54" t="s">
        <v>3284</v>
      </c>
      <c r="I4043" s="55">
        <v>2</v>
      </c>
      <c r="J4043" s="54" t="s">
        <v>8445</v>
      </c>
      <c r="K4043" s="54" t="s">
        <v>8446</v>
      </c>
      <c r="L4043" s="54" t="s">
        <v>8447</v>
      </c>
      <c r="M4043" s="54" t="s">
        <v>88</v>
      </c>
      <c r="N4043" s="54">
        <v>3</v>
      </c>
      <c r="P4043" s="54">
        <v>0</v>
      </c>
      <c r="R4043" s="54">
        <v>758.63</v>
      </c>
      <c r="U4043" s="54">
        <v>0</v>
      </c>
    </row>
    <row r="4044" spans="3:21">
      <c r="E4044" s="55">
        <v>383</v>
      </c>
      <c r="F4044" s="55">
        <v>2.0499999999999998</v>
      </c>
      <c r="H4044" s="54" t="s">
        <v>3284</v>
      </c>
      <c r="I4044" s="55">
        <v>2</v>
      </c>
      <c r="J4044" s="54" t="s">
        <v>8448</v>
      </c>
      <c r="K4044" s="54" t="s">
        <v>8449</v>
      </c>
      <c r="L4044" s="54" t="s">
        <v>363</v>
      </c>
      <c r="M4044" s="54" t="s">
        <v>88</v>
      </c>
      <c r="N4044" s="54">
        <v>3</v>
      </c>
      <c r="P4044" s="54">
        <v>0</v>
      </c>
      <c r="R4044" s="54">
        <v>1315.2</v>
      </c>
      <c r="S4044" s="54">
        <v>3219</v>
      </c>
      <c r="T4044" s="54">
        <v>400</v>
      </c>
      <c r="U4044" s="54">
        <v>10</v>
      </c>
    </row>
    <row r="4045" spans="3:21">
      <c r="E4045" s="55">
        <v>383</v>
      </c>
      <c r="F4045" s="55">
        <v>2.06</v>
      </c>
      <c r="H4045" s="54" t="s">
        <v>8450</v>
      </c>
      <c r="I4045" s="55">
        <v>2</v>
      </c>
      <c r="J4045" s="54" t="s">
        <v>8451</v>
      </c>
      <c r="K4045" s="54" t="s">
        <v>8452</v>
      </c>
      <c r="L4045" s="54" t="s">
        <v>8453</v>
      </c>
      <c r="M4045" s="54" t="s">
        <v>88</v>
      </c>
      <c r="N4045" s="54">
        <v>3</v>
      </c>
      <c r="P4045" s="54">
        <v>0</v>
      </c>
      <c r="R4045" s="54">
        <v>1332.92</v>
      </c>
      <c r="S4045" s="54">
        <v>2981</v>
      </c>
      <c r="T4045" s="54">
        <v>243</v>
      </c>
      <c r="U4045" s="54">
        <v>90000</v>
      </c>
    </row>
    <row r="4046" spans="3:21">
      <c r="E4046" s="55">
        <v>383</v>
      </c>
      <c r="F4046" s="55">
        <v>2.0699999999999998</v>
      </c>
      <c r="H4046" s="54" t="s">
        <v>3284</v>
      </c>
      <c r="I4046" s="55">
        <v>2</v>
      </c>
      <c r="J4046" s="54" t="s">
        <v>8454</v>
      </c>
      <c r="K4046" s="54" t="s">
        <v>8455</v>
      </c>
      <c r="L4046" s="54" t="s">
        <v>8456</v>
      </c>
      <c r="M4046" s="54" t="s">
        <v>88</v>
      </c>
      <c r="N4046" s="54">
        <v>3</v>
      </c>
      <c r="P4046" s="54">
        <v>0</v>
      </c>
      <c r="R4046" s="54">
        <v>2158.91</v>
      </c>
      <c r="U4046" s="54">
        <v>100000</v>
      </c>
    </row>
    <row r="4047" spans="3:21">
      <c r="E4047" s="55">
        <v>383</v>
      </c>
      <c r="F4047" s="55">
        <v>2.08</v>
      </c>
      <c r="H4047" s="54" t="s">
        <v>8457</v>
      </c>
      <c r="I4047" s="55">
        <v>2</v>
      </c>
      <c r="J4047" s="54" t="s">
        <v>8458</v>
      </c>
      <c r="K4047" s="54" t="s">
        <v>8459</v>
      </c>
      <c r="L4047" s="54" t="s">
        <v>5979</v>
      </c>
      <c r="M4047" s="54" t="s">
        <v>88</v>
      </c>
      <c r="N4047" s="54">
        <v>3</v>
      </c>
      <c r="P4047" s="54">
        <v>0</v>
      </c>
      <c r="R4047" s="54">
        <v>1726.42</v>
      </c>
      <c r="U4047" s="54">
        <v>0</v>
      </c>
    </row>
    <row r="4048" spans="3:21">
      <c r="E4048" s="55">
        <v>383</v>
      </c>
      <c r="F4048" s="55">
        <v>2.09</v>
      </c>
      <c r="H4048" s="54" t="s">
        <v>8460</v>
      </c>
      <c r="I4048" s="55">
        <v>2</v>
      </c>
      <c r="J4048" s="54" t="s">
        <v>8461</v>
      </c>
      <c r="K4048" s="54" t="s">
        <v>8462</v>
      </c>
      <c r="L4048" s="54" t="s">
        <v>8463</v>
      </c>
      <c r="M4048" s="54" t="s">
        <v>88</v>
      </c>
      <c r="N4048" s="54">
        <v>3</v>
      </c>
      <c r="P4048" s="54">
        <v>0</v>
      </c>
      <c r="R4048" s="54">
        <v>2995.53</v>
      </c>
      <c r="U4048" s="54">
        <v>0</v>
      </c>
    </row>
    <row r="4049" spans="5:21">
      <c r="E4049" s="55">
        <v>383</v>
      </c>
      <c r="F4049" s="55">
        <v>2.1</v>
      </c>
      <c r="H4049" s="54" t="s">
        <v>8464</v>
      </c>
      <c r="I4049" s="55">
        <v>2</v>
      </c>
      <c r="J4049" s="54" t="s">
        <v>8465</v>
      </c>
      <c r="K4049" s="54" t="s">
        <v>8466</v>
      </c>
      <c r="L4049" s="54" t="s">
        <v>8467</v>
      </c>
      <c r="M4049" s="54" t="s">
        <v>88</v>
      </c>
      <c r="N4049" s="54">
        <v>3</v>
      </c>
      <c r="P4049" s="54">
        <v>0</v>
      </c>
      <c r="R4049" s="54">
        <v>1871.76</v>
      </c>
      <c r="U4049" s="54">
        <v>0</v>
      </c>
    </row>
    <row r="4050" spans="5:21">
      <c r="E4050" s="55">
        <v>383</v>
      </c>
      <c r="F4050" s="55">
        <v>2.11</v>
      </c>
      <c r="H4050" s="54" t="s">
        <v>3284</v>
      </c>
      <c r="I4050" s="55">
        <v>2</v>
      </c>
      <c r="J4050" s="54" t="s">
        <v>8468</v>
      </c>
      <c r="K4050" s="54" t="s">
        <v>8469</v>
      </c>
      <c r="L4050" s="54" t="s">
        <v>8470</v>
      </c>
      <c r="M4050" s="54" t="s">
        <v>88</v>
      </c>
      <c r="N4050" s="54">
        <v>3</v>
      </c>
      <c r="P4050" s="54">
        <v>0</v>
      </c>
      <c r="R4050" s="54">
        <v>2502.77</v>
      </c>
      <c r="U4050" s="54">
        <v>0</v>
      </c>
    </row>
    <row r="4051" spans="5:21">
      <c r="E4051" s="55">
        <v>383</v>
      </c>
      <c r="F4051" s="55">
        <v>2.12</v>
      </c>
      <c r="H4051" s="54" t="s">
        <v>8471</v>
      </c>
      <c r="I4051" s="55">
        <v>2</v>
      </c>
      <c r="J4051" s="54" t="s">
        <v>8472</v>
      </c>
      <c r="K4051" s="54" t="s">
        <v>8473</v>
      </c>
      <c r="L4051" s="54" t="s">
        <v>2412</v>
      </c>
      <c r="M4051" s="54" t="s">
        <v>88</v>
      </c>
      <c r="N4051" s="54">
        <v>3</v>
      </c>
      <c r="P4051" s="54">
        <v>0</v>
      </c>
      <c r="R4051" s="54">
        <v>3881.78</v>
      </c>
      <c r="S4051" s="54">
        <v>3508</v>
      </c>
      <c r="T4051" s="54">
        <v>850</v>
      </c>
      <c r="U4051" s="54">
        <v>1</v>
      </c>
    </row>
    <row r="4052" spans="5:21">
      <c r="E4052" s="55">
        <v>383</v>
      </c>
      <c r="F4052" s="55">
        <v>2.13</v>
      </c>
      <c r="H4052" s="54" t="s">
        <v>3284</v>
      </c>
      <c r="I4052" s="55">
        <v>2</v>
      </c>
      <c r="J4052" s="54" t="s">
        <v>8474</v>
      </c>
      <c r="K4052" s="54" t="s">
        <v>8475</v>
      </c>
      <c r="L4052" s="54" t="s">
        <v>8476</v>
      </c>
      <c r="M4052" s="54" t="s">
        <v>88</v>
      </c>
      <c r="N4052" s="54">
        <v>3</v>
      </c>
      <c r="P4052" s="54">
        <v>0</v>
      </c>
      <c r="R4052" s="54">
        <v>1630.7</v>
      </c>
      <c r="S4052" s="54">
        <v>2382</v>
      </c>
      <c r="T4052" s="54">
        <v>284</v>
      </c>
      <c r="U4052" s="54">
        <v>78000</v>
      </c>
    </row>
    <row r="4053" spans="5:21">
      <c r="E4053" s="55">
        <v>383</v>
      </c>
      <c r="F4053" s="55">
        <v>2.14</v>
      </c>
      <c r="H4053" s="54" t="s">
        <v>3284</v>
      </c>
      <c r="I4053" s="55">
        <v>2</v>
      </c>
      <c r="J4053" s="54" t="s">
        <v>8477</v>
      </c>
      <c r="K4053" s="54" t="s">
        <v>8478</v>
      </c>
      <c r="L4053" s="54" t="s">
        <v>8479</v>
      </c>
      <c r="M4053" s="54" t="s">
        <v>88</v>
      </c>
      <c r="N4053" s="54">
        <v>3</v>
      </c>
      <c r="P4053" s="54">
        <v>0</v>
      </c>
      <c r="R4053" s="54">
        <v>1485.36</v>
      </c>
      <c r="U4053" s="54">
        <v>0</v>
      </c>
    </row>
    <row r="4054" spans="5:21">
      <c r="E4054" s="55">
        <v>383</v>
      </c>
      <c r="F4054" s="55">
        <v>2.15</v>
      </c>
      <c r="H4054" s="54" t="s">
        <v>3284</v>
      </c>
      <c r="I4054" s="55">
        <v>2</v>
      </c>
      <c r="J4054" s="54" t="s">
        <v>8480</v>
      </c>
      <c r="K4054" s="54" t="s">
        <v>8481</v>
      </c>
      <c r="L4054" s="54" t="s">
        <v>8482</v>
      </c>
      <c r="M4054" s="54" t="s">
        <v>88</v>
      </c>
      <c r="N4054" s="54">
        <v>3</v>
      </c>
      <c r="P4054" s="54">
        <v>0</v>
      </c>
      <c r="R4054" s="54">
        <v>2385.79</v>
      </c>
      <c r="S4054" s="54">
        <v>3493</v>
      </c>
      <c r="T4054" s="54">
        <v>254</v>
      </c>
      <c r="U4054" s="54">
        <v>1</v>
      </c>
    </row>
    <row r="4055" spans="5:21">
      <c r="E4055" s="55">
        <v>383</v>
      </c>
      <c r="F4055" s="55">
        <v>4</v>
      </c>
      <c r="H4055" s="54" t="s">
        <v>8483</v>
      </c>
      <c r="I4055" s="55">
        <v>1</v>
      </c>
      <c r="J4055" s="54" t="s">
        <v>3203</v>
      </c>
      <c r="K4055" s="54" t="s">
        <v>3202</v>
      </c>
      <c r="L4055" s="54" t="s">
        <v>363</v>
      </c>
      <c r="M4055" s="54" t="s">
        <v>116</v>
      </c>
      <c r="N4055" s="54">
        <v>3.04</v>
      </c>
      <c r="P4055" s="54">
        <v>0.04</v>
      </c>
      <c r="R4055" s="54">
        <v>127.62</v>
      </c>
      <c r="S4055" s="54">
        <v>3377</v>
      </c>
      <c r="T4055" s="54">
        <v>416</v>
      </c>
      <c r="U4055" s="54">
        <v>425000</v>
      </c>
    </row>
    <row r="4056" spans="5:21">
      <c r="E4056" s="55">
        <v>384</v>
      </c>
      <c r="F4056" s="55">
        <v>1</v>
      </c>
      <c r="H4056" s="54" t="s">
        <v>8398</v>
      </c>
      <c r="I4056" s="55" t="s">
        <v>1740</v>
      </c>
      <c r="J4056" s="54" t="s">
        <v>8399</v>
      </c>
      <c r="K4056" s="54" t="s">
        <v>8400</v>
      </c>
      <c r="L4056" s="54" t="s">
        <v>2139</v>
      </c>
      <c r="M4056" s="54" t="s">
        <v>7472</v>
      </c>
      <c r="N4056" s="54" t="s">
        <v>8484</v>
      </c>
      <c r="P4056" s="54">
        <v>397.55</v>
      </c>
      <c r="Q4056" s="54" t="s">
        <v>8403</v>
      </c>
      <c r="R4056" s="54">
        <v>0</v>
      </c>
      <c r="S4056" s="54">
        <v>3100</v>
      </c>
      <c r="T4056" s="54">
        <v>319</v>
      </c>
      <c r="U4056" s="54">
        <v>1</v>
      </c>
    </row>
    <row r="4057" spans="5:21">
      <c r="E4057" s="55">
        <v>384</v>
      </c>
      <c r="F4057" s="55">
        <v>2</v>
      </c>
      <c r="H4057" s="54" t="s">
        <v>216</v>
      </c>
      <c r="I4057" s="55" t="s">
        <v>77</v>
      </c>
      <c r="J4057" s="54" t="s">
        <v>1070</v>
      </c>
      <c r="K4057" s="54" t="s">
        <v>1098</v>
      </c>
      <c r="L4057" s="54" t="s">
        <v>8485</v>
      </c>
      <c r="M4057" s="54" t="s">
        <v>88</v>
      </c>
      <c r="N4057" s="54">
        <v>1</v>
      </c>
      <c r="P4057" s="54">
        <v>330</v>
      </c>
      <c r="Q4057" s="54" t="s">
        <v>113</v>
      </c>
      <c r="R4057" s="54">
        <v>0</v>
      </c>
      <c r="U4057" s="54">
        <v>0</v>
      </c>
    </row>
    <row r="4058" spans="5:21">
      <c r="E4058" s="55">
        <v>384</v>
      </c>
      <c r="F4058" s="55">
        <v>3</v>
      </c>
      <c r="H4058" s="54" t="s">
        <v>216</v>
      </c>
      <c r="I4058" s="55" t="s">
        <v>77</v>
      </c>
      <c r="J4058" s="54" t="s">
        <v>1070</v>
      </c>
      <c r="K4058" s="54" t="s">
        <v>1098</v>
      </c>
      <c r="L4058" s="54" t="s">
        <v>658</v>
      </c>
      <c r="M4058" s="54" t="s">
        <v>88</v>
      </c>
      <c r="N4058" s="54">
        <v>3</v>
      </c>
      <c r="P4058" s="54">
        <v>7.5</v>
      </c>
      <c r="Q4058" s="54" t="s">
        <v>113</v>
      </c>
      <c r="R4058" s="54">
        <v>0</v>
      </c>
      <c r="U4058" s="54">
        <v>0</v>
      </c>
    </row>
    <row r="4059" spans="5:21">
      <c r="E4059" s="55">
        <v>384</v>
      </c>
      <c r="F4059" s="55">
        <v>4</v>
      </c>
      <c r="H4059" s="54" t="s">
        <v>3284</v>
      </c>
      <c r="I4059" s="55" t="s">
        <v>77</v>
      </c>
      <c r="J4059" s="54" t="s">
        <v>1070</v>
      </c>
      <c r="K4059" s="54" t="s">
        <v>1098</v>
      </c>
      <c r="L4059" s="54" t="s">
        <v>658</v>
      </c>
      <c r="M4059" s="54" t="s">
        <v>88</v>
      </c>
      <c r="N4059" s="54">
        <v>3</v>
      </c>
      <c r="P4059" s="54">
        <v>2</v>
      </c>
      <c r="Q4059" s="54" t="s">
        <v>113</v>
      </c>
      <c r="R4059" s="54">
        <v>0</v>
      </c>
      <c r="U4059" s="54">
        <v>0</v>
      </c>
    </row>
    <row r="4060" spans="5:21">
      <c r="E4060" s="55">
        <v>384</v>
      </c>
      <c r="F4060" s="55">
        <v>5</v>
      </c>
      <c r="H4060" s="54" t="s">
        <v>216</v>
      </c>
      <c r="I4060" s="55" t="s">
        <v>77</v>
      </c>
      <c r="J4060" s="54" t="s">
        <v>1070</v>
      </c>
      <c r="K4060" s="54" t="s">
        <v>1098</v>
      </c>
      <c r="L4060" s="54" t="s">
        <v>8404</v>
      </c>
      <c r="M4060" s="54" t="s">
        <v>88</v>
      </c>
      <c r="N4060" s="54" t="s">
        <v>3421</v>
      </c>
      <c r="P4060" s="54">
        <v>368</v>
      </c>
      <c r="Q4060" s="54" t="s">
        <v>113</v>
      </c>
      <c r="R4060" s="54">
        <v>0</v>
      </c>
      <c r="U4060" s="54">
        <v>0</v>
      </c>
    </row>
    <row r="4061" spans="5:21">
      <c r="E4061" s="55">
        <v>384</v>
      </c>
      <c r="F4061" s="55">
        <v>6</v>
      </c>
      <c r="H4061" s="54" t="s">
        <v>216</v>
      </c>
      <c r="I4061" s="55" t="s">
        <v>77</v>
      </c>
      <c r="J4061" s="54" t="s">
        <v>1070</v>
      </c>
      <c r="K4061" s="54" t="s">
        <v>1098</v>
      </c>
      <c r="L4061" s="54" t="s">
        <v>658</v>
      </c>
      <c r="M4061" s="54" t="s">
        <v>88</v>
      </c>
      <c r="N4061" s="54">
        <v>2</v>
      </c>
      <c r="P4061" s="54">
        <v>650</v>
      </c>
      <c r="Q4061" s="54" t="s">
        <v>113</v>
      </c>
      <c r="R4061" s="54">
        <v>0</v>
      </c>
      <c r="U4061" s="54">
        <v>0</v>
      </c>
    </row>
    <row r="4062" spans="5:21">
      <c r="E4062" s="55">
        <v>384</v>
      </c>
      <c r="F4062" s="55">
        <v>7</v>
      </c>
      <c r="H4062" s="54" t="s">
        <v>216</v>
      </c>
      <c r="I4062" s="55" t="s">
        <v>77</v>
      </c>
      <c r="J4062" s="54" t="s">
        <v>1070</v>
      </c>
      <c r="K4062" s="54" t="s">
        <v>1098</v>
      </c>
      <c r="L4062" s="54" t="s">
        <v>658</v>
      </c>
      <c r="M4062" s="54" t="s">
        <v>88</v>
      </c>
      <c r="N4062" s="54">
        <v>2</v>
      </c>
      <c r="P4062" s="54">
        <v>10</v>
      </c>
      <c r="Q4062" s="54" t="s">
        <v>113</v>
      </c>
      <c r="R4062" s="54">
        <v>0</v>
      </c>
      <c r="U4062" s="54">
        <v>0</v>
      </c>
    </row>
    <row r="4063" spans="5:21">
      <c r="E4063" s="55">
        <v>384</v>
      </c>
      <c r="F4063" s="55">
        <v>8</v>
      </c>
      <c r="H4063" s="54" t="s">
        <v>8486</v>
      </c>
      <c r="I4063" s="55">
        <v>2</v>
      </c>
      <c r="J4063" s="54" t="s">
        <v>8487</v>
      </c>
      <c r="K4063" s="54" t="s">
        <v>8486</v>
      </c>
      <c r="L4063" s="54" t="s">
        <v>309</v>
      </c>
      <c r="M4063" s="54" t="s">
        <v>3766</v>
      </c>
      <c r="N4063" s="54">
        <v>2</v>
      </c>
      <c r="P4063" s="54">
        <v>0.68</v>
      </c>
      <c r="R4063" s="54">
        <v>20812.7</v>
      </c>
      <c r="S4063" s="54">
        <v>3347</v>
      </c>
      <c r="T4063" s="54">
        <v>493</v>
      </c>
      <c r="U4063" s="54">
        <v>10</v>
      </c>
    </row>
    <row r="4064" spans="5:21">
      <c r="E4064" s="55">
        <v>384.01</v>
      </c>
      <c r="F4064" s="55">
        <v>1</v>
      </c>
      <c r="H4064" s="54" t="s">
        <v>216</v>
      </c>
      <c r="I4064" s="55" t="s">
        <v>77</v>
      </c>
      <c r="J4064" s="54" t="s">
        <v>1070</v>
      </c>
      <c r="K4064" s="54" t="s">
        <v>1098</v>
      </c>
      <c r="L4064" s="54" t="s">
        <v>658</v>
      </c>
      <c r="M4064" s="54" t="s">
        <v>91</v>
      </c>
      <c r="N4064" s="54" t="s">
        <v>8488</v>
      </c>
      <c r="P4064" s="54">
        <v>2.2999999999999998</v>
      </c>
      <c r="Q4064" s="54" t="s">
        <v>113</v>
      </c>
      <c r="R4064" s="54">
        <v>0</v>
      </c>
      <c r="U4064" s="54">
        <v>0</v>
      </c>
    </row>
    <row r="4065" spans="5:21">
      <c r="E4065" s="55">
        <v>384.02</v>
      </c>
      <c r="F4065" s="55">
        <v>1</v>
      </c>
      <c r="H4065" s="54" t="s">
        <v>216</v>
      </c>
      <c r="I4065" s="55" t="s">
        <v>77</v>
      </c>
      <c r="J4065" s="54" t="s">
        <v>1070</v>
      </c>
      <c r="K4065" s="54" t="s">
        <v>1098</v>
      </c>
      <c r="L4065" s="54" t="s">
        <v>658</v>
      </c>
      <c r="M4065" s="54" t="s">
        <v>3766</v>
      </c>
      <c r="N4065" s="54" t="s">
        <v>8489</v>
      </c>
      <c r="P4065" s="54">
        <v>9.67</v>
      </c>
      <c r="Q4065" s="54" t="s">
        <v>113</v>
      </c>
      <c r="R4065" s="54">
        <v>0</v>
      </c>
      <c r="U4065" s="54">
        <v>0</v>
      </c>
    </row>
    <row r="4066" spans="5:21">
      <c r="E4066" s="55">
        <v>384.02</v>
      </c>
      <c r="F4066" s="55">
        <v>2</v>
      </c>
      <c r="H4066" s="54" t="s">
        <v>216</v>
      </c>
      <c r="I4066" s="55" t="s">
        <v>77</v>
      </c>
      <c r="J4066" s="54" t="s">
        <v>2191</v>
      </c>
      <c r="K4066" s="54" t="s">
        <v>8490</v>
      </c>
      <c r="L4066" s="54" t="s">
        <v>8491</v>
      </c>
      <c r="M4066" s="54" t="s">
        <v>3766</v>
      </c>
      <c r="N4066" s="54" t="s">
        <v>8489</v>
      </c>
      <c r="P4066" s="54">
        <v>4.78</v>
      </c>
      <c r="Q4066" s="54" t="s">
        <v>86</v>
      </c>
      <c r="R4066" s="54">
        <v>0</v>
      </c>
      <c r="S4066" s="54">
        <v>3100</v>
      </c>
      <c r="T4066" s="54">
        <v>319</v>
      </c>
      <c r="U4066" s="54">
        <v>1</v>
      </c>
    </row>
    <row r="4067" spans="5:21">
      <c r="E4067" s="55">
        <v>384.03</v>
      </c>
      <c r="F4067" s="55">
        <v>1</v>
      </c>
      <c r="H4067" s="54" t="s">
        <v>216</v>
      </c>
      <c r="I4067" s="55" t="s">
        <v>77</v>
      </c>
      <c r="J4067" s="54" t="s">
        <v>8399</v>
      </c>
      <c r="K4067" s="54" t="s">
        <v>8400</v>
      </c>
      <c r="L4067" s="54" t="s">
        <v>2139</v>
      </c>
      <c r="M4067" s="54" t="s">
        <v>88</v>
      </c>
      <c r="N4067" s="54">
        <v>2.0099999999999998</v>
      </c>
      <c r="P4067" s="54">
        <v>1.1399999999999999</v>
      </c>
      <c r="Q4067" s="54" t="s">
        <v>113</v>
      </c>
      <c r="R4067" s="54">
        <v>0</v>
      </c>
      <c r="U4067" s="54">
        <v>0</v>
      </c>
    </row>
    <row r="4068" spans="5:21">
      <c r="E4068" s="55">
        <v>385</v>
      </c>
      <c r="F4068" s="55">
        <v>1</v>
      </c>
      <c r="H4068" s="54" t="s">
        <v>3526</v>
      </c>
      <c r="I4068" s="55" t="s">
        <v>77</v>
      </c>
      <c r="J4068" s="54" t="s">
        <v>656</v>
      </c>
      <c r="K4068" s="54" t="s">
        <v>3529</v>
      </c>
      <c r="L4068" s="54" t="s">
        <v>658</v>
      </c>
      <c r="M4068" s="54" t="s">
        <v>3393</v>
      </c>
      <c r="N4068" s="54">
        <v>6</v>
      </c>
      <c r="P4068" s="54">
        <v>1.9</v>
      </c>
      <c r="Q4068" s="54" t="s">
        <v>3530</v>
      </c>
      <c r="R4068" s="54">
        <v>0</v>
      </c>
      <c r="U4068" s="54">
        <v>0</v>
      </c>
    </row>
    <row r="4069" spans="5:21">
      <c r="E4069" s="55">
        <v>385</v>
      </c>
      <c r="F4069" s="55">
        <v>2</v>
      </c>
      <c r="H4069" s="54" t="s">
        <v>3526</v>
      </c>
      <c r="I4069" s="55" t="s">
        <v>77</v>
      </c>
      <c r="J4069" s="54" t="s">
        <v>1070</v>
      </c>
      <c r="K4069" s="54" t="s">
        <v>1098</v>
      </c>
      <c r="L4069" s="54" t="s">
        <v>658</v>
      </c>
      <c r="M4069" s="54" t="s">
        <v>3393</v>
      </c>
      <c r="N4069" s="54">
        <v>6</v>
      </c>
      <c r="P4069" s="54">
        <v>6</v>
      </c>
      <c r="Q4069" s="54" t="s">
        <v>6109</v>
      </c>
      <c r="R4069" s="54">
        <v>0</v>
      </c>
      <c r="U4069" s="54">
        <v>0</v>
      </c>
    </row>
    <row r="4070" spans="5:21">
      <c r="E4070" s="55">
        <v>385</v>
      </c>
      <c r="F4070" s="55">
        <v>3</v>
      </c>
      <c r="H4070" s="54" t="s">
        <v>3526</v>
      </c>
      <c r="I4070" s="55" t="s">
        <v>77</v>
      </c>
      <c r="J4070" s="54" t="s">
        <v>656</v>
      </c>
      <c r="K4070" s="54" t="s">
        <v>3529</v>
      </c>
      <c r="L4070" s="54" t="s">
        <v>658</v>
      </c>
      <c r="M4070" s="54" t="s">
        <v>3393</v>
      </c>
      <c r="N4070" s="54">
        <v>6</v>
      </c>
      <c r="P4070" s="54">
        <v>22.14</v>
      </c>
      <c r="Q4070" s="54" t="s">
        <v>3530</v>
      </c>
      <c r="R4070" s="54">
        <v>0</v>
      </c>
      <c r="U4070" s="54">
        <v>0</v>
      </c>
    </row>
    <row r="4071" spans="5:21">
      <c r="E4071" s="55">
        <v>400</v>
      </c>
      <c r="F4071" s="55">
        <v>111</v>
      </c>
      <c r="H4071" s="54" t="s">
        <v>8492</v>
      </c>
      <c r="I4071" s="55">
        <v>2</v>
      </c>
      <c r="J4071" s="54" t="s">
        <v>8493</v>
      </c>
      <c r="K4071" s="54" t="s">
        <v>8492</v>
      </c>
      <c r="L4071" s="54" t="s">
        <v>363</v>
      </c>
      <c r="M4071" s="54" t="s">
        <v>215</v>
      </c>
      <c r="N4071" s="54">
        <v>7.06</v>
      </c>
      <c r="P4071" s="54">
        <v>0.42</v>
      </c>
      <c r="R4071" s="54">
        <v>8412.2900000000009</v>
      </c>
      <c r="S4071" s="54">
        <v>2595</v>
      </c>
      <c r="T4071" s="54">
        <v>154</v>
      </c>
      <c r="U4071" s="54">
        <v>185400</v>
      </c>
    </row>
    <row r="4072" spans="5:21">
      <c r="E4072" s="55">
        <v>400</v>
      </c>
      <c r="F4072" s="55">
        <v>113</v>
      </c>
      <c r="H4072" s="54" t="s">
        <v>8494</v>
      </c>
      <c r="I4072" s="55">
        <v>2</v>
      </c>
      <c r="J4072" s="54" t="s">
        <v>8495</v>
      </c>
      <c r="K4072" s="54" t="s">
        <v>8496</v>
      </c>
      <c r="L4072" s="54" t="s">
        <v>8497</v>
      </c>
      <c r="M4072" s="54" t="s">
        <v>215</v>
      </c>
      <c r="N4072" s="54">
        <v>7.06</v>
      </c>
      <c r="P4072" s="54">
        <v>0.48</v>
      </c>
      <c r="R4072" s="54">
        <v>8178.32</v>
      </c>
      <c r="S4072" s="54">
        <v>3499</v>
      </c>
      <c r="T4072" s="54">
        <v>248</v>
      </c>
      <c r="U4072" s="54">
        <v>1</v>
      </c>
    </row>
    <row r="4073" spans="5:21">
      <c r="E4073" s="55">
        <v>400</v>
      </c>
      <c r="F4073" s="55">
        <v>115</v>
      </c>
      <c r="H4073" s="54" t="s">
        <v>8498</v>
      </c>
      <c r="I4073" s="55">
        <v>2</v>
      </c>
      <c r="J4073" s="54" t="s">
        <v>8499</v>
      </c>
      <c r="K4073" s="54" t="s">
        <v>8498</v>
      </c>
      <c r="L4073" s="54" t="s">
        <v>363</v>
      </c>
      <c r="M4073" s="54" t="s">
        <v>215</v>
      </c>
      <c r="N4073" s="54">
        <v>7.06</v>
      </c>
      <c r="P4073" s="54">
        <v>0.56000000000000005</v>
      </c>
      <c r="R4073" s="54">
        <v>9555.4699999999993</v>
      </c>
      <c r="U4073" s="54">
        <v>0</v>
      </c>
    </row>
    <row r="4074" spans="5:21">
      <c r="E4074" s="55">
        <v>400</v>
      </c>
      <c r="F4074" s="55">
        <v>117</v>
      </c>
      <c r="H4074" s="54" t="s">
        <v>8500</v>
      </c>
      <c r="I4074" s="55">
        <v>2</v>
      </c>
      <c r="J4074" s="54" t="s">
        <v>8501</v>
      </c>
      <c r="K4074" s="54" t="s">
        <v>8500</v>
      </c>
      <c r="L4074" s="54" t="s">
        <v>363</v>
      </c>
      <c r="M4074" s="54" t="s">
        <v>215</v>
      </c>
      <c r="N4074" s="54">
        <v>7.06</v>
      </c>
      <c r="P4074" s="54">
        <v>0.44</v>
      </c>
      <c r="R4074" s="54">
        <v>8763.24</v>
      </c>
      <c r="S4074" s="54">
        <v>3354</v>
      </c>
      <c r="T4074" s="54">
        <v>551</v>
      </c>
      <c r="U4074" s="54">
        <v>279000</v>
      </c>
    </row>
    <row r="4075" spans="5:21">
      <c r="E4075" s="55">
        <v>400</v>
      </c>
      <c r="F4075" s="55">
        <v>119</v>
      </c>
      <c r="H4075" s="54" t="s">
        <v>8502</v>
      </c>
      <c r="I4075" s="55">
        <v>2</v>
      </c>
      <c r="J4075" s="54" t="s">
        <v>8503</v>
      </c>
      <c r="K4075" s="54" t="s">
        <v>8502</v>
      </c>
      <c r="L4075" s="54" t="s">
        <v>2159</v>
      </c>
      <c r="M4075" s="54" t="s">
        <v>215</v>
      </c>
      <c r="N4075" s="54">
        <v>7.06</v>
      </c>
      <c r="P4075" s="54">
        <v>0.22</v>
      </c>
      <c r="R4075" s="54">
        <v>9840.92</v>
      </c>
      <c r="S4075" s="54">
        <v>3311</v>
      </c>
      <c r="T4075" s="54">
        <v>948</v>
      </c>
      <c r="U4075" s="54">
        <v>1</v>
      </c>
    </row>
    <row r="4076" spans="5:21">
      <c r="E4076" s="55">
        <v>400</v>
      </c>
      <c r="F4076" s="55">
        <v>120</v>
      </c>
      <c r="H4076" s="54" t="s">
        <v>8504</v>
      </c>
      <c r="I4076" s="55">
        <v>2</v>
      </c>
      <c r="J4076" s="54" t="s">
        <v>8505</v>
      </c>
      <c r="K4076" s="54" t="s">
        <v>8504</v>
      </c>
      <c r="L4076" s="54" t="s">
        <v>363</v>
      </c>
      <c r="M4076" s="54" t="s">
        <v>215</v>
      </c>
      <c r="N4076" s="54">
        <v>7.06</v>
      </c>
      <c r="P4076" s="54">
        <v>0.44</v>
      </c>
      <c r="R4076" s="54">
        <v>7905.35</v>
      </c>
      <c r="S4076" s="54">
        <v>3175</v>
      </c>
      <c r="T4076" s="54">
        <v>319</v>
      </c>
      <c r="U4076" s="54">
        <v>322500</v>
      </c>
    </row>
    <row r="4077" spans="5:21">
      <c r="E4077" s="55">
        <v>400</v>
      </c>
      <c r="F4077" s="55">
        <v>122</v>
      </c>
      <c r="H4077" s="54" t="s">
        <v>8506</v>
      </c>
      <c r="I4077" s="55">
        <v>2</v>
      </c>
      <c r="J4077" s="54" t="s">
        <v>8507</v>
      </c>
      <c r="K4077" s="54" t="s">
        <v>8506</v>
      </c>
      <c r="L4077" s="54" t="s">
        <v>363</v>
      </c>
      <c r="M4077" s="54" t="s">
        <v>215</v>
      </c>
      <c r="N4077" s="54">
        <v>7.06</v>
      </c>
      <c r="P4077" s="54">
        <v>0.49</v>
      </c>
      <c r="R4077" s="54">
        <v>10837.07</v>
      </c>
      <c r="S4077" s="54">
        <v>2140</v>
      </c>
      <c r="T4077" s="54">
        <v>18</v>
      </c>
      <c r="U4077" s="54">
        <v>209900</v>
      </c>
    </row>
    <row r="4078" spans="5:21">
      <c r="E4078" s="55">
        <v>400</v>
      </c>
      <c r="F4078" s="55">
        <v>124</v>
      </c>
      <c r="H4078" s="54" t="s">
        <v>8508</v>
      </c>
      <c r="I4078" s="55">
        <v>2</v>
      </c>
      <c r="J4078" s="54" t="s">
        <v>8509</v>
      </c>
      <c r="K4078" s="54" t="s">
        <v>8508</v>
      </c>
      <c r="L4078" s="54" t="s">
        <v>363</v>
      </c>
      <c r="M4078" s="54" t="s">
        <v>215</v>
      </c>
      <c r="N4078" s="54">
        <v>7.06</v>
      </c>
      <c r="P4078" s="54">
        <v>0.63</v>
      </c>
      <c r="R4078" s="54">
        <v>12081.36</v>
      </c>
      <c r="S4078" s="54">
        <v>3023</v>
      </c>
      <c r="T4078" s="54">
        <v>220</v>
      </c>
      <c r="U4078" s="54">
        <v>375000</v>
      </c>
    </row>
    <row r="4079" spans="5:21">
      <c r="E4079" s="55">
        <v>400</v>
      </c>
      <c r="F4079" s="55">
        <v>126</v>
      </c>
      <c r="H4079" s="54" t="s">
        <v>8510</v>
      </c>
      <c r="I4079" s="55">
        <v>2</v>
      </c>
      <c r="J4079" s="54" t="s">
        <v>8511</v>
      </c>
      <c r="K4079" s="54" t="s">
        <v>8512</v>
      </c>
      <c r="L4079" s="54" t="s">
        <v>363</v>
      </c>
      <c r="M4079" s="54" t="s">
        <v>215</v>
      </c>
      <c r="N4079" s="54">
        <v>7.06</v>
      </c>
      <c r="P4079" s="54">
        <v>0.82</v>
      </c>
      <c r="R4079" s="54">
        <v>13843.23</v>
      </c>
      <c r="S4079" s="54">
        <v>3278</v>
      </c>
      <c r="T4079" s="54">
        <v>230</v>
      </c>
      <c r="U4079" s="54">
        <v>1</v>
      </c>
    </row>
    <row r="4080" spans="5:21">
      <c r="E4080" s="55">
        <v>400</v>
      </c>
      <c r="F4080" s="55">
        <v>128</v>
      </c>
      <c r="H4080" s="54" t="s">
        <v>8513</v>
      </c>
      <c r="I4080" s="55">
        <v>2</v>
      </c>
      <c r="J4080" s="54" t="s">
        <v>431</v>
      </c>
      <c r="K4080" s="54" t="s">
        <v>886</v>
      </c>
      <c r="L4080" s="54" t="s">
        <v>887</v>
      </c>
      <c r="M4080" s="54" t="s">
        <v>215</v>
      </c>
      <c r="N4080" s="54">
        <v>7.06</v>
      </c>
      <c r="P4080" s="54">
        <v>1.1200000000000001</v>
      </c>
      <c r="R4080" s="54">
        <v>11166.75</v>
      </c>
      <c r="S4080" s="54">
        <v>3480</v>
      </c>
      <c r="T4080" s="54">
        <v>782</v>
      </c>
      <c r="U4080" s="54">
        <v>100</v>
      </c>
    </row>
    <row r="4081" spans="5:21">
      <c r="E4081" s="55">
        <v>400</v>
      </c>
      <c r="F4081" s="55">
        <v>130</v>
      </c>
      <c r="H4081" s="54" t="s">
        <v>8514</v>
      </c>
      <c r="I4081" s="55">
        <v>2</v>
      </c>
      <c r="J4081" s="54" t="s">
        <v>8515</v>
      </c>
      <c r="K4081" s="54" t="s">
        <v>8516</v>
      </c>
      <c r="L4081" s="54" t="s">
        <v>2159</v>
      </c>
      <c r="M4081" s="54" t="s">
        <v>215</v>
      </c>
      <c r="N4081" s="54">
        <v>7.06</v>
      </c>
      <c r="P4081" s="54">
        <v>1.0900000000000001</v>
      </c>
      <c r="R4081" s="54">
        <v>11134.85</v>
      </c>
      <c r="S4081" s="54">
        <v>3345</v>
      </c>
      <c r="T4081" s="54">
        <v>481</v>
      </c>
      <c r="U4081" s="54">
        <v>310000</v>
      </c>
    </row>
    <row r="4082" spans="5:21">
      <c r="E4082" s="55">
        <v>400</v>
      </c>
      <c r="F4082" s="55">
        <v>132</v>
      </c>
      <c r="H4082" s="54" t="s">
        <v>8517</v>
      </c>
      <c r="I4082" s="55">
        <v>2</v>
      </c>
      <c r="J4082" s="54" t="s">
        <v>8518</v>
      </c>
      <c r="K4082" s="54" t="s">
        <v>8517</v>
      </c>
      <c r="L4082" s="54" t="s">
        <v>363</v>
      </c>
      <c r="M4082" s="54" t="s">
        <v>215</v>
      </c>
      <c r="N4082" s="54">
        <v>7.06</v>
      </c>
      <c r="P4082" s="54">
        <v>1.61</v>
      </c>
      <c r="R4082" s="54">
        <v>9855.1</v>
      </c>
      <c r="S4082" s="54">
        <v>3202</v>
      </c>
      <c r="T4082" s="54">
        <v>1</v>
      </c>
      <c r="U4082" s="54">
        <v>376000</v>
      </c>
    </row>
    <row r="4083" spans="5:21">
      <c r="E4083" s="55">
        <v>400</v>
      </c>
      <c r="F4083" s="55">
        <v>135</v>
      </c>
      <c r="H4083" s="54" t="s">
        <v>8519</v>
      </c>
      <c r="I4083" s="55">
        <v>2</v>
      </c>
      <c r="J4083" s="54" t="s">
        <v>8520</v>
      </c>
      <c r="K4083" s="54" t="s">
        <v>8519</v>
      </c>
      <c r="L4083" s="54" t="s">
        <v>363</v>
      </c>
      <c r="M4083" s="54" t="s">
        <v>215</v>
      </c>
      <c r="N4083" s="54">
        <v>7.06</v>
      </c>
      <c r="P4083" s="54">
        <v>0.69</v>
      </c>
      <c r="R4083" s="54">
        <v>8706.52</v>
      </c>
      <c r="S4083" s="54">
        <v>3454</v>
      </c>
      <c r="T4083" s="54">
        <v>463</v>
      </c>
      <c r="U4083" s="54">
        <v>1</v>
      </c>
    </row>
    <row r="4084" spans="5:21">
      <c r="E4084" s="55">
        <v>400</v>
      </c>
      <c r="F4084" s="55">
        <v>136.02000000000001</v>
      </c>
      <c r="H4084" s="54" t="s">
        <v>8521</v>
      </c>
      <c r="I4084" s="55" t="s">
        <v>321</v>
      </c>
      <c r="J4084" s="54" t="s">
        <v>8522</v>
      </c>
      <c r="K4084" s="54" t="s">
        <v>8523</v>
      </c>
      <c r="L4084" s="54" t="s">
        <v>363</v>
      </c>
      <c r="M4084" s="54" t="s">
        <v>215</v>
      </c>
      <c r="N4084" s="54">
        <v>7.06</v>
      </c>
      <c r="P4084" s="54">
        <v>0.6</v>
      </c>
      <c r="R4084" s="54">
        <v>2127</v>
      </c>
      <c r="U4084" s="54">
        <v>0</v>
      </c>
    </row>
    <row r="4085" spans="5:21">
      <c r="E4085" s="55">
        <v>400</v>
      </c>
      <c r="F4085" s="55">
        <v>137.02000000000001</v>
      </c>
      <c r="H4085" s="54" t="s">
        <v>8524</v>
      </c>
      <c r="I4085" s="55">
        <v>2</v>
      </c>
      <c r="J4085" s="54" t="s">
        <v>8525</v>
      </c>
      <c r="K4085" s="54" t="s">
        <v>8526</v>
      </c>
      <c r="L4085" s="54" t="s">
        <v>363</v>
      </c>
      <c r="M4085" s="54" t="s">
        <v>215</v>
      </c>
      <c r="N4085" s="54">
        <v>7.06</v>
      </c>
      <c r="P4085" s="54">
        <v>0.65</v>
      </c>
      <c r="R4085" s="54">
        <v>8624.99</v>
      </c>
      <c r="S4085" s="54">
        <v>2016</v>
      </c>
      <c r="T4085" s="54">
        <v>25</v>
      </c>
      <c r="U4085" s="54">
        <v>142500</v>
      </c>
    </row>
    <row r="4086" spans="5:21">
      <c r="E4086" s="55">
        <v>400</v>
      </c>
      <c r="F4086" s="55">
        <v>139</v>
      </c>
      <c r="H4086" s="54" t="s">
        <v>8527</v>
      </c>
      <c r="I4086" s="55">
        <v>2</v>
      </c>
      <c r="J4086" s="54" t="s">
        <v>8528</v>
      </c>
      <c r="K4086" s="54" t="s">
        <v>8527</v>
      </c>
      <c r="L4086" s="54" t="s">
        <v>363</v>
      </c>
      <c r="M4086" s="54" t="s">
        <v>215</v>
      </c>
      <c r="N4086" s="54">
        <v>7.06</v>
      </c>
      <c r="P4086" s="54">
        <v>0.53</v>
      </c>
      <c r="R4086" s="54">
        <v>9773.57</v>
      </c>
      <c r="U4086" s="54">
        <v>0</v>
      </c>
    </row>
    <row r="4087" spans="5:21">
      <c r="E4087" s="55">
        <v>400</v>
      </c>
      <c r="F4087" s="55">
        <v>141</v>
      </c>
      <c r="H4087" s="54" t="s">
        <v>8529</v>
      </c>
      <c r="I4087" s="55">
        <v>2</v>
      </c>
      <c r="J4087" s="54" t="s">
        <v>8530</v>
      </c>
      <c r="K4087" s="54" t="s">
        <v>8531</v>
      </c>
      <c r="L4087" s="54" t="s">
        <v>363</v>
      </c>
      <c r="M4087" s="54" t="s">
        <v>215</v>
      </c>
      <c r="N4087" s="54">
        <v>7.06</v>
      </c>
      <c r="P4087" s="54">
        <v>1.53</v>
      </c>
      <c r="R4087" s="54">
        <v>9670.76</v>
      </c>
      <c r="S4087" s="54">
        <v>2766</v>
      </c>
      <c r="T4087" s="54">
        <v>279</v>
      </c>
      <c r="U4087" s="54">
        <v>279000</v>
      </c>
    </row>
    <row r="4088" spans="5:21">
      <c r="E4088" s="55">
        <v>400</v>
      </c>
      <c r="F4088" s="55">
        <v>143</v>
      </c>
      <c r="H4088" s="54" t="s">
        <v>8532</v>
      </c>
      <c r="I4088" s="55">
        <v>2</v>
      </c>
      <c r="J4088" s="54" t="s">
        <v>8533</v>
      </c>
      <c r="K4088" s="54" t="s">
        <v>8532</v>
      </c>
      <c r="L4088" s="54" t="s">
        <v>363</v>
      </c>
      <c r="M4088" s="54" t="s">
        <v>215</v>
      </c>
      <c r="N4088" s="54">
        <v>7.06</v>
      </c>
      <c r="P4088" s="54">
        <v>1.56</v>
      </c>
      <c r="R4088" s="54">
        <v>10230.870000000001</v>
      </c>
      <c r="S4088" s="54">
        <v>2900</v>
      </c>
      <c r="T4088" s="54">
        <v>182</v>
      </c>
      <c r="U4088" s="54">
        <v>1</v>
      </c>
    </row>
    <row r="4089" spans="5:21">
      <c r="E4089" s="55">
        <v>400</v>
      </c>
      <c r="F4089" s="55">
        <v>145</v>
      </c>
      <c r="H4089" s="54" t="s">
        <v>8534</v>
      </c>
      <c r="I4089" s="55">
        <v>2</v>
      </c>
      <c r="J4089" s="54" t="s">
        <v>8535</v>
      </c>
      <c r="K4089" s="54" t="s">
        <v>8534</v>
      </c>
      <c r="L4089" s="54" t="s">
        <v>363</v>
      </c>
      <c r="M4089" s="54" t="s">
        <v>215</v>
      </c>
      <c r="N4089" s="54">
        <v>7.06</v>
      </c>
      <c r="P4089" s="54">
        <v>0.77</v>
      </c>
      <c r="R4089" s="54">
        <v>10050.08</v>
      </c>
      <c r="S4089" s="54">
        <v>3365</v>
      </c>
      <c r="T4089" s="54">
        <v>744</v>
      </c>
      <c r="U4089" s="54">
        <v>309000</v>
      </c>
    </row>
    <row r="4090" spans="5:21">
      <c r="E4090" s="55">
        <v>400</v>
      </c>
      <c r="F4090" s="55">
        <v>148</v>
      </c>
      <c r="H4090" s="54" t="s">
        <v>8536</v>
      </c>
      <c r="I4090" s="55">
        <v>2</v>
      </c>
      <c r="J4090" s="54" t="s">
        <v>8537</v>
      </c>
      <c r="K4090" s="54" t="s">
        <v>8536</v>
      </c>
      <c r="L4090" s="54" t="s">
        <v>363</v>
      </c>
      <c r="M4090" s="54" t="s">
        <v>215</v>
      </c>
      <c r="N4090" s="54">
        <v>7.03</v>
      </c>
      <c r="P4090" s="54">
        <v>1.87</v>
      </c>
      <c r="R4090" s="54">
        <v>10103.25</v>
      </c>
      <c r="S4090" s="54">
        <v>2442</v>
      </c>
      <c r="T4090" s="54">
        <v>74</v>
      </c>
      <c r="U4090" s="54">
        <v>112500</v>
      </c>
    </row>
    <row r="4091" spans="5:21">
      <c r="E4091" s="55">
        <v>400</v>
      </c>
      <c r="F4091" s="55">
        <v>150</v>
      </c>
      <c r="H4091" s="54" t="s">
        <v>8538</v>
      </c>
      <c r="I4091" s="55">
        <v>2</v>
      </c>
      <c r="J4091" s="54" t="s">
        <v>8539</v>
      </c>
      <c r="K4091" s="54" t="s">
        <v>8538</v>
      </c>
      <c r="L4091" s="54" t="s">
        <v>363</v>
      </c>
      <c r="M4091" s="54" t="s">
        <v>215</v>
      </c>
      <c r="N4091" s="54">
        <v>7.03</v>
      </c>
      <c r="P4091" s="54">
        <v>1.1499999999999999</v>
      </c>
      <c r="R4091" s="54">
        <v>10620.82</v>
      </c>
      <c r="U4091" s="54">
        <v>0</v>
      </c>
    </row>
    <row r="4092" spans="5:21">
      <c r="E4092" s="55">
        <v>400</v>
      </c>
      <c r="F4092" s="55">
        <v>152</v>
      </c>
      <c r="H4092" s="54" t="s">
        <v>8540</v>
      </c>
      <c r="I4092" s="55">
        <v>2</v>
      </c>
      <c r="J4092" s="54" t="s">
        <v>8541</v>
      </c>
      <c r="K4092" s="54" t="s">
        <v>8540</v>
      </c>
      <c r="L4092" s="54" t="s">
        <v>363</v>
      </c>
      <c r="M4092" s="54" t="s">
        <v>215</v>
      </c>
      <c r="N4092" s="54">
        <v>7.03</v>
      </c>
      <c r="P4092" s="54">
        <v>0.82</v>
      </c>
      <c r="R4092" s="54">
        <v>9660.1299999999992</v>
      </c>
      <c r="S4092" s="54">
        <v>2000</v>
      </c>
      <c r="T4092" s="54">
        <v>132</v>
      </c>
      <c r="U4092" s="54">
        <v>187000</v>
      </c>
    </row>
    <row r="4093" spans="5:21">
      <c r="E4093" s="55">
        <v>400</v>
      </c>
      <c r="F4093" s="55">
        <v>154</v>
      </c>
      <c r="H4093" s="54" t="s">
        <v>8542</v>
      </c>
      <c r="I4093" s="55">
        <v>2</v>
      </c>
      <c r="J4093" s="54" t="s">
        <v>8543</v>
      </c>
      <c r="K4093" s="54" t="s">
        <v>8542</v>
      </c>
      <c r="L4093" s="54" t="s">
        <v>363</v>
      </c>
      <c r="M4093" s="54" t="s">
        <v>215</v>
      </c>
      <c r="N4093" s="54">
        <v>7.03</v>
      </c>
      <c r="P4093" s="54">
        <v>1.42</v>
      </c>
      <c r="R4093" s="54">
        <v>9059.17</v>
      </c>
      <c r="U4093" s="54">
        <v>0</v>
      </c>
    </row>
    <row r="4094" spans="5:21">
      <c r="E4094" s="55">
        <v>400</v>
      </c>
      <c r="F4094" s="55">
        <v>156</v>
      </c>
      <c r="H4094" s="54" t="s">
        <v>8544</v>
      </c>
      <c r="I4094" s="55">
        <v>2</v>
      </c>
      <c r="J4094" s="54" t="s">
        <v>8545</v>
      </c>
      <c r="K4094" s="54" t="s">
        <v>8544</v>
      </c>
      <c r="L4094" s="54" t="s">
        <v>363</v>
      </c>
      <c r="M4094" s="54" t="s">
        <v>215</v>
      </c>
      <c r="N4094" s="54">
        <v>7.03</v>
      </c>
      <c r="P4094" s="54">
        <v>0.77</v>
      </c>
      <c r="R4094" s="54">
        <v>9936.64</v>
      </c>
      <c r="S4094" s="54">
        <v>2373</v>
      </c>
      <c r="T4094" s="54">
        <v>271</v>
      </c>
      <c r="U4094" s="54">
        <v>225000</v>
      </c>
    </row>
    <row r="4095" spans="5:21">
      <c r="E4095" s="55">
        <v>400</v>
      </c>
      <c r="F4095" s="55">
        <v>157</v>
      </c>
      <c r="H4095" s="54" t="s">
        <v>8546</v>
      </c>
      <c r="I4095" s="55">
        <v>1</v>
      </c>
      <c r="J4095" s="54" t="s">
        <v>8545</v>
      </c>
      <c r="K4095" s="54" t="s">
        <v>8547</v>
      </c>
      <c r="L4095" s="54" t="s">
        <v>363</v>
      </c>
      <c r="M4095" s="54" t="s">
        <v>215</v>
      </c>
      <c r="N4095" s="54">
        <v>7.03</v>
      </c>
      <c r="P4095" s="54">
        <v>0.79</v>
      </c>
      <c r="R4095" s="54">
        <v>531.75</v>
      </c>
      <c r="S4095" s="54">
        <v>2060</v>
      </c>
      <c r="T4095" s="54">
        <v>126</v>
      </c>
      <c r="U4095" s="54">
        <v>5000</v>
      </c>
    </row>
    <row r="4096" spans="5:21">
      <c r="E4096" s="55">
        <v>400</v>
      </c>
      <c r="F4096" s="55">
        <v>158</v>
      </c>
      <c r="H4096" s="54" t="s">
        <v>8548</v>
      </c>
      <c r="I4096" s="55">
        <v>1</v>
      </c>
      <c r="J4096" s="54" t="s">
        <v>8549</v>
      </c>
      <c r="K4096" s="54" t="s">
        <v>8550</v>
      </c>
      <c r="L4096" s="54" t="s">
        <v>363</v>
      </c>
      <c r="M4096" s="54" t="s">
        <v>215</v>
      </c>
      <c r="N4096" s="54">
        <v>7.03</v>
      </c>
      <c r="P4096" s="54">
        <v>0.48</v>
      </c>
      <c r="R4096" s="54">
        <v>510.48</v>
      </c>
      <c r="S4096" s="54">
        <v>2627</v>
      </c>
      <c r="T4096" s="54">
        <v>70</v>
      </c>
      <c r="U4096" s="54">
        <v>16000</v>
      </c>
    </row>
    <row r="4097" spans="5:21">
      <c r="E4097" s="55">
        <v>400</v>
      </c>
      <c r="F4097" s="55">
        <v>159</v>
      </c>
      <c r="H4097" s="54" t="s">
        <v>8550</v>
      </c>
      <c r="I4097" s="55">
        <v>2</v>
      </c>
      <c r="J4097" s="54" t="s">
        <v>8549</v>
      </c>
      <c r="K4097" s="54" t="s">
        <v>8550</v>
      </c>
      <c r="L4097" s="54" t="s">
        <v>363</v>
      </c>
      <c r="M4097" s="54" t="s">
        <v>215</v>
      </c>
      <c r="N4097" s="54">
        <v>7.03</v>
      </c>
      <c r="P4097" s="54">
        <v>0.54</v>
      </c>
      <c r="R4097" s="54">
        <v>9716.85</v>
      </c>
      <c r="S4097" s="54">
        <v>2352</v>
      </c>
      <c r="T4097" s="54">
        <v>70</v>
      </c>
      <c r="U4097" s="54">
        <v>197000</v>
      </c>
    </row>
    <row r="4098" spans="5:21">
      <c r="E4098" s="55">
        <v>400</v>
      </c>
      <c r="F4098" s="55">
        <v>161</v>
      </c>
      <c r="H4098" s="54" t="s">
        <v>8551</v>
      </c>
      <c r="I4098" s="55">
        <v>1</v>
      </c>
      <c r="J4098" s="54" t="s">
        <v>8552</v>
      </c>
      <c r="K4098" s="54" t="s">
        <v>8553</v>
      </c>
      <c r="L4098" s="54" t="s">
        <v>363</v>
      </c>
      <c r="M4098" s="54" t="s">
        <v>215</v>
      </c>
      <c r="N4098" s="54">
        <v>7.03</v>
      </c>
      <c r="P4098" s="54">
        <v>0.27</v>
      </c>
      <c r="R4098" s="54">
        <v>287.14999999999998</v>
      </c>
      <c r="S4098" s="54">
        <v>3493</v>
      </c>
      <c r="T4098" s="54">
        <v>730</v>
      </c>
      <c r="U4098" s="54">
        <v>295750</v>
      </c>
    </row>
    <row r="4099" spans="5:21">
      <c r="E4099" s="55">
        <v>400</v>
      </c>
      <c r="F4099" s="55">
        <v>162</v>
      </c>
      <c r="H4099" s="54" t="s">
        <v>8553</v>
      </c>
      <c r="I4099" s="55">
        <v>2</v>
      </c>
      <c r="J4099" s="54" t="s">
        <v>8552</v>
      </c>
      <c r="K4099" s="54" t="s">
        <v>8553</v>
      </c>
      <c r="L4099" s="54" t="s">
        <v>363</v>
      </c>
      <c r="M4099" s="54" t="s">
        <v>215</v>
      </c>
      <c r="N4099" s="54">
        <v>7.03</v>
      </c>
      <c r="P4099" s="54">
        <v>0.68</v>
      </c>
      <c r="R4099" s="54">
        <v>9355.26</v>
      </c>
      <c r="S4099" s="54">
        <v>3493</v>
      </c>
      <c r="T4099" s="54">
        <v>730</v>
      </c>
      <c r="U4099" s="54">
        <v>295750</v>
      </c>
    </row>
    <row r="4100" spans="5:21">
      <c r="E4100" s="55">
        <v>400</v>
      </c>
      <c r="F4100" s="55">
        <v>164</v>
      </c>
      <c r="H4100" s="54" t="s">
        <v>8554</v>
      </c>
      <c r="I4100" s="55">
        <v>2</v>
      </c>
      <c r="J4100" s="54" t="s">
        <v>8555</v>
      </c>
      <c r="K4100" s="54" t="s">
        <v>8554</v>
      </c>
      <c r="L4100" s="54" t="s">
        <v>363</v>
      </c>
      <c r="M4100" s="54" t="s">
        <v>215</v>
      </c>
      <c r="N4100" s="54">
        <v>7.03</v>
      </c>
      <c r="P4100" s="54">
        <v>1.57</v>
      </c>
      <c r="R4100" s="54">
        <v>13720.85</v>
      </c>
      <c r="U4100" s="54">
        <v>0</v>
      </c>
    </row>
    <row r="4101" spans="5:21">
      <c r="E4101" s="55">
        <v>400</v>
      </c>
      <c r="F4101" s="55">
        <v>166</v>
      </c>
      <c r="H4101" s="54" t="s">
        <v>8556</v>
      </c>
      <c r="I4101" s="55">
        <v>2</v>
      </c>
      <c r="J4101" s="54" t="s">
        <v>8557</v>
      </c>
      <c r="K4101" s="54" t="s">
        <v>8556</v>
      </c>
      <c r="L4101" s="54" t="s">
        <v>363</v>
      </c>
      <c r="M4101" s="54" t="s">
        <v>215</v>
      </c>
      <c r="N4101" s="54">
        <v>7.03</v>
      </c>
      <c r="P4101" s="54">
        <v>1.97</v>
      </c>
      <c r="R4101" s="54">
        <v>10822.89</v>
      </c>
      <c r="U4101" s="54">
        <v>0</v>
      </c>
    </row>
    <row r="4102" spans="5:21">
      <c r="E4102" s="55">
        <v>401</v>
      </c>
      <c r="F4102" s="55">
        <v>171</v>
      </c>
      <c r="H4102" s="54" t="s">
        <v>8558</v>
      </c>
      <c r="I4102" s="55">
        <v>2</v>
      </c>
      <c r="J4102" s="54" t="s">
        <v>8559</v>
      </c>
      <c r="K4102" s="54" t="s">
        <v>8560</v>
      </c>
      <c r="L4102" s="54" t="s">
        <v>363</v>
      </c>
      <c r="M4102" s="54" t="s">
        <v>116</v>
      </c>
      <c r="N4102" s="54">
        <v>7.03</v>
      </c>
      <c r="P4102" s="54">
        <v>0.53</v>
      </c>
      <c r="R4102" s="54">
        <v>8869.59</v>
      </c>
      <c r="S4102" s="54">
        <v>3485</v>
      </c>
      <c r="T4102" s="54">
        <v>359</v>
      </c>
      <c r="U4102" s="54">
        <v>310000</v>
      </c>
    </row>
    <row r="4103" spans="5:21">
      <c r="E4103" s="55">
        <v>401</v>
      </c>
      <c r="F4103" s="55">
        <v>172</v>
      </c>
      <c r="H4103" s="54" t="s">
        <v>8561</v>
      </c>
      <c r="I4103" s="55">
        <v>2</v>
      </c>
      <c r="J4103" s="54" t="s">
        <v>8562</v>
      </c>
      <c r="K4103" s="54" t="s">
        <v>8561</v>
      </c>
      <c r="L4103" s="54" t="s">
        <v>363</v>
      </c>
      <c r="M4103" s="54" t="s">
        <v>116</v>
      </c>
      <c r="N4103" s="54">
        <v>7.03</v>
      </c>
      <c r="P4103" s="54">
        <v>0.88</v>
      </c>
      <c r="R4103" s="54">
        <v>10897.33</v>
      </c>
      <c r="S4103" s="54">
        <v>3236</v>
      </c>
      <c r="T4103" s="54">
        <v>319</v>
      </c>
      <c r="U4103" s="54">
        <v>435000</v>
      </c>
    </row>
    <row r="4104" spans="5:21">
      <c r="E4104" s="55">
        <v>401</v>
      </c>
      <c r="F4104" s="55">
        <v>174</v>
      </c>
      <c r="H4104" s="54" t="s">
        <v>8563</v>
      </c>
      <c r="I4104" s="55">
        <v>2</v>
      </c>
      <c r="J4104" s="54" t="s">
        <v>8564</v>
      </c>
      <c r="K4104" s="54" t="s">
        <v>8563</v>
      </c>
      <c r="L4104" s="54" t="s">
        <v>2159</v>
      </c>
      <c r="M4104" s="54" t="s">
        <v>116</v>
      </c>
      <c r="N4104" s="54">
        <v>7.03</v>
      </c>
      <c r="P4104" s="54">
        <v>0.97</v>
      </c>
      <c r="R4104" s="54">
        <v>10872.52</v>
      </c>
      <c r="S4104" s="54">
        <v>3387</v>
      </c>
      <c r="T4104" s="54">
        <v>939</v>
      </c>
      <c r="U4104" s="54">
        <v>324500</v>
      </c>
    </row>
    <row r="4105" spans="5:21">
      <c r="E4105" s="55">
        <v>401</v>
      </c>
      <c r="F4105" s="55">
        <v>179</v>
      </c>
      <c r="H4105" s="54" t="s">
        <v>8565</v>
      </c>
      <c r="I4105" s="55">
        <v>2</v>
      </c>
      <c r="J4105" s="54" t="s">
        <v>8566</v>
      </c>
      <c r="K4105" s="54" t="s">
        <v>8565</v>
      </c>
      <c r="L4105" s="54" t="s">
        <v>363</v>
      </c>
      <c r="M4105" s="54" t="s">
        <v>116</v>
      </c>
      <c r="N4105" s="54">
        <v>7.03</v>
      </c>
      <c r="P4105" s="54">
        <v>1.28</v>
      </c>
      <c r="R4105" s="54">
        <v>10333.68</v>
      </c>
      <c r="S4105" s="54">
        <v>3490</v>
      </c>
      <c r="T4105" s="54">
        <v>768</v>
      </c>
      <c r="U4105" s="54">
        <v>320000</v>
      </c>
    </row>
    <row r="4106" spans="5:21">
      <c r="E4106" s="55">
        <v>401</v>
      </c>
      <c r="F4106" s="55">
        <v>181</v>
      </c>
      <c r="H4106" s="54" t="s">
        <v>8567</v>
      </c>
      <c r="I4106" s="55">
        <v>2</v>
      </c>
      <c r="J4106" s="54" t="s">
        <v>8568</v>
      </c>
      <c r="K4106" s="54" t="s">
        <v>8567</v>
      </c>
      <c r="L4106" s="54" t="s">
        <v>363</v>
      </c>
      <c r="M4106" s="54" t="s">
        <v>116</v>
      </c>
      <c r="N4106" s="54">
        <v>7.03</v>
      </c>
      <c r="P4106" s="54">
        <v>0.5</v>
      </c>
      <c r="R4106" s="54">
        <v>7848.63</v>
      </c>
      <c r="S4106" s="54">
        <v>3346</v>
      </c>
      <c r="T4106" s="54">
        <v>774</v>
      </c>
      <c r="U4106" s="54">
        <v>227500</v>
      </c>
    </row>
    <row r="4107" spans="5:21">
      <c r="E4107" s="55">
        <v>401</v>
      </c>
      <c r="F4107" s="55">
        <v>183</v>
      </c>
      <c r="H4107" s="54" t="s">
        <v>8569</v>
      </c>
      <c r="I4107" s="55">
        <v>2</v>
      </c>
      <c r="J4107" s="54" t="s">
        <v>8570</v>
      </c>
      <c r="K4107" s="54" t="s">
        <v>8569</v>
      </c>
      <c r="L4107" s="54" t="s">
        <v>363</v>
      </c>
      <c r="M4107" s="54" t="s">
        <v>116</v>
      </c>
      <c r="N4107" s="54">
        <v>7.03</v>
      </c>
      <c r="P4107" s="54">
        <v>1.02</v>
      </c>
      <c r="R4107" s="54">
        <v>9794.84</v>
      </c>
      <c r="S4107" s="54">
        <v>3493</v>
      </c>
      <c r="T4107" s="54">
        <v>433</v>
      </c>
      <c r="U4107" s="54">
        <v>285000</v>
      </c>
    </row>
    <row r="4108" spans="5:21">
      <c r="E4108" s="55">
        <v>401</v>
      </c>
      <c r="F4108" s="55">
        <v>185</v>
      </c>
      <c r="H4108" s="54" t="s">
        <v>8571</v>
      </c>
      <c r="I4108" s="55">
        <v>1</v>
      </c>
      <c r="J4108" s="54" t="s">
        <v>4639</v>
      </c>
      <c r="K4108" s="54" t="s">
        <v>4638</v>
      </c>
      <c r="L4108" s="54" t="s">
        <v>363</v>
      </c>
      <c r="M4108" s="54" t="s">
        <v>116</v>
      </c>
      <c r="N4108" s="54">
        <v>7.03</v>
      </c>
      <c r="P4108" s="54">
        <v>0.64</v>
      </c>
      <c r="R4108" s="54">
        <v>1861.13</v>
      </c>
      <c r="S4108" s="54">
        <v>2845</v>
      </c>
      <c r="T4108" s="54">
        <v>226</v>
      </c>
      <c r="U4108" s="54">
        <v>1</v>
      </c>
    </row>
    <row r="4109" spans="5:21">
      <c r="E4109" s="55">
        <v>401</v>
      </c>
      <c r="F4109" s="55">
        <v>188</v>
      </c>
      <c r="H4109" s="54" t="s">
        <v>8572</v>
      </c>
      <c r="I4109" s="55">
        <v>2</v>
      </c>
      <c r="J4109" s="54" t="s">
        <v>8573</v>
      </c>
      <c r="K4109" s="54" t="s">
        <v>8572</v>
      </c>
      <c r="L4109" s="54" t="s">
        <v>363</v>
      </c>
      <c r="M4109" s="54" t="s">
        <v>116</v>
      </c>
      <c r="N4109" s="54">
        <v>7.06</v>
      </c>
      <c r="P4109" s="54">
        <v>0.6</v>
      </c>
      <c r="R4109" s="54">
        <v>9582.14</v>
      </c>
      <c r="S4109" s="54">
        <v>2603</v>
      </c>
      <c r="T4109" s="54">
        <v>74</v>
      </c>
      <c r="U4109" s="54">
        <v>1</v>
      </c>
    </row>
    <row r="4110" spans="5:21">
      <c r="E4110" s="55">
        <v>401</v>
      </c>
      <c r="F4110" s="55">
        <v>190</v>
      </c>
      <c r="H4110" s="54" t="s">
        <v>8574</v>
      </c>
      <c r="I4110" s="55">
        <v>2</v>
      </c>
      <c r="J4110" s="54" t="s">
        <v>8575</v>
      </c>
      <c r="K4110" s="54" t="s">
        <v>8574</v>
      </c>
      <c r="L4110" s="54" t="s">
        <v>363</v>
      </c>
      <c r="M4110" s="54" t="s">
        <v>116</v>
      </c>
      <c r="N4110" s="54">
        <v>7.06</v>
      </c>
      <c r="P4110" s="54">
        <v>0.82</v>
      </c>
      <c r="R4110" s="54">
        <v>13166.13</v>
      </c>
      <c r="S4110" s="54">
        <v>2618</v>
      </c>
      <c r="T4110" s="54">
        <v>166</v>
      </c>
      <c r="U4110" s="54">
        <v>325000</v>
      </c>
    </row>
    <row r="4111" spans="5:21">
      <c r="E4111" s="55">
        <v>401</v>
      </c>
      <c r="F4111" s="55">
        <v>192</v>
      </c>
      <c r="H4111" s="54" t="s">
        <v>8576</v>
      </c>
      <c r="I4111" s="55">
        <v>2</v>
      </c>
      <c r="J4111" s="54" t="s">
        <v>8577</v>
      </c>
      <c r="K4111" s="54" t="s">
        <v>8576</v>
      </c>
      <c r="L4111" s="54" t="s">
        <v>363</v>
      </c>
      <c r="M4111" s="54" t="s">
        <v>116</v>
      </c>
      <c r="N4111" s="54">
        <v>7.06</v>
      </c>
      <c r="P4111" s="54">
        <v>0.55000000000000004</v>
      </c>
      <c r="R4111" s="54">
        <v>8972.4</v>
      </c>
      <c r="U4111" s="54">
        <v>0</v>
      </c>
    </row>
    <row r="4112" spans="5:21">
      <c r="E4112" s="55">
        <v>401</v>
      </c>
      <c r="F4112" s="55">
        <v>195</v>
      </c>
      <c r="H4112" s="54" t="s">
        <v>8578</v>
      </c>
      <c r="I4112" s="55">
        <v>2</v>
      </c>
      <c r="J4112" s="54" t="s">
        <v>8579</v>
      </c>
      <c r="K4112" s="54" t="s">
        <v>8578</v>
      </c>
      <c r="L4112" s="54" t="s">
        <v>363</v>
      </c>
      <c r="M4112" s="54" t="s">
        <v>116</v>
      </c>
      <c r="N4112" s="54">
        <v>7.06</v>
      </c>
      <c r="P4112" s="54">
        <v>1.1499999999999999</v>
      </c>
      <c r="R4112" s="54">
        <v>9052.08</v>
      </c>
      <c r="S4112" s="54">
        <v>1927</v>
      </c>
      <c r="T4112" s="54">
        <v>87</v>
      </c>
      <c r="U4112" s="54">
        <v>148000</v>
      </c>
    </row>
    <row r="4113" spans="5:21">
      <c r="E4113" s="55">
        <v>401</v>
      </c>
      <c r="F4113" s="55">
        <v>198</v>
      </c>
      <c r="H4113" s="54" t="s">
        <v>8580</v>
      </c>
      <c r="I4113" s="55">
        <v>2</v>
      </c>
      <c r="J4113" s="54" t="s">
        <v>8581</v>
      </c>
      <c r="K4113" s="54" t="s">
        <v>8582</v>
      </c>
      <c r="L4113" s="54" t="s">
        <v>8583</v>
      </c>
      <c r="M4113" s="54" t="s">
        <v>116</v>
      </c>
      <c r="N4113" s="54">
        <v>7.06</v>
      </c>
      <c r="P4113" s="54">
        <v>0.74</v>
      </c>
      <c r="R4113" s="54">
        <v>9933.09</v>
      </c>
      <c r="S4113" s="54">
        <v>3468</v>
      </c>
      <c r="T4113" s="54">
        <v>54</v>
      </c>
      <c r="U4113" s="54">
        <v>178000</v>
      </c>
    </row>
    <row r="4114" spans="5:21">
      <c r="E4114" s="55">
        <v>401</v>
      </c>
      <c r="F4114" s="55">
        <v>201</v>
      </c>
      <c r="H4114" s="54" t="s">
        <v>8584</v>
      </c>
      <c r="I4114" s="55">
        <v>2</v>
      </c>
      <c r="J4114" s="54" t="s">
        <v>8585</v>
      </c>
      <c r="K4114" s="54" t="s">
        <v>8584</v>
      </c>
      <c r="L4114" s="54" t="s">
        <v>363</v>
      </c>
      <c r="M4114" s="54" t="s">
        <v>116</v>
      </c>
      <c r="N4114" s="54">
        <v>7.06</v>
      </c>
      <c r="P4114" s="54">
        <v>0.51</v>
      </c>
      <c r="R4114" s="54">
        <v>9933.09</v>
      </c>
      <c r="U4114" s="54">
        <v>0</v>
      </c>
    </row>
    <row r="4115" spans="5:21">
      <c r="E4115" s="55">
        <v>401</v>
      </c>
      <c r="F4115" s="55">
        <v>203</v>
      </c>
      <c r="H4115" s="54" t="s">
        <v>8586</v>
      </c>
      <c r="I4115" s="55">
        <v>2</v>
      </c>
      <c r="J4115" s="54" t="s">
        <v>8587</v>
      </c>
      <c r="K4115" s="54" t="s">
        <v>8586</v>
      </c>
      <c r="L4115" s="54" t="s">
        <v>363</v>
      </c>
      <c r="M4115" s="54" t="s">
        <v>116</v>
      </c>
      <c r="N4115" s="54">
        <v>7.06</v>
      </c>
      <c r="P4115" s="54">
        <v>0.56999999999999995</v>
      </c>
      <c r="R4115" s="54">
        <v>11134.85</v>
      </c>
      <c r="S4115" s="54">
        <v>2506</v>
      </c>
      <c r="T4115" s="54">
        <v>104</v>
      </c>
      <c r="U4115" s="54">
        <v>205000</v>
      </c>
    </row>
    <row r="4116" spans="5:21">
      <c r="E4116" s="55">
        <v>401</v>
      </c>
      <c r="F4116" s="55">
        <v>204</v>
      </c>
      <c r="H4116" s="54" t="s">
        <v>8588</v>
      </c>
      <c r="I4116" s="55" t="s">
        <v>321</v>
      </c>
      <c r="J4116" s="54" t="s">
        <v>4730</v>
      </c>
      <c r="K4116" s="54" t="s">
        <v>4731</v>
      </c>
      <c r="L4116" s="54" t="s">
        <v>363</v>
      </c>
      <c r="M4116" s="54" t="s">
        <v>116</v>
      </c>
      <c r="N4116" s="54">
        <v>7.06</v>
      </c>
      <c r="P4116" s="54">
        <v>0.89</v>
      </c>
      <c r="R4116" s="54">
        <v>13999.21</v>
      </c>
      <c r="U4116" s="54">
        <v>0</v>
      </c>
    </row>
    <row r="4117" spans="5:21">
      <c r="E4117" s="55">
        <v>401</v>
      </c>
      <c r="F4117" s="55">
        <v>210</v>
      </c>
      <c r="H4117" s="54" t="s">
        <v>8589</v>
      </c>
      <c r="I4117" s="55">
        <v>1</v>
      </c>
      <c r="J4117" s="54" t="s">
        <v>4730</v>
      </c>
      <c r="K4117" s="54" t="s">
        <v>4731</v>
      </c>
      <c r="L4117" s="54" t="s">
        <v>363</v>
      </c>
      <c r="M4117" s="54" t="s">
        <v>116</v>
      </c>
      <c r="N4117" s="54">
        <v>7.06</v>
      </c>
      <c r="P4117" s="54">
        <v>0.36</v>
      </c>
      <c r="R4117" s="54">
        <v>1003.24</v>
      </c>
      <c r="U4117" s="54">
        <v>0</v>
      </c>
    </row>
    <row r="4118" spans="5:21">
      <c r="E4118" s="55">
        <v>401</v>
      </c>
      <c r="F4118" s="55">
        <v>212</v>
      </c>
      <c r="H4118" s="54" t="s">
        <v>8590</v>
      </c>
      <c r="I4118" s="55">
        <v>2</v>
      </c>
      <c r="J4118" s="54" t="s">
        <v>8591</v>
      </c>
      <c r="K4118" s="54" t="s">
        <v>8590</v>
      </c>
      <c r="L4118" s="54" t="s">
        <v>363</v>
      </c>
      <c r="M4118" s="54" t="s">
        <v>116</v>
      </c>
      <c r="N4118" s="54">
        <v>7.06</v>
      </c>
      <c r="P4118" s="54">
        <v>0.45</v>
      </c>
      <c r="R4118" s="54">
        <v>8518.64</v>
      </c>
      <c r="S4118" s="54">
        <v>3240</v>
      </c>
      <c r="T4118" s="54">
        <v>624</v>
      </c>
      <c r="U4118" s="54">
        <v>100000</v>
      </c>
    </row>
    <row r="4119" spans="5:21">
      <c r="E4119" s="55">
        <v>401</v>
      </c>
      <c r="F4119" s="55">
        <v>214</v>
      </c>
      <c r="H4119" s="54" t="s">
        <v>8592</v>
      </c>
      <c r="I4119" s="55">
        <v>1</v>
      </c>
      <c r="J4119" s="54" t="s">
        <v>8593</v>
      </c>
      <c r="K4119" s="54" t="s">
        <v>8594</v>
      </c>
      <c r="L4119" s="54" t="s">
        <v>1133</v>
      </c>
      <c r="M4119" s="54" t="s">
        <v>116</v>
      </c>
      <c r="N4119" s="54">
        <v>7.06</v>
      </c>
      <c r="P4119" s="54">
        <v>0.52</v>
      </c>
      <c r="R4119" s="54">
        <v>1804.41</v>
      </c>
      <c r="U4119" s="54">
        <v>0</v>
      </c>
    </row>
    <row r="4120" spans="5:21">
      <c r="E4120" s="55">
        <v>401</v>
      </c>
      <c r="F4120" s="55">
        <v>924</v>
      </c>
      <c r="H4120" s="54" t="s">
        <v>8595</v>
      </c>
      <c r="I4120" s="55">
        <v>2</v>
      </c>
      <c r="J4120" s="54" t="s">
        <v>8596</v>
      </c>
      <c r="K4120" s="54" t="s">
        <v>8595</v>
      </c>
      <c r="L4120" s="54" t="s">
        <v>363</v>
      </c>
      <c r="M4120" s="54" t="s">
        <v>116</v>
      </c>
      <c r="N4120" s="54">
        <v>7.03</v>
      </c>
      <c r="P4120" s="54">
        <v>1</v>
      </c>
      <c r="R4120" s="54">
        <v>12815.18</v>
      </c>
      <c r="S4120" s="54">
        <v>1753</v>
      </c>
      <c r="T4120" s="54">
        <v>273</v>
      </c>
      <c r="U4120" s="54">
        <v>100</v>
      </c>
    </row>
    <row r="4121" spans="5:21">
      <c r="E4121" s="55">
        <v>402</v>
      </c>
      <c r="F4121" s="55">
        <v>227</v>
      </c>
      <c r="H4121" s="54" t="s">
        <v>8597</v>
      </c>
      <c r="I4121" s="55">
        <v>2</v>
      </c>
      <c r="J4121" s="54" t="s">
        <v>8598</v>
      </c>
      <c r="K4121" s="54" t="s">
        <v>8597</v>
      </c>
      <c r="L4121" s="54" t="s">
        <v>363</v>
      </c>
      <c r="M4121" s="54" t="s">
        <v>215</v>
      </c>
      <c r="N4121" s="54">
        <v>7.06</v>
      </c>
      <c r="P4121" s="54">
        <v>0.44</v>
      </c>
      <c r="R4121" s="54">
        <v>7660.75</v>
      </c>
      <c r="S4121" s="54">
        <v>2246</v>
      </c>
      <c r="T4121" s="54">
        <v>43</v>
      </c>
      <c r="U4121" s="54">
        <v>142000</v>
      </c>
    </row>
    <row r="4122" spans="5:21">
      <c r="E4122" s="55">
        <v>402</v>
      </c>
      <c r="F4122" s="55">
        <v>228</v>
      </c>
      <c r="H4122" s="54" t="s">
        <v>8599</v>
      </c>
      <c r="I4122" s="55">
        <v>2</v>
      </c>
      <c r="J4122" s="54" t="s">
        <v>8600</v>
      </c>
      <c r="K4122" s="54" t="s">
        <v>8599</v>
      </c>
      <c r="L4122" s="54" t="s">
        <v>363</v>
      </c>
      <c r="M4122" s="54" t="s">
        <v>215</v>
      </c>
      <c r="N4122" s="54">
        <v>7.06</v>
      </c>
      <c r="P4122" s="54">
        <v>0.28000000000000003</v>
      </c>
      <c r="R4122" s="54">
        <v>8841.23</v>
      </c>
      <c r="S4122" s="54">
        <v>2381</v>
      </c>
      <c r="T4122" s="54">
        <v>133</v>
      </c>
      <c r="U4122" s="54">
        <v>145000</v>
      </c>
    </row>
    <row r="4123" spans="5:21">
      <c r="E4123" s="55">
        <v>402</v>
      </c>
      <c r="F4123" s="55">
        <v>229</v>
      </c>
      <c r="H4123" s="54" t="s">
        <v>8601</v>
      </c>
      <c r="I4123" s="55">
        <v>2</v>
      </c>
      <c r="J4123" s="54" t="s">
        <v>8602</v>
      </c>
      <c r="K4123" s="54" t="s">
        <v>8601</v>
      </c>
      <c r="L4123" s="54" t="s">
        <v>2159</v>
      </c>
      <c r="M4123" s="54" t="s">
        <v>215</v>
      </c>
      <c r="N4123" s="54">
        <v>7.06</v>
      </c>
      <c r="P4123" s="54">
        <v>0.76</v>
      </c>
      <c r="R4123" s="54">
        <v>9146.1</v>
      </c>
      <c r="S4123" s="54">
        <v>3403</v>
      </c>
      <c r="T4123" s="54">
        <v>502</v>
      </c>
      <c r="U4123" s="54">
        <v>252500</v>
      </c>
    </row>
    <row r="4124" spans="5:21">
      <c r="E4124" s="55">
        <v>402</v>
      </c>
      <c r="F4124" s="55">
        <v>231</v>
      </c>
      <c r="H4124" s="54" t="s">
        <v>8603</v>
      </c>
      <c r="I4124" s="55">
        <v>2</v>
      </c>
      <c r="J4124" s="54" t="s">
        <v>8604</v>
      </c>
      <c r="K4124" s="54" t="s">
        <v>8603</v>
      </c>
      <c r="L4124" s="54" t="s">
        <v>363</v>
      </c>
      <c r="M4124" s="54" t="s">
        <v>215</v>
      </c>
      <c r="N4124" s="54">
        <v>7.06</v>
      </c>
      <c r="P4124" s="54">
        <v>0.71</v>
      </c>
      <c r="R4124" s="54">
        <v>10397.49</v>
      </c>
      <c r="S4124" s="54">
        <v>1861</v>
      </c>
      <c r="T4124" s="54">
        <v>37</v>
      </c>
      <c r="U4124" s="54">
        <v>153000</v>
      </c>
    </row>
    <row r="4125" spans="5:21">
      <c r="E4125" s="55">
        <v>402</v>
      </c>
      <c r="F4125" s="55">
        <v>233</v>
      </c>
      <c r="H4125" s="54" t="s">
        <v>8605</v>
      </c>
      <c r="I4125" s="55">
        <v>2</v>
      </c>
      <c r="J4125" s="54" t="s">
        <v>8606</v>
      </c>
      <c r="K4125" s="54" t="s">
        <v>8605</v>
      </c>
      <c r="L4125" s="54" t="s">
        <v>363</v>
      </c>
      <c r="M4125" s="54" t="s">
        <v>215</v>
      </c>
      <c r="N4125" s="54">
        <v>7.06</v>
      </c>
      <c r="P4125" s="54">
        <v>0.6</v>
      </c>
      <c r="R4125" s="54">
        <v>9181.5499999999993</v>
      </c>
      <c r="U4125" s="54">
        <v>0</v>
      </c>
    </row>
    <row r="4126" spans="5:21">
      <c r="E4126" s="55">
        <v>402</v>
      </c>
      <c r="F4126" s="55">
        <v>235</v>
      </c>
      <c r="H4126" s="54" t="s">
        <v>8607</v>
      </c>
      <c r="I4126" s="55">
        <v>2</v>
      </c>
      <c r="J4126" s="54" t="s">
        <v>8608</v>
      </c>
      <c r="K4126" s="54" t="s">
        <v>8607</v>
      </c>
      <c r="L4126" s="54" t="s">
        <v>363</v>
      </c>
      <c r="M4126" s="54" t="s">
        <v>215</v>
      </c>
      <c r="N4126" s="54">
        <v>7.06</v>
      </c>
      <c r="P4126" s="54">
        <v>0.57999999999999996</v>
      </c>
      <c r="R4126" s="54">
        <v>8589.5400000000009</v>
      </c>
      <c r="U4126" s="54">
        <v>0</v>
      </c>
    </row>
    <row r="4127" spans="5:21">
      <c r="E4127" s="55">
        <v>402</v>
      </c>
      <c r="F4127" s="55">
        <v>237</v>
      </c>
      <c r="H4127" s="54" t="s">
        <v>8609</v>
      </c>
      <c r="I4127" s="55">
        <v>2</v>
      </c>
      <c r="J4127" s="54" t="s">
        <v>8610</v>
      </c>
      <c r="K4127" s="54" t="s">
        <v>8609</v>
      </c>
      <c r="L4127" s="54" t="s">
        <v>363</v>
      </c>
      <c r="M4127" s="54" t="s">
        <v>215</v>
      </c>
      <c r="N4127" s="54">
        <v>7.06</v>
      </c>
      <c r="P4127" s="54">
        <v>0.43</v>
      </c>
      <c r="R4127" s="54">
        <v>8188.95</v>
      </c>
      <c r="S4127" s="54">
        <v>3352</v>
      </c>
      <c r="T4127" s="54">
        <v>752</v>
      </c>
      <c r="U4127" s="54">
        <v>235000</v>
      </c>
    </row>
    <row r="4128" spans="5:21">
      <c r="E4128" s="55">
        <v>402</v>
      </c>
      <c r="F4128" s="55">
        <v>239</v>
      </c>
      <c r="H4128" s="54" t="s">
        <v>8611</v>
      </c>
      <c r="I4128" s="55">
        <v>2</v>
      </c>
      <c r="J4128" s="54" t="s">
        <v>8612</v>
      </c>
      <c r="K4128" s="54" t="s">
        <v>8613</v>
      </c>
      <c r="L4128" s="54" t="s">
        <v>363</v>
      </c>
      <c r="M4128" s="54" t="s">
        <v>215</v>
      </c>
      <c r="N4128" s="54">
        <v>7.06</v>
      </c>
      <c r="P4128" s="54">
        <v>0.36</v>
      </c>
      <c r="R4128" s="54">
        <v>7745.83</v>
      </c>
      <c r="S4128" s="54">
        <v>3333</v>
      </c>
      <c r="T4128" s="54">
        <v>977</v>
      </c>
      <c r="U4128" s="54">
        <v>1</v>
      </c>
    </row>
    <row r="4129" spans="5:21">
      <c r="E4129" s="55">
        <v>402</v>
      </c>
      <c r="F4129" s="55">
        <v>241</v>
      </c>
      <c r="H4129" s="54" t="s">
        <v>8614</v>
      </c>
      <c r="I4129" s="55">
        <v>2</v>
      </c>
      <c r="J4129" s="54" t="s">
        <v>8615</v>
      </c>
      <c r="K4129" s="54" t="s">
        <v>8614</v>
      </c>
      <c r="L4129" s="54" t="s">
        <v>363</v>
      </c>
      <c r="M4129" s="54" t="s">
        <v>215</v>
      </c>
      <c r="N4129" s="54">
        <v>7.06</v>
      </c>
      <c r="P4129" s="54">
        <v>0.53</v>
      </c>
      <c r="R4129" s="54">
        <v>8222.5499999999993</v>
      </c>
      <c r="S4129" s="54">
        <v>3371</v>
      </c>
      <c r="T4129" s="54">
        <v>87</v>
      </c>
      <c r="U4129" s="54">
        <v>259000</v>
      </c>
    </row>
    <row r="4130" spans="5:21">
      <c r="E4130" s="55">
        <v>402</v>
      </c>
      <c r="F4130" s="55">
        <v>243</v>
      </c>
      <c r="H4130" s="54" t="s">
        <v>8616</v>
      </c>
      <c r="I4130" s="55">
        <v>2</v>
      </c>
      <c r="J4130" s="54" t="s">
        <v>8617</v>
      </c>
      <c r="K4130" s="54" t="s">
        <v>8616</v>
      </c>
      <c r="L4130" s="54" t="s">
        <v>363</v>
      </c>
      <c r="M4130" s="54" t="s">
        <v>215</v>
      </c>
      <c r="N4130" s="54">
        <v>7.06</v>
      </c>
      <c r="P4130" s="54">
        <v>0.62</v>
      </c>
      <c r="R4130" s="54">
        <v>9637.01</v>
      </c>
      <c r="S4130" s="54">
        <v>2501</v>
      </c>
      <c r="T4130" s="54">
        <v>279</v>
      </c>
      <c r="U4130" s="54">
        <v>185000</v>
      </c>
    </row>
    <row r="4131" spans="5:21">
      <c r="E4131" s="55">
        <v>402</v>
      </c>
      <c r="F4131" s="55">
        <v>245</v>
      </c>
      <c r="H4131" s="54" t="s">
        <v>8618</v>
      </c>
      <c r="I4131" s="55">
        <v>2</v>
      </c>
      <c r="J4131" s="54" t="s">
        <v>8619</v>
      </c>
      <c r="K4131" s="54" t="s">
        <v>8618</v>
      </c>
      <c r="L4131" s="54" t="s">
        <v>363</v>
      </c>
      <c r="M4131" s="54" t="s">
        <v>215</v>
      </c>
      <c r="N4131" s="54">
        <v>7.06</v>
      </c>
      <c r="P4131" s="54">
        <v>0.63</v>
      </c>
      <c r="R4131" s="54">
        <v>9575.0499999999993</v>
      </c>
      <c r="S4131" s="54">
        <v>2856</v>
      </c>
      <c r="T4131" s="54">
        <v>1</v>
      </c>
      <c r="U4131" s="54">
        <v>295000</v>
      </c>
    </row>
    <row r="4132" spans="5:21">
      <c r="E4132" s="55">
        <v>402</v>
      </c>
      <c r="F4132" s="55">
        <v>247</v>
      </c>
      <c r="H4132" s="54" t="s">
        <v>8620</v>
      </c>
      <c r="I4132" s="55">
        <v>2</v>
      </c>
      <c r="J4132" s="54" t="s">
        <v>8621</v>
      </c>
      <c r="K4132" s="54" t="s">
        <v>8620</v>
      </c>
      <c r="L4132" s="54" t="s">
        <v>363</v>
      </c>
      <c r="M4132" s="54" t="s">
        <v>215</v>
      </c>
      <c r="N4132" s="54">
        <v>7.06</v>
      </c>
      <c r="P4132" s="54">
        <v>0.6</v>
      </c>
      <c r="R4132" s="54">
        <v>12762</v>
      </c>
      <c r="S4132" s="54">
        <v>3231</v>
      </c>
      <c r="T4132" s="54">
        <v>284</v>
      </c>
      <c r="U4132" s="54">
        <v>450000</v>
      </c>
    </row>
    <row r="4133" spans="5:21">
      <c r="E4133" s="55">
        <v>402</v>
      </c>
      <c r="F4133" s="55">
        <v>249</v>
      </c>
      <c r="H4133" s="54" t="s">
        <v>8622</v>
      </c>
      <c r="I4133" s="55">
        <v>2</v>
      </c>
      <c r="J4133" s="54" t="s">
        <v>8623</v>
      </c>
      <c r="K4133" s="54" t="s">
        <v>8622</v>
      </c>
      <c r="L4133" s="54" t="s">
        <v>363</v>
      </c>
      <c r="M4133" s="54" t="s">
        <v>215</v>
      </c>
      <c r="N4133" s="54">
        <v>7.06</v>
      </c>
      <c r="P4133" s="54">
        <v>0.41</v>
      </c>
      <c r="R4133" s="54">
        <v>7355.88</v>
      </c>
      <c r="S4133" s="54">
        <v>3269</v>
      </c>
      <c r="T4133" s="54">
        <v>379</v>
      </c>
      <c r="U4133" s="54">
        <v>1</v>
      </c>
    </row>
    <row r="4134" spans="5:21">
      <c r="E4134" s="55">
        <v>402</v>
      </c>
      <c r="F4134" s="55">
        <v>251</v>
      </c>
      <c r="H4134" s="54" t="s">
        <v>8624</v>
      </c>
      <c r="I4134" s="55">
        <v>2</v>
      </c>
      <c r="J4134" s="54" t="s">
        <v>8625</v>
      </c>
      <c r="K4134" s="54" t="s">
        <v>8624</v>
      </c>
      <c r="L4134" s="54" t="s">
        <v>363</v>
      </c>
      <c r="M4134" s="54" t="s">
        <v>215</v>
      </c>
      <c r="N4134" s="54">
        <v>7.06</v>
      </c>
      <c r="P4134" s="54">
        <v>0.31</v>
      </c>
      <c r="R4134" s="54">
        <v>7426.78</v>
      </c>
      <c r="S4134" s="54">
        <v>1875</v>
      </c>
      <c r="T4134" s="54">
        <v>7</v>
      </c>
      <c r="U4134" s="54">
        <v>77000</v>
      </c>
    </row>
    <row r="4135" spans="5:21">
      <c r="E4135" s="55">
        <v>402</v>
      </c>
      <c r="F4135" s="55">
        <v>252</v>
      </c>
      <c r="H4135" s="54" t="s">
        <v>8626</v>
      </c>
      <c r="I4135" s="55">
        <v>2</v>
      </c>
      <c r="J4135" s="54" t="s">
        <v>8627</v>
      </c>
      <c r="K4135" s="54" t="s">
        <v>8626</v>
      </c>
      <c r="L4135" s="54" t="s">
        <v>363</v>
      </c>
      <c r="M4135" s="54" t="s">
        <v>215</v>
      </c>
      <c r="N4135" s="54">
        <v>7.06</v>
      </c>
      <c r="P4135" s="54">
        <v>0.3</v>
      </c>
      <c r="R4135" s="54">
        <v>8440.65</v>
      </c>
      <c r="S4135" s="54">
        <v>3343</v>
      </c>
      <c r="T4135" s="54">
        <v>853</v>
      </c>
      <c r="U4135" s="54">
        <v>241000</v>
      </c>
    </row>
    <row r="4136" spans="5:21">
      <c r="E4136" s="55">
        <v>402</v>
      </c>
      <c r="F4136" s="55">
        <v>253</v>
      </c>
      <c r="H4136" s="54" t="s">
        <v>8628</v>
      </c>
      <c r="I4136" s="55">
        <v>2</v>
      </c>
      <c r="J4136" s="54" t="s">
        <v>8629</v>
      </c>
      <c r="K4136" s="54" t="s">
        <v>8628</v>
      </c>
      <c r="L4136" s="54" t="s">
        <v>363</v>
      </c>
      <c r="M4136" s="54" t="s">
        <v>215</v>
      </c>
      <c r="N4136" s="54">
        <v>7.06</v>
      </c>
      <c r="P4136" s="54">
        <v>0.28999999999999998</v>
      </c>
      <c r="R4136" s="54">
        <v>8812.8700000000008</v>
      </c>
      <c r="S4136" s="54">
        <v>2033</v>
      </c>
      <c r="T4136" s="54">
        <v>245</v>
      </c>
      <c r="U4136" s="54">
        <v>135000</v>
      </c>
    </row>
    <row r="4137" spans="5:21">
      <c r="E4137" s="55">
        <v>403</v>
      </c>
      <c r="F4137" s="55">
        <v>41</v>
      </c>
      <c r="H4137" s="54" t="s">
        <v>8630</v>
      </c>
      <c r="I4137" s="55">
        <v>2</v>
      </c>
      <c r="J4137" s="54" t="s">
        <v>8631</v>
      </c>
      <c r="K4137" s="54" t="s">
        <v>8630</v>
      </c>
      <c r="L4137" s="54" t="s">
        <v>363</v>
      </c>
      <c r="M4137" s="54" t="s">
        <v>215</v>
      </c>
      <c r="N4137" s="54">
        <v>7.06</v>
      </c>
      <c r="P4137" s="54">
        <v>0.59</v>
      </c>
      <c r="R4137" s="54">
        <v>8975.94</v>
      </c>
      <c r="S4137" s="54">
        <v>1870</v>
      </c>
      <c r="T4137" s="54">
        <v>224</v>
      </c>
      <c r="U4137" s="54">
        <v>170000</v>
      </c>
    </row>
    <row r="4138" spans="5:21">
      <c r="E4138" s="55">
        <v>403</v>
      </c>
      <c r="F4138" s="55">
        <v>43</v>
      </c>
      <c r="H4138" s="54" t="s">
        <v>8632</v>
      </c>
      <c r="I4138" s="55">
        <v>2</v>
      </c>
      <c r="J4138" s="54" t="s">
        <v>8633</v>
      </c>
      <c r="K4138" s="54" t="s">
        <v>8632</v>
      </c>
      <c r="L4138" s="54" t="s">
        <v>363</v>
      </c>
      <c r="M4138" s="54" t="s">
        <v>215</v>
      </c>
      <c r="N4138" s="54">
        <v>7.06</v>
      </c>
      <c r="P4138" s="54">
        <v>0.45</v>
      </c>
      <c r="R4138" s="54">
        <v>7242.44</v>
      </c>
      <c r="S4138" s="54">
        <v>2154</v>
      </c>
      <c r="T4138" s="54">
        <v>207</v>
      </c>
      <c r="U4138" s="54">
        <v>145000</v>
      </c>
    </row>
    <row r="4139" spans="5:21">
      <c r="E4139" s="55">
        <v>403</v>
      </c>
      <c r="F4139" s="55">
        <v>45</v>
      </c>
      <c r="H4139" s="54" t="s">
        <v>8634</v>
      </c>
      <c r="I4139" s="55">
        <v>2</v>
      </c>
      <c r="J4139" s="54" t="s">
        <v>8635</v>
      </c>
      <c r="K4139" s="54" t="s">
        <v>8634</v>
      </c>
      <c r="L4139" s="54" t="s">
        <v>363</v>
      </c>
      <c r="M4139" s="54" t="s">
        <v>215</v>
      </c>
      <c r="N4139" s="54">
        <v>7.06</v>
      </c>
      <c r="P4139" s="54">
        <v>1.1000000000000001</v>
      </c>
      <c r="R4139" s="54">
        <v>8683.4</v>
      </c>
      <c r="U4139" s="54">
        <v>0</v>
      </c>
    </row>
    <row r="4140" spans="5:21">
      <c r="E4140" s="55">
        <v>403</v>
      </c>
      <c r="F4140" s="55">
        <v>49</v>
      </c>
      <c r="H4140" s="54" t="s">
        <v>8636</v>
      </c>
      <c r="I4140" s="55">
        <v>2</v>
      </c>
      <c r="J4140" s="54" t="s">
        <v>8637</v>
      </c>
      <c r="K4140" s="54" t="s">
        <v>8636</v>
      </c>
      <c r="L4140" s="54" t="s">
        <v>363</v>
      </c>
      <c r="M4140" s="54" t="s">
        <v>215</v>
      </c>
      <c r="N4140" s="54">
        <v>7.06</v>
      </c>
      <c r="P4140" s="54">
        <v>1.52</v>
      </c>
      <c r="R4140" s="54">
        <v>9387.16</v>
      </c>
      <c r="S4140" s="54">
        <v>3433</v>
      </c>
      <c r="T4140" s="54">
        <v>917</v>
      </c>
      <c r="U4140" s="54">
        <v>320000</v>
      </c>
    </row>
    <row r="4141" spans="5:21">
      <c r="E4141" s="55">
        <v>403</v>
      </c>
      <c r="F4141" s="55">
        <v>51</v>
      </c>
      <c r="H4141" s="54" t="s">
        <v>8638</v>
      </c>
      <c r="I4141" s="55">
        <v>2</v>
      </c>
      <c r="J4141" s="54" t="s">
        <v>8639</v>
      </c>
      <c r="K4141" s="54" t="s">
        <v>8638</v>
      </c>
      <c r="L4141" s="54" t="s">
        <v>363</v>
      </c>
      <c r="M4141" s="54" t="s">
        <v>215</v>
      </c>
      <c r="N4141" s="54">
        <v>7.06</v>
      </c>
      <c r="P4141" s="54">
        <v>0.95</v>
      </c>
      <c r="R4141" s="54">
        <v>7281.43</v>
      </c>
      <c r="S4141" s="54">
        <v>3271</v>
      </c>
      <c r="T4141" s="54">
        <v>675</v>
      </c>
      <c r="U4141" s="54">
        <v>198000</v>
      </c>
    </row>
    <row r="4142" spans="5:21">
      <c r="E4142" s="55">
        <v>403</v>
      </c>
      <c r="F4142" s="55">
        <v>53</v>
      </c>
      <c r="H4142" s="54" t="s">
        <v>8640</v>
      </c>
      <c r="I4142" s="55">
        <v>2</v>
      </c>
      <c r="J4142" s="54" t="s">
        <v>8641</v>
      </c>
      <c r="K4142" s="54" t="s">
        <v>8640</v>
      </c>
      <c r="L4142" s="54" t="s">
        <v>363</v>
      </c>
      <c r="M4142" s="54" t="s">
        <v>215</v>
      </c>
      <c r="N4142" s="54">
        <v>7.06</v>
      </c>
      <c r="P4142" s="54">
        <v>0.74</v>
      </c>
      <c r="R4142" s="54">
        <v>8745.52</v>
      </c>
      <c r="S4142" s="54">
        <v>3319</v>
      </c>
      <c r="T4142" s="54">
        <v>851</v>
      </c>
      <c r="U4142" s="54">
        <v>275000</v>
      </c>
    </row>
    <row r="4143" spans="5:21">
      <c r="E4143" s="55">
        <v>403</v>
      </c>
      <c r="F4143" s="55">
        <v>55</v>
      </c>
      <c r="H4143" s="54" t="s">
        <v>8642</v>
      </c>
      <c r="I4143" s="55">
        <v>2</v>
      </c>
      <c r="J4143" s="54" t="s">
        <v>8643</v>
      </c>
      <c r="K4143" s="54" t="s">
        <v>8642</v>
      </c>
      <c r="L4143" s="54" t="s">
        <v>363</v>
      </c>
      <c r="M4143" s="54" t="s">
        <v>215</v>
      </c>
      <c r="N4143" s="54">
        <v>7.06</v>
      </c>
      <c r="P4143" s="54">
        <v>0.81</v>
      </c>
      <c r="R4143" s="54">
        <v>11375.91</v>
      </c>
      <c r="S4143" s="54">
        <v>1769</v>
      </c>
      <c r="T4143" s="54">
        <v>32</v>
      </c>
      <c r="U4143" s="54">
        <v>205000</v>
      </c>
    </row>
    <row r="4144" spans="5:21">
      <c r="E4144" s="55">
        <v>403</v>
      </c>
      <c r="F4144" s="55">
        <v>58</v>
      </c>
      <c r="H4144" s="54" t="s">
        <v>8644</v>
      </c>
      <c r="I4144" s="55">
        <v>2</v>
      </c>
      <c r="J4144" s="54" t="s">
        <v>8645</v>
      </c>
      <c r="K4144" s="54" t="s">
        <v>8644</v>
      </c>
      <c r="L4144" s="54" t="s">
        <v>363</v>
      </c>
      <c r="M4144" s="54" t="s">
        <v>215</v>
      </c>
      <c r="N4144" s="54">
        <v>7.06</v>
      </c>
      <c r="P4144" s="54">
        <v>0.57999999999999996</v>
      </c>
      <c r="R4144" s="54">
        <v>9404.89</v>
      </c>
      <c r="S4144" s="54">
        <v>3408</v>
      </c>
      <c r="T4144" s="54">
        <v>667</v>
      </c>
      <c r="U4144" s="54">
        <v>310000</v>
      </c>
    </row>
    <row r="4145" spans="5:21">
      <c r="E4145" s="55">
        <v>403</v>
      </c>
      <c r="F4145" s="55">
        <v>61</v>
      </c>
      <c r="H4145" s="54" t="s">
        <v>8646</v>
      </c>
      <c r="I4145" s="55">
        <v>2</v>
      </c>
      <c r="J4145" s="54" t="s">
        <v>8647</v>
      </c>
      <c r="K4145" s="54" t="s">
        <v>8646</v>
      </c>
      <c r="L4145" s="54" t="s">
        <v>363</v>
      </c>
      <c r="M4145" s="54" t="s">
        <v>215</v>
      </c>
      <c r="N4145" s="54">
        <v>7.06</v>
      </c>
      <c r="P4145" s="54">
        <v>0.78</v>
      </c>
      <c r="R4145" s="54">
        <v>9844.4699999999993</v>
      </c>
      <c r="S4145" s="54">
        <v>2740</v>
      </c>
      <c r="T4145" s="54">
        <v>84</v>
      </c>
      <c r="U4145" s="54">
        <v>217000</v>
      </c>
    </row>
    <row r="4146" spans="5:21">
      <c r="E4146" s="55">
        <v>403</v>
      </c>
      <c r="F4146" s="55">
        <v>63</v>
      </c>
      <c r="H4146" s="54" t="s">
        <v>8648</v>
      </c>
      <c r="I4146" s="55">
        <v>2</v>
      </c>
      <c r="J4146" s="54" t="s">
        <v>8649</v>
      </c>
      <c r="K4146" s="54" t="s">
        <v>8648</v>
      </c>
      <c r="L4146" s="54" t="s">
        <v>363</v>
      </c>
      <c r="M4146" s="54" t="s">
        <v>215</v>
      </c>
      <c r="N4146" s="54">
        <v>7.06</v>
      </c>
      <c r="P4146" s="54">
        <v>1.08</v>
      </c>
      <c r="R4146" s="54">
        <v>11312.1</v>
      </c>
      <c r="S4146" s="54">
        <v>3505</v>
      </c>
      <c r="T4146" s="54">
        <v>677</v>
      </c>
      <c r="U4146" s="54">
        <v>1</v>
      </c>
    </row>
    <row r="4147" spans="5:21">
      <c r="E4147" s="55">
        <v>403</v>
      </c>
      <c r="F4147" s="55">
        <v>65</v>
      </c>
      <c r="H4147" s="54" t="s">
        <v>8650</v>
      </c>
      <c r="I4147" s="55">
        <v>2</v>
      </c>
      <c r="J4147" s="54" t="s">
        <v>8651</v>
      </c>
      <c r="K4147" s="54" t="s">
        <v>8650</v>
      </c>
      <c r="L4147" s="54" t="s">
        <v>363</v>
      </c>
      <c r="M4147" s="54" t="s">
        <v>215</v>
      </c>
      <c r="N4147" s="54">
        <v>7.06</v>
      </c>
      <c r="P4147" s="54">
        <v>0.73</v>
      </c>
      <c r="R4147" s="54">
        <v>10922.15</v>
      </c>
      <c r="S4147" s="54">
        <v>3291</v>
      </c>
      <c r="T4147" s="54">
        <v>597</v>
      </c>
      <c r="U4147" s="54">
        <v>245000</v>
      </c>
    </row>
    <row r="4148" spans="5:21">
      <c r="E4148" s="55">
        <v>403</v>
      </c>
      <c r="F4148" s="55">
        <v>67</v>
      </c>
      <c r="H4148" s="54" t="s">
        <v>8652</v>
      </c>
      <c r="I4148" s="55">
        <v>2</v>
      </c>
      <c r="J4148" s="54" t="s">
        <v>8653</v>
      </c>
      <c r="K4148" s="54" t="s">
        <v>8652</v>
      </c>
      <c r="L4148" s="54" t="s">
        <v>363</v>
      </c>
      <c r="M4148" s="54" t="s">
        <v>215</v>
      </c>
      <c r="N4148" s="54">
        <v>7.06</v>
      </c>
      <c r="P4148" s="54">
        <v>0.44</v>
      </c>
      <c r="R4148" s="54">
        <v>8454.83</v>
      </c>
      <c r="S4148" s="54">
        <v>2638</v>
      </c>
      <c r="T4148" s="54">
        <v>272</v>
      </c>
      <c r="U4148" s="54">
        <v>200000</v>
      </c>
    </row>
    <row r="4149" spans="5:21">
      <c r="E4149" s="55">
        <v>403</v>
      </c>
      <c r="F4149" s="55">
        <v>69</v>
      </c>
      <c r="H4149" s="54" t="s">
        <v>8654</v>
      </c>
      <c r="I4149" s="55">
        <v>2</v>
      </c>
      <c r="J4149" s="54" t="s">
        <v>8655</v>
      </c>
      <c r="K4149" s="54" t="s">
        <v>8654</v>
      </c>
      <c r="L4149" s="54" t="s">
        <v>363</v>
      </c>
      <c r="M4149" s="54" t="s">
        <v>215</v>
      </c>
      <c r="N4149" s="54">
        <v>7.06</v>
      </c>
      <c r="P4149" s="54">
        <v>0.46</v>
      </c>
      <c r="R4149" s="54">
        <v>11826.12</v>
      </c>
      <c r="S4149" s="54">
        <v>2537</v>
      </c>
      <c r="T4149" s="54">
        <v>55</v>
      </c>
      <c r="U4149" s="54">
        <v>289900</v>
      </c>
    </row>
    <row r="4150" spans="5:21">
      <c r="E4150" s="55">
        <v>403</v>
      </c>
      <c r="F4150" s="55">
        <v>71</v>
      </c>
      <c r="H4150" s="54" t="s">
        <v>8656</v>
      </c>
      <c r="I4150" s="55">
        <v>2</v>
      </c>
      <c r="J4150" s="54" t="s">
        <v>8657</v>
      </c>
      <c r="K4150" s="54" t="s">
        <v>8656</v>
      </c>
      <c r="L4150" s="54" t="s">
        <v>363</v>
      </c>
      <c r="M4150" s="54" t="s">
        <v>215</v>
      </c>
      <c r="N4150" s="54">
        <v>7.06</v>
      </c>
      <c r="P4150" s="54">
        <v>0.39</v>
      </c>
      <c r="R4150" s="54">
        <v>9417.2199999999993</v>
      </c>
      <c r="U4150" s="54">
        <v>0</v>
      </c>
    </row>
    <row r="4151" spans="5:21">
      <c r="E4151" s="55">
        <v>403</v>
      </c>
      <c r="F4151" s="55">
        <v>73</v>
      </c>
      <c r="H4151" s="54" t="s">
        <v>8658</v>
      </c>
      <c r="I4151" s="55">
        <v>2</v>
      </c>
      <c r="J4151" s="54" t="s">
        <v>8659</v>
      </c>
      <c r="K4151" s="54" t="s">
        <v>8660</v>
      </c>
      <c r="L4151" s="54" t="s">
        <v>363</v>
      </c>
      <c r="M4151" s="54" t="s">
        <v>215</v>
      </c>
      <c r="N4151" s="54">
        <v>7.06</v>
      </c>
      <c r="P4151" s="54">
        <v>0.56999999999999995</v>
      </c>
      <c r="R4151" s="54">
        <v>9993.36</v>
      </c>
      <c r="S4151" s="54">
        <v>3203</v>
      </c>
      <c r="T4151" s="54">
        <v>82</v>
      </c>
      <c r="U4151" s="54">
        <v>0</v>
      </c>
    </row>
    <row r="4152" spans="5:21">
      <c r="E4152" s="55">
        <v>403</v>
      </c>
      <c r="F4152" s="55">
        <v>75</v>
      </c>
      <c r="H4152" s="54" t="s">
        <v>8661</v>
      </c>
      <c r="I4152" s="55">
        <v>2</v>
      </c>
      <c r="J4152" s="54" t="s">
        <v>8662</v>
      </c>
      <c r="K4152" s="54" t="s">
        <v>8661</v>
      </c>
      <c r="L4152" s="54" t="s">
        <v>363</v>
      </c>
      <c r="M4152" s="54" t="s">
        <v>215</v>
      </c>
      <c r="N4152" s="54">
        <v>7.06</v>
      </c>
      <c r="P4152" s="54">
        <v>0.35</v>
      </c>
      <c r="R4152" s="54">
        <v>8328.9</v>
      </c>
      <c r="U4152" s="54">
        <v>0</v>
      </c>
    </row>
    <row r="4153" spans="5:21">
      <c r="E4153" s="55">
        <v>403</v>
      </c>
      <c r="F4153" s="55">
        <v>77</v>
      </c>
      <c r="H4153" s="54" t="s">
        <v>8663</v>
      </c>
      <c r="I4153" s="55">
        <v>2</v>
      </c>
      <c r="J4153" s="54" t="s">
        <v>8664</v>
      </c>
      <c r="K4153" s="54" t="s">
        <v>8663</v>
      </c>
      <c r="L4153" s="54" t="s">
        <v>363</v>
      </c>
      <c r="M4153" s="54" t="s">
        <v>215</v>
      </c>
      <c r="N4153" s="54">
        <v>7.06</v>
      </c>
      <c r="P4153" s="54">
        <v>0.4</v>
      </c>
      <c r="R4153" s="54">
        <v>10276.959999999999</v>
      </c>
      <c r="S4153" s="54">
        <v>2076</v>
      </c>
      <c r="T4153" s="54">
        <v>123</v>
      </c>
      <c r="U4153" s="54">
        <v>157000</v>
      </c>
    </row>
    <row r="4154" spans="5:21">
      <c r="E4154" s="55">
        <v>403</v>
      </c>
      <c r="F4154" s="55">
        <v>78</v>
      </c>
      <c r="H4154" s="54" t="s">
        <v>8665</v>
      </c>
      <c r="I4154" s="55">
        <v>2</v>
      </c>
      <c r="J4154" s="54" t="s">
        <v>8666</v>
      </c>
      <c r="K4154" s="54" t="s">
        <v>8667</v>
      </c>
      <c r="L4154" s="54" t="s">
        <v>363</v>
      </c>
      <c r="M4154" s="54" t="s">
        <v>215</v>
      </c>
      <c r="N4154" s="54">
        <v>7.06</v>
      </c>
      <c r="P4154" s="54">
        <v>2.04</v>
      </c>
      <c r="R4154" s="54">
        <v>8550.5400000000009</v>
      </c>
      <c r="S4154" s="54">
        <v>3323</v>
      </c>
      <c r="T4154" s="54">
        <v>126</v>
      </c>
      <c r="U4154" s="54">
        <v>233000</v>
      </c>
    </row>
    <row r="4155" spans="5:21">
      <c r="E4155" s="55">
        <v>403</v>
      </c>
      <c r="F4155" s="55">
        <v>81</v>
      </c>
      <c r="H4155" s="54" t="s">
        <v>8668</v>
      </c>
      <c r="I4155" s="55">
        <v>2</v>
      </c>
      <c r="J4155" s="54" t="s">
        <v>8669</v>
      </c>
      <c r="K4155" s="54" t="s">
        <v>8670</v>
      </c>
      <c r="L4155" s="54" t="s">
        <v>8671</v>
      </c>
      <c r="M4155" s="54" t="s">
        <v>215</v>
      </c>
      <c r="N4155" s="54">
        <v>7.06</v>
      </c>
      <c r="P4155" s="54">
        <v>0.65</v>
      </c>
      <c r="R4155" s="54">
        <v>8571.81</v>
      </c>
      <c r="S4155" s="54">
        <v>3498</v>
      </c>
      <c r="T4155" s="54">
        <v>277</v>
      </c>
      <c r="U4155" s="54">
        <v>141000</v>
      </c>
    </row>
    <row r="4156" spans="5:21">
      <c r="E4156" s="55">
        <v>403</v>
      </c>
      <c r="F4156" s="55">
        <v>83</v>
      </c>
      <c r="H4156" s="54" t="s">
        <v>8672</v>
      </c>
      <c r="I4156" s="55">
        <v>2</v>
      </c>
      <c r="J4156" s="54" t="s">
        <v>8673</v>
      </c>
      <c r="K4156" s="54" t="s">
        <v>8674</v>
      </c>
      <c r="L4156" s="54" t="s">
        <v>363</v>
      </c>
      <c r="M4156" s="54" t="s">
        <v>215</v>
      </c>
      <c r="N4156" s="54">
        <v>7.06</v>
      </c>
      <c r="P4156" s="54">
        <v>0.65</v>
      </c>
      <c r="R4156" s="54">
        <v>9139.01</v>
      </c>
      <c r="S4156" s="54">
        <v>3421</v>
      </c>
      <c r="T4156" s="54">
        <v>629</v>
      </c>
      <c r="U4156" s="54">
        <v>255000</v>
      </c>
    </row>
    <row r="4157" spans="5:21">
      <c r="E4157" s="55">
        <v>404</v>
      </c>
      <c r="F4157" s="55">
        <v>24</v>
      </c>
      <c r="H4157" s="54" t="s">
        <v>8675</v>
      </c>
      <c r="I4157" s="55">
        <v>2</v>
      </c>
      <c r="J4157" s="54" t="s">
        <v>8676</v>
      </c>
      <c r="K4157" s="54" t="s">
        <v>8675</v>
      </c>
      <c r="L4157" s="54" t="s">
        <v>8677</v>
      </c>
      <c r="M4157" s="54" t="s">
        <v>116</v>
      </c>
      <c r="N4157" s="54">
        <v>7.06</v>
      </c>
      <c r="P4157" s="54">
        <v>0.31</v>
      </c>
      <c r="R4157" s="54">
        <v>8635.6200000000008</v>
      </c>
      <c r="U4157" s="54">
        <v>0</v>
      </c>
    </row>
    <row r="4158" spans="5:21">
      <c r="E4158" s="55">
        <v>404</v>
      </c>
      <c r="F4158" s="55">
        <v>25.01</v>
      </c>
      <c r="H4158" s="54" t="s">
        <v>8678</v>
      </c>
      <c r="I4158" s="55">
        <v>2</v>
      </c>
      <c r="J4158" s="54" t="s">
        <v>8679</v>
      </c>
      <c r="K4158" s="54" t="s">
        <v>8678</v>
      </c>
      <c r="L4158" s="54" t="s">
        <v>363</v>
      </c>
      <c r="M4158" s="54" t="s">
        <v>116</v>
      </c>
      <c r="N4158" s="54">
        <v>7.06</v>
      </c>
      <c r="P4158" s="54">
        <v>0.32</v>
      </c>
      <c r="R4158" s="54">
        <v>8096.78</v>
      </c>
      <c r="S4158" s="54">
        <v>1787</v>
      </c>
      <c r="T4158" s="54">
        <v>161</v>
      </c>
      <c r="U4158" s="54">
        <v>133500</v>
      </c>
    </row>
    <row r="4159" spans="5:21">
      <c r="E4159" s="55">
        <v>404</v>
      </c>
      <c r="F4159" s="55">
        <v>27</v>
      </c>
      <c r="H4159" s="54" t="s">
        <v>8680</v>
      </c>
      <c r="I4159" s="55">
        <v>2</v>
      </c>
      <c r="J4159" s="54" t="s">
        <v>8681</v>
      </c>
      <c r="K4159" s="54" t="s">
        <v>8680</v>
      </c>
      <c r="L4159" s="54" t="s">
        <v>363</v>
      </c>
      <c r="M4159" s="54" t="s">
        <v>116</v>
      </c>
      <c r="N4159" s="54">
        <v>7.06</v>
      </c>
      <c r="P4159" s="54">
        <v>0.53</v>
      </c>
      <c r="R4159" s="54">
        <v>8972.4</v>
      </c>
      <c r="S4159" s="54">
        <v>3392</v>
      </c>
      <c r="T4159" s="54">
        <v>922</v>
      </c>
      <c r="U4159" s="54">
        <v>186000</v>
      </c>
    </row>
    <row r="4160" spans="5:21">
      <c r="E4160" s="55">
        <v>404</v>
      </c>
      <c r="F4160" s="55">
        <v>29</v>
      </c>
      <c r="H4160" s="54" t="s">
        <v>8682</v>
      </c>
      <c r="I4160" s="55">
        <v>2</v>
      </c>
      <c r="J4160" s="54" t="s">
        <v>8683</v>
      </c>
      <c r="K4160" s="54" t="s">
        <v>8684</v>
      </c>
      <c r="L4160" s="54" t="s">
        <v>363</v>
      </c>
      <c r="M4160" s="54" t="s">
        <v>116</v>
      </c>
      <c r="N4160" s="54">
        <v>7.06</v>
      </c>
      <c r="P4160" s="54">
        <v>0.26</v>
      </c>
      <c r="R4160" s="54">
        <v>7735.19</v>
      </c>
      <c r="U4160" s="54">
        <v>0</v>
      </c>
    </row>
    <row r="4161" spans="5:21">
      <c r="E4161" s="55">
        <v>404</v>
      </c>
      <c r="F4161" s="55">
        <v>30</v>
      </c>
      <c r="H4161" s="54" t="s">
        <v>8685</v>
      </c>
      <c r="I4161" s="55">
        <v>2</v>
      </c>
      <c r="J4161" s="54" t="s">
        <v>8686</v>
      </c>
      <c r="K4161" s="54" t="s">
        <v>8685</v>
      </c>
      <c r="L4161" s="54" t="s">
        <v>363</v>
      </c>
      <c r="M4161" s="54" t="s">
        <v>116</v>
      </c>
      <c r="N4161" s="54">
        <v>7.06</v>
      </c>
      <c r="P4161" s="54">
        <v>0.27</v>
      </c>
      <c r="R4161" s="54">
        <v>8557.6299999999992</v>
      </c>
      <c r="S4161" s="54">
        <v>3316</v>
      </c>
      <c r="T4161" s="54">
        <v>74</v>
      </c>
      <c r="U4161" s="54">
        <v>254000</v>
      </c>
    </row>
    <row r="4162" spans="5:21">
      <c r="E4162" s="55">
        <v>404</v>
      </c>
      <c r="F4162" s="55">
        <v>32</v>
      </c>
      <c r="H4162" s="54" t="s">
        <v>8687</v>
      </c>
      <c r="I4162" s="55">
        <v>2</v>
      </c>
      <c r="J4162" s="54" t="s">
        <v>8688</v>
      </c>
      <c r="K4162" s="54" t="s">
        <v>8687</v>
      </c>
      <c r="L4162" s="54" t="s">
        <v>363</v>
      </c>
      <c r="M4162" s="54" t="s">
        <v>116</v>
      </c>
      <c r="N4162" s="54">
        <v>7.06</v>
      </c>
      <c r="P4162" s="54">
        <v>0.42399999999999999</v>
      </c>
      <c r="R4162" s="54">
        <v>7947.89</v>
      </c>
      <c r="S4162" s="54">
        <v>2560</v>
      </c>
      <c r="T4162" s="54">
        <v>321</v>
      </c>
      <c r="U4162" s="54">
        <v>229900</v>
      </c>
    </row>
    <row r="4163" spans="5:21">
      <c r="E4163" s="55">
        <v>404</v>
      </c>
      <c r="F4163" s="55">
        <v>33</v>
      </c>
      <c r="H4163" s="54" t="s">
        <v>8689</v>
      </c>
      <c r="I4163" s="55">
        <v>2</v>
      </c>
      <c r="J4163" s="54" t="s">
        <v>8690</v>
      </c>
      <c r="K4163" s="54" t="s">
        <v>8689</v>
      </c>
      <c r="L4163" s="54" t="s">
        <v>363</v>
      </c>
      <c r="M4163" s="54" t="s">
        <v>116</v>
      </c>
      <c r="N4163" s="54">
        <v>7.06</v>
      </c>
      <c r="P4163" s="54">
        <v>0.22</v>
      </c>
      <c r="R4163" s="54">
        <v>7823.82</v>
      </c>
      <c r="U4163" s="54">
        <v>0</v>
      </c>
    </row>
    <row r="4164" spans="5:21">
      <c r="E4164" s="55">
        <v>404</v>
      </c>
      <c r="F4164" s="55">
        <v>34</v>
      </c>
      <c r="H4164" s="54" t="s">
        <v>8691</v>
      </c>
      <c r="I4164" s="55">
        <v>2</v>
      </c>
      <c r="J4164" s="54" t="s">
        <v>8692</v>
      </c>
      <c r="K4164" s="54" t="s">
        <v>8693</v>
      </c>
      <c r="L4164" s="54" t="s">
        <v>368</v>
      </c>
      <c r="M4164" s="54" t="s">
        <v>116</v>
      </c>
      <c r="N4164" s="54">
        <v>7.06</v>
      </c>
      <c r="P4164" s="54">
        <v>0.28999999999999998</v>
      </c>
      <c r="R4164" s="54">
        <v>7706.83</v>
      </c>
      <c r="S4164" s="54">
        <v>3472</v>
      </c>
      <c r="T4164" s="54">
        <v>941</v>
      </c>
      <c r="U4164" s="54">
        <v>282000</v>
      </c>
    </row>
    <row r="4165" spans="5:21">
      <c r="E4165" s="55">
        <v>404</v>
      </c>
      <c r="F4165" s="55">
        <v>35</v>
      </c>
      <c r="H4165" s="54" t="s">
        <v>8694</v>
      </c>
      <c r="I4165" s="55">
        <v>2</v>
      </c>
      <c r="J4165" s="54" t="s">
        <v>8695</v>
      </c>
      <c r="K4165" s="54" t="s">
        <v>8694</v>
      </c>
      <c r="L4165" s="54" t="s">
        <v>363</v>
      </c>
      <c r="M4165" s="54" t="s">
        <v>116</v>
      </c>
      <c r="N4165" s="54">
        <v>7.06</v>
      </c>
      <c r="P4165" s="54">
        <v>0.45</v>
      </c>
      <c r="R4165" s="54">
        <v>8738.43</v>
      </c>
      <c r="S4165" s="54">
        <v>3408</v>
      </c>
      <c r="T4165" s="54">
        <v>429</v>
      </c>
      <c r="U4165" s="54">
        <v>263000</v>
      </c>
    </row>
    <row r="4166" spans="5:21">
      <c r="E4166" s="55">
        <v>404</v>
      </c>
      <c r="F4166" s="55">
        <v>37</v>
      </c>
      <c r="H4166" s="54" t="s">
        <v>8696</v>
      </c>
      <c r="I4166" s="55">
        <v>2</v>
      </c>
      <c r="J4166" s="54" t="s">
        <v>8697</v>
      </c>
      <c r="K4166" s="54" t="s">
        <v>8698</v>
      </c>
      <c r="L4166" s="54" t="s">
        <v>363</v>
      </c>
      <c r="M4166" s="54" t="s">
        <v>116</v>
      </c>
      <c r="N4166" s="54">
        <v>7.06</v>
      </c>
      <c r="P4166" s="54">
        <v>0.21</v>
      </c>
      <c r="R4166" s="54">
        <v>7302.7</v>
      </c>
      <c r="S4166" s="54">
        <v>3396</v>
      </c>
      <c r="T4166" s="54">
        <v>84</v>
      </c>
      <c r="U4166" s="54">
        <v>1</v>
      </c>
    </row>
    <row r="4167" spans="5:21">
      <c r="E4167" s="55">
        <v>404</v>
      </c>
      <c r="F4167" s="55">
        <v>38</v>
      </c>
      <c r="H4167" s="54" t="s">
        <v>8699</v>
      </c>
      <c r="I4167" s="55">
        <v>2</v>
      </c>
      <c r="J4167" s="54" t="s">
        <v>8700</v>
      </c>
      <c r="K4167" s="54" t="s">
        <v>8699</v>
      </c>
      <c r="L4167" s="54" t="s">
        <v>363</v>
      </c>
      <c r="M4167" s="54" t="s">
        <v>116</v>
      </c>
      <c r="N4167" s="54">
        <v>7.06</v>
      </c>
      <c r="P4167" s="54">
        <v>0.2</v>
      </c>
      <c r="R4167" s="54">
        <v>10149.34</v>
      </c>
      <c r="S4167" s="54">
        <v>2092</v>
      </c>
      <c r="T4167" s="54">
        <v>173</v>
      </c>
      <c r="U4167" s="54">
        <v>164000</v>
      </c>
    </row>
    <row r="4168" spans="5:21">
      <c r="E4168" s="55">
        <v>404</v>
      </c>
      <c r="F4168" s="55">
        <v>39</v>
      </c>
      <c r="H4168" s="54" t="s">
        <v>8701</v>
      </c>
      <c r="I4168" s="55">
        <v>2</v>
      </c>
      <c r="J4168" s="54" t="s">
        <v>8702</v>
      </c>
      <c r="K4168" s="54" t="s">
        <v>8701</v>
      </c>
      <c r="L4168" s="54" t="s">
        <v>363</v>
      </c>
      <c r="M4168" s="54" t="s">
        <v>116</v>
      </c>
      <c r="N4168" s="54">
        <v>7.06</v>
      </c>
      <c r="P4168" s="54">
        <v>0.37</v>
      </c>
      <c r="R4168" s="54">
        <v>9447.43</v>
      </c>
      <c r="U4168" s="54">
        <v>0</v>
      </c>
    </row>
    <row r="4169" spans="5:21">
      <c r="E4169" s="55">
        <v>405</v>
      </c>
      <c r="F4169" s="55">
        <v>1</v>
      </c>
      <c r="H4169" s="54" t="s">
        <v>8703</v>
      </c>
      <c r="I4169" s="55">
        <v>2</v>
      </c>
      <c r="J4169" s="54" t="s">
        <v>8704</v>
      </c>
      <c r="K4169" s="54" t="s">
        <v>8703</v>
      </c>
      <c r="L4169" s="54" t="s">
        <v>363</v>
      </c>
      <c r="M4169" s="54" t="s">
        <v>116</v>
      </c>
      <c r="N4169" s="54">
        <v>7.06</v>
      </c>
      <c r="P4169" s="54">
        <v>0.56000000000000005</v>
      </c>
      <c r="R4169" s="54">
        <v>8539.91</v>
      </c>
      <c r="S4169" s="54">
        <v>1852</v>
      </c>
      <c r="T4169" s="54">
        <v>247</v>
      </c>
      <c r="U4169" s="54">
        <v>177000</v>
      </c>
    </row>
    <row r="4170" spans="5:21">
      <c r="E4170" s="55">
        <v>405</v>
      </c>
      <c r="F4170" s="55">
        <v>3</v>
      </c>
      <c r="H4170" s="54" t="s">
        <v>8705</v>
      </c>
      <c r="I4170" s="55">
        <v>2</v>
      </c>
      <c r="J4170" s="54" t="s">
        <v>8706</v>
      </c>
      <c r="K4170" s="54" t="s">
        <v>8705</v>
      </c>
      <c r="L4170" s="54" t="s">
        <v>363</v>
      </c>
      <c r="M4170" s="54" t="s">
        <v>116</v>
      </c>
      <c r="N4170" s="54">
        <v>7.06</v>
      </c>
      <c r="P4170" s="54">
        <v>0.55000000000000004</v>
      </c>
      <c r="R4170" s="54">
        <v>10106.799999999999</v>
      </c>
      <c r="S4170" s="54">
        <v>3280</v>
      </c>
      <c r="T4170" s="54">
        <v>143</v>
      </c>
      <c r="U4170" s="54">
        <v>295000</v>
      </c>
    </row>
    <row r="4171" spans="5:21">
      <c r="E4171" s="55">
        <v>405</v>
      </c>
      <c r="F4171" s="55">
        <v>5</v>
      </c>
      <c r="H4171" s="54" t="s">
        <v>8707</v>
      </c>
      <c r="I4171" s="55">
        <v>2</v>
      </c>
      <c r="J4171" s="54" t="s">
        <v>8708</v>
      </c>
      <c r="K4171" s="54" t="s">
        <v>8707</v>
      </c>
      <c r="L4171" s="54" t="s">
        <v>363</v>
      </c>
      <c r="M4171" s="54" t="s">
        <v>116</v>
      </c>
      <c r="N4171" s="54">
        <v>7.06</v>
      </c>
      <c r="P4171" s="54">
        <v>0.63</v>
      </c>
      <c r="R4171" s="54">
        <v>8508</v>
      </c>
      <c r="S4171" s="54">
        <v>1932</v>
      </c>
      <c r="T4171" s="54">
        <v>239</v>
      </c>
      <c r="U4171" s="54">
        <v>160000</v>
      </c>
    </row>
    <row r="4172" spans="5:21">
      <c r="E4172" s="55">
        <v>405</v>
      </c>
      <c r="F4172" s="55">
        <v>7</v>
      </c>
      <c r="H4172" s="54" t="s">
        <v>8709</v>
      </c>
      <c r="I4172" s="55">
        <v>2</v>
      </c>
      <c r="J4172" s="54" t="s">
        <v>8710</v>
      </c>
      <c r="K4172" s="54" t="s">
        <v>8709</v>
      </c>
      <c r="L4172" s="54" t="s">
        <v>363</v>
      </c>
      <c r="M4172" s="54" t="s">
        <v>116</v>
      </c>
      <c r="N4172" s="54">
        <v>7.06</v>
      </c>
      <c r="P4172" s="54">
        <v>0.52</v>
      </c>
      <c r="R4172" s="54">
        <v>8858.9599999999991</v>
      </c>
      <c r="S4172" s="54">
        <v>3170</v>
      </c>
      <c r="T4172" s="54">
        <v>83</v>
      </c>
      <c r="U4172" s="54">
        <v>357500</v>
      </c>
    </row>
    <row r="4173" spans="5:21">
      <c r="E4173" s="55">
        <v>405</v>
      </c>
      <c r="F4173" s="55">
        <v>9</v>
      </c>
      <c r="H4173" s="54" t="s">
        <v>8711</v>
      </c>
      <c r="I4173" s="55">
        <v>2</v>
      </c>
      <c r="J4173" s="54" t="s">
        <v>8712</v>
      </c>
      <c r="K4173" s="54" t="s">
        <v>8711</v>
      </c>
      <c r="L4173" s="54" t="s">
        <v>363</v>
      </c>
      <c r="M4173" s="54" t="s">
        <v>116</v>
      </c>
      <c r="N4173" s="54">
        <v>7.06</v>
      </c>
      <c r="P4173" s="54">
        <v>0.59</v>
      </c>
      <c r="R4173" s="54">
        <v>7043.92</v>
      </c>
      <c r="S4173" s="54">
        <v>2365</v>
      </c>
      <c r="T4173" s="54">
        <v>350</v>
      </c>
      <c r="U4173" s="54">
        <v>165000</v>
      </c>
    </row>
    <row r="4174" spans="5:21">
      <c r="E4174" s="55">
        <v>405</v>
      </c>
      <c r="F4174" s="55">
        <v>11</v>
      </c>
      <c r="H4174" s="54" t="s">
        <v>8713</v>
      </c>
      <c r="I4174" s="55">
        <v>2</v>
      </c>
      <c r="J4174" s="54" t="s">
        <v>8714</v>
      </c>
      <c r="K4174" s="54" t="s">
        <v>8713</v>
      </c>
      <c r="L4174" s="54" t="s">
        <v>363</v>
      </c>
      <c r="M4174" s="54" t="s">
        <v>116</v>
      </c>
      <c r="N4174" s="54">
        <v>7.06</v>
      </c>
      <c r="P4174" s="54">
        <v>0.53</v>
      </c>
      <c r="R4174" s="54">
        <v>8678.16</v>
      </c>
      <c r="S4174" s="54">
        <v>3359</v>
      </c>
      <c r="T4174" s="54">
        <v>508</v>
      </c>
      <c r="U4174" s="54">
        <v>275000</v>
      </c>
    </row>
    <row r="4175" spans="5:21">
      <c r="E4175" s="55">
        <v>405</v>
      </c>
      <c r="F4175" s="55">
        <v>13</v>
      </c>
      <c r="H4175" s="54" t="s">
        <v>3452</v>
      </c>
      <c r="I4175" s="55">
        <v>2</v>
      </c>
      <c r="J4175" s="54" t="s">
        <v>3451</v>
      </c>
      <c r="K4175" s="54" t="s">
        <v>3452</v>
      </c>
      <c r="L4175" s="54" t="s">
        <v>363</v>
      </c>
      <c r="M4175" s="54" t="s">
        <v>116</v>
      </c>
      <c r="N4175" s="54">
        <v>7.06</v>
      </c>
      <c r="P4175" s="54">
        <v>0.49</v>
      </c>
      <c r="R4175" s="54">
        <v>8334.2999999999993</v>
      </c>
      <c r="S4175" s="54">
        <v>2754</v>
      </c>
      <c r="T4175" s="54">
        <v>271</v>
      </c>
      <c r="U4175" s="54">
        <v>289000</v>
      </c>
    </row>
    <row r="4176" spans="5:21">
      <c r="E4176" s="55">
        <v>405</v>
      </c>
      <c r="F4176" s="55">
        <v>15</v>
      </c>
      <c r="H4176" s="54" t="s">
        <v>8715</v>
      </c>
      <c r="I4176" s="55">
        <v>2</v>
      </c>
      <c r="J4176" s="54" t="s">
        <v>8716</v>
      </c>
      <c r="K4176" s="54" t="s">
        <v>8715</v>
      </c>
      <c r="L4176" s="54" t="s">
        <v>363</v>
      </c>
      <c r="M4176" s="54" t="s">
        <v>116</v>
      </c>
      <c r="N4176" s="54">
        <v>7.06</v>
      </c>
      <c r="P4176" s="54">
        <v>0.63</v>
      </c>
      <c r="R4176" s="54">
        <v>9858.65</v>
      </c>
      <c r="S4176" s="54">
        <v>2317</v>
      </c>
      <c r="T4176" s="54">
        <v>177</v>
      </c>
      <c r="U4176" s="54">
        <v>162000</v>
      </c>
    </row>
    <row r="4177" spans="5:21">
      <c r="E4177" s="55">
        <v>405</v>
      </c>
      <c r="F4177" s="55">
        <v>17</v>
      </c>
      <c r="H4177" s="54" t="s">
        <v>8717</v>
      </c>
      <c r="I4177" s="55">
        <v>2</v>
      </c>
      <c r="J4177" s="54" t="s">
        <v>8718</v>
      </c>
      <c r="K4177" s="54" t="s">
        <v>8717</v>
      </c>
      <c r="L4177" s="54" t="s">
        <v>363</v>
      </c>
      <c r="M4177" s="54" t="s">
        <v>116</v>
      </c>
      <c r="N4177" s="54">
        <v>7.06</v>
      </c>
      <c r="P4177" s="54">
        <v>0.63</v>
      </c>
      <c r="R4177" s="54">
        <v>9461.61</v>
      </c>
      <c r="S4177" s="54">
        <v>3300</v>
      </c>
      <c r="T4177" s="54">
        <v>225</v>
      </c>
      <c r="U4177" s="54">
        <v>1</v>
      </c>
    </row>
    <row r="4178" spans="5:21">
      <c r="E4178" s="55">
        <v>405</v>
      </c>
      <c r="F4178" s="55">
        <v>19</v>
      </c>
      <c r="H4178" s="54" t="s">
        <v>8719</v>
      </c>
      <c r="I4178" s="55">
        <v>2</v>
      </c>
      <c r="J4178" s="54" t="s">
        <v>8720</v>
      </c>
      <c r="K4178" s="54" t="s">
        <v>8719</v>
      </c>
      <c r="L4178" s="54" t="s">
        <v>363</v>
      </c>
      <c r="M4178" s="54" t="s">
        <v>116</v>
      </c>
      <c r="N4178" s="54">
        <v>7.06</v>
      </c>
      <c r="P4178" s="54">
        <v>0.6</v>
      </c>
      <c r="R4178" s="54">
        <v>7947.89</v>
      </c>
      <c r="S4178" s="54">
        <v>2959</v>
      </c>
      <c r="T4178" s="54">
        <v>19</v>
      </c>
      <c r="U4178" s="54">
        <v>364800</v>
      </c>
    </row>
    <row r="4179" spans="5:21">
      <c r="E4179" s="55">
        <v>405</v>
      </c>
      <c r="F4179" s="55">
        <v>21</v>
      </c>
      <c r="H4179" s="54" t="s">
        <v>8721</v>
      </c>
      <c r="I4179" s="55">
        <v>2</v>
      </c>
      <c r="J4179" s="54" t="s">
        <v>8722</v>
      </c>
      <c r="K4179" s="54" t="s">
        <v>8721</v>
      </c>
      <c r="L4179" s="54" t="s">
        <v>363</v>
      </c>
      <c r="M4179" s="54" t="s">
        <v>116</v>
      </c>
      <c r="N4179" s="54">
        <v>7.06</v>
      </c>
      <c r="P4179" s="54">
        <v>0.53</v>
      </c>
      <c r="R4179" s="54">
        <v>8706.52</v>
      </c>
      <c r="S4179" s="54">
        <v>2367</v>
      </c>
      <c r="T4179" s="54">
        <v>197</v>
      </c>
      <c r="U4179" s="54">
        <v>148000</v>
      </c>
    </row>
    <row r="4180" spans="5:21">
      <c r="E4180" s="55">
        <v>406</v>
      </c>
      <c r="F4180" s="55">
        <v>86</v>
      </c>
      <c r="H4180" s="54" t="s">
        <v>8723</v>
      </c>
      <c r="I4180" s="55">
        <v>2</v>
      </c>
      <c r="J4180" s="54" t="s">
        <v>8724</v>
      </c>
      <c r="K4180" s="54" t="s">
        <v>8723</v>
      </c>
      <c r="L4180" s="54" t="s">
        <v>363</v>
      </c>
      <c r="M4180" s="54" t="s">
        <v>215</v>
      </c>
      <c r="N4180" s="54">
        <v>7.06</v>
      </c>
      <c r="P4180" s="54">
        <v>0.34</v>
      </c>
      <c r="R4180" s="54">
        <v>8841.23</v>
      </c>
      <c r="S4180" s="54">
        <v>3190</v>
      </c>
      <c r="T4180" s="54">
        <v>299</v>
      </c>
      <c r="U4180" s="54">
        <v>320000</v>
      </c>
    </row>
    <row r="4181" spans="5:21">
      <c r="E4181" s="55">
        <v>406</v>
      </c>
      <c r="F4181" s="55">
        <v>88</v>
      </c>
      <c r="H4181" s="54" t="s">
        <v>8725</v>
      </c>
      <c r="I4181" s="55">
        <v>2</v>
      </c>
      <c r="J4181" s="54" t="s">
        <v>8726</v>
      </c>
      <c r="K4181" s="54" t="s">
        <v>8725</v>
      </c>
      <c r="L4181" s="54" t="s">
        <v>363</v>
      </c>
      <c r="M4181" s="54" t="s">
        <v>215</v>
      </c>
      <c r="N4181" s="54">
        <v>7.06</v>
      </c>
      <c r="P4181" s="54">
        <v>0.51</v>
      </c>
      <c r="R4181" s="54">
        <v>8437.1</v>
      </c>
      <c r="S4181" s="54">
        <v>1943</v>
      </c>
      <c r="T4181" s="54">
        <v>48</v>
      </c>
      <c r="U4181" s="54">
        <v>162000</v>
      </c>
    </row>
    <row r="4182" spans="5:21">
      <c r="E4182" s="55">
        <v>406</v>
      </c>
      <c r="F4182" s="55">
        <v>90</v>
      </c>
      <c r="H4182" s="54" t="s">
        <v>8727</v>
      </c>
      <c r="I4182" s="55">
        <v>2</v>
      </c>
      <c r="J4182" s="54" t="s">
        <v>8728</v>
      </c>
      <c r="K4182" s="54" t="s">
        <v>8727</v>
      </c>
      <c r="L4182" s="54" t="s">
        <v>363</v>
      </c>
      <c r="M4182" s="54" t="s">
        <v>215</v>
      </c>
      <c r="N4182" s="54">
        <v>7.06</v>
      </c>
      <c r="P4182" s="54">
        <v>0.54</v>
      </c>
      <c r="R4182" s="54">
        <v>8897.9500000000007</v>
      </c>
      <c r="S4182" s="54">
        <v>2971</v>
      </c>
      <c r="T4182" s="54">
        <v>335</v>
      </c>
      <c r="U4182" s="54">
        <v>375000</v>
      </c>
    </row>
    <row r="4183" spans="5:21">
      <c r="E4183" s="55">
        <v>406</v>
      </c>
      <c r="F4183" s="55">
        <v>92</v>
      </c>
      <c r="H4183" s="54" t="s">
        <v>8729</v>
      </c>
      <c r="I4183" s="55">
        <v>2</v>
      </c>
      <c r="J4183" s="54" t="s">
        <v>528</v>
      </c>
      <c r="K4183" s="54" t="s">
        <v>526</v>
      </c>
      <c r="L4183" s="54" t="s">
        <v>527</v>
      </c>
      <c r="M4183" s="54" t="s">
        <v>215</v>
      </c>
      <c r="N4183" s="54">
        <v>7.06</v>
      </c>
      <c r="P4183" s="54">
        <v>0.56000000000000005</v>
      </c>
      <c r="R4183" s="54">
        <v>7756.46</v>
      </c>
      <c r="S4183" s="54">
        <v>3465</v>
      </c>
      <c r="T4183" s="54">
        <v>946</v>
      </c>
      <c r="U4183" s="54">
        <v>100</v>
      </c>
    </row>
    <row r="4184" spans="5:21">
      <c r="E4184" s="55">
        <v>406</v>
      </c>
      <c r="F4184" s="55">
        <v>94</v>
      </c>
      <c r="H4184" s="54" t="s">
        <v>8730</v>
      </c>
      <c r="I4184" s="55">
        <v>2</v>
      </c>
      <c r="J4184" s="54" t="s">
        <v>8731</v>
      </c>
      <c r="K4184" s="54" t="s">
        <v>8730</v>
      </c>
      <c r="L4184" s="54" t="s">
        <v>363</v>
      </c>
      <c r="M4184" s="54" t="s">
        <v>215</v>
      </c>
      <c r="N4184" s="54">
        <v>7.06</v>
      </c>
      <c r="P4184" s="54">
        <v>0.6</v>
      </c>
      <c r="R4184" s="54">
        <v>9082.2900000000009</v>
      </c>
      <c r="S4184" s="54">
        <v>2955</v>
      </c>
      <c r="T4184" s="54">
        <v>112</v>
      </c>
      <c r="U4184" s="54">
        <v>330000</v>
      </c>
    </row>
    <row r="4185" spans="5:21">
      <c r="E4185" s="55">
        <v>406</v>
      </c>
      <c r="F4185" s="55">
        <v>96</v>
      </c>
      <c r="H4185" s="54" t="s">
        <v>8732</v>
      </c>
      <c r="I4185" s="55">
        <v>2</v>
      </c>
      <c r="J4185" s="54" t="s">
        <v>8733</v>
      </c>
      <c r="K4185" s="54" t="s">
        <v>8732</v>
      </c>
      <c r="L4185" s="54" t="s">
        <v>363</v>
      </c>
      <c r="M4185" s="54" t="s">
        <v>215</v>
      </c>
      <c r="N4185" s="54">
        <v>7.06</v>
      </c>
      <c r="P4185" s="54">
        <v>0.39</v>
      </c>
      <c r="R4185" s="54">
        <v>9351.7099999999991</v>
      </c>
      <c r="S4185" s="54">
        <v>3136</v>
      </c>
      <c r="T4185" s="54">
        <v>45</v>
      </c>
      <c r="U4185" s="54">
        <v>335000</v>
      </c>
    </row>
    <row r="4186" spans="5:21">
      <c r="E4186" s="55">
        <v>406</v>
      </c>
      <c r="F4186" s="55">
        <v>98</v>
      </c>
      <c r="H4186" s="54" t="s">
        <v>8734</v>
      </c>
      <c r="I4186" s="55">
        <v>2</v>
      </c>
      <c r="J4186" s="54" t="s">
        <v>8735</v>
      </c>
      <c r="K4186" s="54" t="s">
        <v>8736</v>
      </c>
      <c r="L4186" s="54" t="s">
        <v>8737</v>
      </c>
      <c r="M4186" s="54" t="s">
        <v>215</v>
      </c>
      <c r="N4186" s="54">
        <v>7.06</v>
      </c>
      <c r="P4186" s="54">
        <v>0.44</v>
      </c>
      <c r="R4186" s="54">
        <v>9096.4699999999993</v>
      </c>
      <c r="U4186" s="54">
        <v>0</v>
      </c>
    </row>
    <row r="4187" spans="5:21">
      <c r="E4187" s="55">
        <v>406</v>
      </c>
      <c r="F4187" s="55">
        <v>101</v>
      </c>
      <c r="H4187" s="54" t="s">
        <v>8738</v>
      </c>
      <c r="I4187" s="55">
        <v>2</v>
      </c>
      <c r="J4187" s="54" t="s">
        <v>8739</v>
      </c>
      <c r="K4187" s="54" t="s">
        <v>8740</v>
      </c>
      <c r="L4187" s="54" t="s">
        <v>363</v>
      </c>
      <c r="M4187" s="54" t="s">
        <v>215</v>
      </c>
      <c r="N4187" s="54">
        <v>7.06</v>
      </c>
      <c r="P4187" s="54">
        <v>0.41</v>
      </c>
      <c r="R4187" s="54">
        <v>10259.23</v>
      </c>
      <c r="S4187" s="54">
        <v>2748</v>
      </c>
      <c r="T4187" s="54">
        <v>128</v>
      </c>
      <c r="U4187" s="54">
        <v>324500</v>
      </c>
    </row>
    <row r="4188" spans="5:21">
      <c r="E4188" s="55">
        <v>406</v>
      </c>
      <c r="F4188" s="55">
        <v>103</v>
      </c>
      <c r="H4188" s="54" t="s">
        <v>8741</v>
      </c>
      <c r="I4188" s="55">
        <v>2</v>
      </c>
      <c r="J4188" s="54" t="s">
        <v>8742</v>
      </c>
      <c r="K4188" s="54" t="s">
        <v>8741</v>
      </c>
      <c r="L4188" s="54" t="s">
        <v>363</v>
      </c>
      <c r="M4188" s="54" t="s">
        <v>215</v>
      </c>
      <c r="N4188" s="54">
        <v>7.06</v>
      </c>
      <c r="P4188" s="54">
        <v>0.64</v>
      </c>
      <c r="R4188" s="54">
        <v>11351.09</v>
      </c>
      <c r="S4188" s="54">
        <v>3419</v>
      </c>
      <c r="T4188" s="54">
        <v>390</v>
      </c>
      <c r="U4188" s="54">
        <v>333500</v>
      </c>
    </row>
    <row r="4189" spans="5:21">
      <c r="E4189" s="55">
        <v>406</v>
      </c>
      <c r="F4189" s="55">
        <v>105</v>
      </c>
      <c r="H4189" s="54" t="s">
        <v>8743</v>
      </c>
      <c r="I4189" s="55">
        <v>2</v>
      </c>
      <c r="J4189" s="54" t="s">
        <v>8744</v>
      </c>
      <c r="K4189" s="54" t="s">
        <v>8745</v>
      </c>
      <c r="L4189" s="54" t="s">
        <v>363</v>
      </c>
      <c r="M4189" s="54" t="s">
        <v>215</v>
      </c>
      <c r="N4189" s="54">
        <v>7.06</v>
      </c>
      <c r="P4189" s="54">
        <v>0.69</v>
      </c>
      <c r="R4189" s="54">
        <v>10521.56</v>
      </c>
      <c r="S4189" s="54">
        <v>2771</v>
      </c>
      <c r="T4189" s="54">
        <v>236</v>
      </c>
      <c r="U4189" s="54">
        <v>1</v>
      </c>
    </row>
    <row r="4190" spans="5:21">
      <c r="E4190" s="55">
        <v>406</v>
      </c>
      <c r="F4190" s="55">
        <v>107</v>
      </c>
      <c r="H4190" s="54" t="s">
        <v>8746</v>
      </c>
      <c r="I4190" s="55">
        <v>2</v>
      </c>
      <c r="J4190" s="54" t="s">
        <v>8747</v>
      </c>
      <c r="K4190" s="54" t="s">
        <v>8746</v>
      </c>
      <c r="L4190" s="54" t="s">
        <v>2159</v>
      </c>
      <c r="M4190" s="54" t="s">
        <v>215</v>
      </c>
      <c r="N4190" s="54">
        <v>7.06</v>
      </c>
      <c r="P4190" s="54">
        <v>0.6</v>
      </c>
      <c r="R4190" s="54">
        <v>9656.58</v>
      </c>
      <c r="S4190" s="54">
        <v>2739</v>
      </c>
      <c r="T4190" s="54">
        <v>62</v>
      </c>
      <c r="U4190" s="54">
        <v>237522</v>
      </c>
    </row>
    <row r="4191" spans="5:21">
      <c r="E4191" s="55">
        <v>406</v>
      </c>
      <c r="F4191" s="55">
        <v>109</v>
      </c>
      <c r="H4191" s="54" t="s">
        <v>8748</v>
      </c>
      <c r="I4191" s="55">
        <v>2</v>
      </c>
      <c r="J4191" s="54" t="s">
        <v>8749</v>
      </c>
      <c r="K4191" s="54" t="s">
        <v>8748</v>
      </c>
      <c r="L4191" s="54" t="s">
        <v>363</v>
      </c>
      <c r="M4191" s="54" t="s">
        <v>215</v>
      </c>
      <c r="N4191" s="54">
        <v>7.06</v>
      </c>
      <c r="P4191" s="54">
        <v>0.41</v>
      </c>
      <c r="R4191" s="54">
        <v>7692.65</v>
      </c>
      <c r="S4191" s="54">
        <v>2662</v>
      </c>
      <c r="T4191" s="54">
        <v>306</v>
      </c>
      <c r="U4191" s="54">
        <v>197500</v>
      </c>
    </row>
    <row r="4192" spans="5:21">
      <c r="E4192" s="55">
        <v>9999</v>
      </c>
      <c r="F4192" s="55">
        <v>1</v>
      </c>
      <c r="H4192" s="54" t="s">
        <v>8750</v>
      </c>
      <c r="I4192" s="55" t="s">
        <v>8751</v>
      </c>
      <c r="J4192" s="54" t="s">
        <v>8752</v>
      </c>
      <c r="K4192" s="54" t="s">
        <v>3727</v>
      </c>
      <c r="L4192" s="54" t="s">
        <v>8753</v>
      </c>
      <c r="P4192" s="54">
        <v>0</v>
      </c>
      <c r="R4192" s="54">
        <v>0</v>
      </c>
      <c r="U4192" s="54">
        <v>0</v>
      </c>
    </row>
    <row r="4193" spans="5:21">
      <c r="E4193" s="55">
        <v>9999</v>
      </c>
      <c r="F4193" s="55">
        <v>2</v>
      </c>
      <c r="H4193" s="54" t="s">
        <v>8750</v>
      </c>
      <c r="I4193" s="55" t="s">
        <v>8751</v>
      </c>
      <c r="J4193" s="54" t="s">
        <v>8754</v>
      </c>
      <c r="K4193" s="54" t="s">
        <v>8755</v>
      </c>
      <c r="L4193" s="54" t="s">
        <v>8756</v>
      </c>
      <c r="P4193" s="54">
        <v>0</v>
      </c>
      <c r="R4193" s="54">
        <v>0</v>
      </c>
      <c r="U4193" s="54">
        <v>0</v>
      </c>
    </row>
  </sheetData>
  <hyperlinks>
    <hyperlink ref="A1" location="NavigationPage!A1" display="Return" xr:uid="{F020769B-4EBC-4BAF-9259-6A34A0742899}"/>
  </hyperlinks>
  <pageMargins left="0.25" right="0.25" top="0.5" bottom="0.5" header="0.3" footer="0.3"/>
  <pageSetup scale="56" fitToHeight="250"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2481A-444C-4798-A8DC-CEB8074B8993}">
  <sheetPr>
    <pageSetUpPr fitToPage="1"/>
  </sheetPr>
  <dimension ref="A1:AB36"/>
  <sheetViews>
    <sheetView zoomScale="80" zoomScaleNormal="80" workbookViewId="0"/>
  </sheetViews>
  <sheetFormatPr defaultRowHeight="15"/>
  <cols>
    <col min="2" max="2" width="10.140625" customWidth="1"/>
    <col min="3" max="4" width="13.7109375" customWidth="1"/>
    <col min="5" max="5" width="2.7109375" customWidth="1"/>
    <col min="6" max="7" width="13.7109375" customWidth="1"/>
    <col min="8" max="8" width="2.7109375" customWidth="1"/>
    <col min="9" max="10" width="13.7109375" customWidth="1"/>
    <col min="11" max="11" width="2.7109375" customWidth="1"/>
    <col min="12" max="13" width="13.7109375" customWidth="1"/>
    <col min="14" max="14" width="2.7109375" customWidth="1"/>
    <col min="15" max="16" width="13.7109375" customWidth="1"/>
    <col min="17" max="17" width="2.7109375" customWidth="1"/>
    <col min="18" max="19" width="13.7109375" customWidth="1"/>
    <col min="20" max="20" width="2.7109375" customWidth="1"/>
    <col min="21" max="22" width="13.7109375" customWidth="1"/>
    <col min="23" max="23" width="2.7109375" customWidth="1"/>
    <col min="24" max="25" width="13.7109375" customWidth="1"/>
    <col min="26" max="26" width="2.7109375" customWidth="1"/>
    <col min="27" max="28" width="13.7109375" customWidth="1"/>
  </cols>
  <sheetData>
    <row r="1" spans="1:28">
      <c r="A1" s="5" t="s">
        <v>9124</v>
      </c>
    </row>
    <row r="2" spans="1:28" ht="18.75">
      <c r="B2" s="2" t="s">
        <v>8837</v>
      </c>
    </row>
    <row r="3" spans="1:28" ht="18.75">
      <c r="B3" s="2" t="s">
        <v>8825</v>
      </c>
      <c r="C3" s="2"/>
      <c r="D3" s="2"/>
      <c r="E3" s="2"/>
    </row>
    <row r="4" spans="1:28">
      <c r="C4" s="180" t="s">
        <v>8836</v>
      </c>
      <c r="D4" s="180"/>
      <c r="E4" s="73"/>
      <c r="F4" s="180" t="s">
        <v>8831</v>
      </c>
      <c r="G4" s="180"/>
      <c r="I4" s="180" t="s">
        <v>8832</v>
      </c>
      <c r="J4" s="180"/>
      <c r="L4" s="180" t="s">
        <v>297</v>
      </c>
      <c r="M4" s="180"/>
      <c r="O4" s="180" t="s">
        <v>296</v>
      </c>
      <c r="P4" s="180"/>
      <c r="R4" s="180" t="s">
        <v>8833</v>
      </c>
      <c r="S4" s="180"/>
      <c r="U4" s="180" t="s">
        <v>8834</v>
      </c>
      <c r="V4" s="180"/>
      <c r="X4" s="180" t="s">
        <v>8835</v>
      </c>
      <c r="Y4" s="180"/>
      <c r="AA4" s="180" t="s">
        <v>45</v>
      </c>
      <c r="AB4" s="180"/>
    </row>
    <row r="5" spans="1:28" ht="15.75" thickBot="1">
      <c r="B5" s="69" t="s">
        <v>32</v>
      </c>
      <c r="C5" s="69" t="s">
        <v>8826</v>
      </c>
      <c r="D5" s="69" t="s">
        <v>8827</v>
      </c>
      <c r="E5" s="69"/>
      <c r="F5" s="69" t="s">
        <v>8826</v>
      </c>
      <c r="G5" s="69" t="s">
        <v>8827</v>
      </c>
      <c r="H5" s="69"/>
      <c r="I5" s="69" t="s">
        <v>8826</v>
      </c>
      <c r="J5" s="69" t="s">
        <v>8827</v>
      </c>
      <c r="K5" s="69"/>
      <c r="L5" s="69" t="s">
        <v>8826</v>
      </c>
      <c r="M5" s="69" t="s">
        <v>8827</v>
      </c>
      <c r="N5" s="69"/>
      <c r="O5" s="69" t="s">
        <v>8826</v>
      </c>
      <c r="P5" s="69" t="s">
        <v>8827</v>
      </c>
      <c r="Q5" s="69"/>
      <c r="R5" s="69" t="s">
        <v>8826</v>
      </c>
      <c r="S5" s="69" t="s">
        <v>8827</v>
      </c>
      <c r="T5" s="69"/>
      <c r="U5" s="69" t="s">
        <v>8826</v>
      </c>
      <c r="V5" s="69" t="s">
        <v>8827</v>
      </c>
      <c r="W5" s="69"/>
      <c r="X5" s="69" t="s">
        <v>8826</v>
      </c>
      <c r="Y5" s="69" t="s">
        <v>8827</v>
      </c>
      <c r="Z5" s="69"/>
      <c r="AA5" s="69" t="s">
        <v>8826</v>
      </c>
      <c r="AB5" s="69" t="s">
        <v>8827</v>
      </c>
    </row>
    <row r="6" spans="1:28" ht="15.75" thickTop="1">
      <c r="B6" s="3">
        <v>2020</v>
      </c>
      <c r="C6" s="11">
        <f>SUM(F6,I6,L6,O6,R6,U6,X6,AA6)</f>
        <v>989701.06255323184</v>
      </c>
      <c r="D6" s="12">
        <f>SUM(G6,J6,M6,P6,S6,V6,Y6,AB6)</f>
        <v>0</v>
      </c>
      <c r="E6" s="74"/>
      <c r="F6" s="71">
        <f>'P-inv-COJ'!G82</f>
        <v>909334.65566382464</v>
      </c>
      <c r="H6" s="76"/>
      <c r="I6" s="7">
        <f>'P-Inv-Tmrk'!G48</f>
        <v>0</v>
      </c>
      <c r="K6" s="76"/>
      <c r="L6" s="7">
        <f>'P-Inv-MhwkView'!G52</f>
        <v>0</v>
      </c>
      <c r="N6" s="76"/>
      <c r="O6" s="7">
        <f>'P-Inv-NG'!G50</f>
        <v>54458.613444128852</v>
      </c>
      <c r="Q6" s="76"/>
      <c r="R6" s="7">
        <f>'P-Inv-Brkwd'!G47</f>
        <v>0</v>
      </c>
      <c r="T6" s="76"/>
      <c r="U6" s="7">
        <f>'P-Inv-Rvrsd'!G50</f>
        <v>9707.7934452783356</v>
      </c>
      <c r="W6" s="76"/>
      <c r="X6" s="7">
        <f>'P-Inv-MtnView'!G47</f>
        <v>0</v>
      </c>
      <c r="Z6" s="76"/>
      <c r="AA6" s="7">
        <f>'P-Inv-Trails'!G91</f>
        <v>16200</v>
      </c>
    </row>
    <row r="7" spans="1:28">
      <c r="B7" s="3">
        <f>B6+1</f>
        <v>2021</v>
      </c>
      <c r="C7" s="11">
        <f t="shared" ref="C7:C36" si="0">SUM(F7,I7,L7,O7,R7,U7,X7,AA7)</f>
        <v>1631.52</v>
      </c>
      <c r="D7" s="12">
        <f t="shared" ref="D7:D36" si="1">SUM(G7,J7,M7,P7,S7,V7,Y7,AB7)</f>
        <v>0</v>
      </c>
      <c r="E7" s="75"/>
      <c r="F7" s="71">
        <f>'P-inv-COJ'!G83</f>
        <v>0</v>
      </c>
      <c r="H7" s="77"/>
      <c r="I7" s="7">
        <f>'P-Inv-Tmrk'!G49</f>
        <v>0</v>
      </c>
      <c r="K7" s="77"/>
      <c r="L7" s="7">
        <f>'P-Inv-MhwkView'!G53</f>
        <v>0</v>
      </c>
      <c r="N7" s="77"/>
      <c r="O7" s="7">
        <f>'P-Inv-NG'!G51</f>
        <v>0</v>
      </c>
      <c r="Q7" s="77"/>
      <c r="R7" s="7">
        <f>'P-Inv-Brkwd'!G48</f>
        <v>1631.52</v>
      </c>
      <c r="T7" s="77"/>
      <c r="U7" s="7">
        <f>'P-Inv-Rvrsd'!G51</f>
        <v>0</v>
      </c>
      <c r="W7" s="77"/>
      <c r="X7" s="7">
        <f>'P-Inv-MtnView'!G48</f>
        <v>0</v>
      </c>
      <c r="Z7" s="77"/>
      <c r="AA7" s="7">
        <f>'P-Inv-Trails'!G92</f>
        <v>0</v>
      </c>
    </row>
    <row r="8" spans="1:28">
      <c r="B8" s="3">
        <f>B7+1</f>
        <v>2022</v>
      </c>
      <c r="C8" s="11">
        <f t="shared" si="0"/>
        <v>131787.31076199998</v>
      </c>
      <c r="D8" s="12">
        <f t="shared" si="1"/>
        <v>0</v>
      </c>
      <c r="E8" s="75"/>
      <c r="F8" s="71">
        <f>'P-inv-COJ'!G84</f>
        <v>0</v>
      </c>
      <c r="H8" s="77"/>
      <c r="I8" s="7">
        <f>'P-Inv-Tmrk'!G50</f>
        <v>0</v>
      </c>
      <c r="K8" s="77"/>
      <c r="L8" s="7">
        <f>'P-Inv-MhwkView'!G54</f>
        <v>122784.95894</v>
      </c>
      <c r="N8" s="77"/>
      <c r="O8" s="7">
        <f>'P-Inv-NG'!G52</f>
        <v>8443.2575219999999</v>
      </c>
      <c r="Q8" s="77"/>
      <c r="R8" s="7">
        <f>'P-Inv-Brkwd'!G49</f>
        <v>559.09429999999998</v>
      </c>
      <c r="T8" s="77"/>
      <c r="U8" s="7">
        <f>'P-Inv-Rvrsd'!G52</f>
        <v>0</v>
      </c>
      <c r="W8" s="77"/>
      <c r="X8" s="7">
        <f>'P-Inv-MtnView'!G49</f>
        <v>0</v>
      </c>
      <c r="Z8" s="77"/>
      <c r="AA8" s="7">
        <f>'P-Inv-Trails'!G93</f>
        <v>0</v>
      </c>
    </row>
    <row r="9" spans="1:28">
      <c r="B9" s="3">
        <f>B8+1</f>
        <v>2023</v>
      </c>
      <c r="C9" s="11">
        <f t="shared" si="0"/>
        <v>283527.46870695055</v>
      </c>
      <c r="D9" s="12">
        <f t="shared" si="1"/>
        <v>0</v>
      </c>
      <c r="E9" s="75"/>
      <c r="F9" s="71">
        <f>'P-inv-COJ'!G85</f>
        <v>281377.20249999996</v>
      </c>
      <c r="H9" s="77"/>
      <c r="I9" s="7">
        <f>'P-Inv-Tmrk'!G51</f>
        <v>0</v>
      </c>
      <c r="K9" s="77"/>
      <c r="L9" s="7">
        <f>'P-Inv-MhwkView'!G55</f>
        <v>0</v>
      </c>
      <c r="N9" s="77"/>
      <c r="O9" s="7">
        <f>'P-Inv-NG'!G53</f>
        <v>0</v>
      </c>
      <c r="Q9" s="77"/>
      <c r="R9" s="7">
        <f>'P-Inv-Brkwd'!G50</f>
        <v>2150.266206950595</v>
      </c>
      <c r="T9" s="77"/>
      <c r="U9" s="7">
        <f>'P-Inv-Rvrsd'!G53</f>
        <v>0</v>
      </c>
      <c r="W9" s="77"/>
      <c r="X9" s="7">
        <f>'P-Inv-MtnView'!G50</f>
        <v>0</v>
      </c>
      <c r="Z9" s="77"/>
      <c r="AA9" s="7">
        <f>'P-Inv-Trails'!G94</f>
        <v>0</v>
      </c>
    </row>
    <row r="10" spans="1:28">
      <c r="B10" s="3">
        <f>B9+1</f>
        <v>2024</v>
      </c>
      <c r="C10" s="11">
        <f t="shared" si="0"/>
        <v>3871.7503063999998</v>
      </c>
      <c r="D10" s="12">
        <f t="shared" si="1"/>
        <v>0</v>
      </c>
      <c r="E10" s="75"/>
      <c r="F10" s="71">
        <f>'P-inv-COJ'!G86</f>
        <v>0</v>
      </c>
      <c r="H10" s="77"/>
      <c r="I10" s="7">
        <f>'P-Inv-Tmrk'!G52</f>
        <v>2183.4870913999998</v>
      </c>
      <c r="K10" s="77"/>
      <c r="L10" s="7">
        <f>'P-Inv-MhwkView'!G56</f>
        <v>0</v>
      </c>
      <c r="N10" s="77"/>
      <c r="O10" s="7">
        <f>'P-Inv-NG'!G54</f>
        <v>0</v>
      </c>
      <c r="Q10" s="77"/>
      <c r="R10" s="7">
        <f>'P-Inv-Brkwd'!G51</f>
        <v>0</v>
      </c>
      <c r="T10" s="77"/>
      <c r="U10" s="7">
        <f>'P-Inv-Rvrsd'!G54</f>
        <v>0</v>
      </c>
      <c r="W10" s="77"/>
      <c r="X10" s="7">
        <f>'P-Inv-MtnView'!G51</f>
        <v>0</v>
      </c>
      <c r="Z10" s="77"/>
      <c r="AA10" s="7">
        <f>'P-Inv-Trails'!G95</f>
        <v>1688.2632149999999</v>
      </c>
    </row>
    <row r="11" spans="1:28">
      <c r="B11" s="3">
        <f>B10+1</f>
        <v>2025</v>
      </c>
      <c r="C11" s="11">
        <f t="shared" si="0"/>
        <v>921518.18961233599</v>
      </c>
      <c r="D11" s="12">
        <f t="shared" si="1"/>
        <v>0</v>
      </c>
      <c r="E11" s="75"/>
      <c r="F11" s="71">
        <f>'P-inv-COJ'!G87</f>
        <v>780894.13509994547</v>
      </c>
      <c r="H11" s="77"/>
      <c r="I11" s="7">
        <f>'P-Inv-Tmrk'!G53</f>
        <v>0</v>
      </c>
      <c r="K11" s="77"/>
      <c r="L11" s="7">
        <f>'P-Inv-MhwkView'!G57</f>
        <v>739.31874591515407</v>
      </c>
      <c r="N11" s="77"/>
      <c r="O11" s="7">
        <f>'P-Inv-NG'!G55</f>
        <v>4186.7784548444624</v>
      </c>
      <c r="Q11" s="77"/>
      <c r="R11" s="7">
        <f>'P-Inv-Brkwd'!G52</f>
        <v>11516.518472614773</v>
      </c>
      <c r="T11" s="77"/>
      <c r="U11" s="7">
        <f>'P-Inv-Rvrsd'!G55</f>
        <v>0</v>
      </c>
      <c r="W11" s="77"/>
      <c r="X11" s="7">
        <f>'P-Inv-MtnView'!G52</f>
        <v>0</v>
      </c>
      <c r="Z11" s="77"/>
      <c r="AA11" s="7">
        <f>'P-Inv-Trails'!G96</f>
        <v>124181.43883901597</v>
      </c>
    </row>
    <row r="12" spans="1:28">
      <c r="B12" s="3">
        <f t="shared" ref="B12:B26" si="2">B11+1</f>
        <v>2026</v>
      </c>
      <c r="C12" s="11">
        <f t="shared" si="0"/>
        <v>90975.680309152071</v>
      </c>
      <c r="D12" s="12">
        <f t="shared" si="1"/>
        <v>0</v>
      </c>
      <c r="E12" s="75"/>
      <c r="F12" s="71">
        <f>'P-inv-COJ'!G88</f>
        <v>10088.882188016549</v>
      </c>
      <c r="H12" s="77"/>
      <c r="I12" s="7">
        <f>'P-Inv-Tmrk'!G54</f>
        <v>2522.2205470041372</v>
      </c>
      <c r="K12" s="77"/>
      <c r="L12" s="7">
        <f>'P-Inv-MhwkView'!G58</f>
        <v>0</v>
      </c>
      <c r="N12" s="77"/>
      <c r="O12" s="7">
        <f>'P-Inv-NG'!G56</f>
        <v>78364.577574131385</v>
      </c>
      <c r="Q12" s="77"/>
      <c r="R12" s="7">
        <f>'P-Inv-Brkwd'!G53</f>
        <v>0</v>
      </c>
      <c r="T12" s="77"/>
      <c r="U12" s="7">
        <f>'P-Inv-Rvrsd'!G56</f>
        <v>0</v>
      </c>
      <c r="W12" s="77"/>
      <c r="X12" s="7">
        <f>'P-Inv-MtnView'!G53</f>
        <v>0</v>
      </c>
      <c r="Z12" s="77"/>
      <c r="AA12" s="7">
        <f>'P-Inv-Trails'!G97</f>
        <v>0</v>
      </c>
    </row>
    <row r="13" spans="1:28">
      <c r="B13" s="3">
        <f t="shared" si="2"/>
        <v>2027</v>
      </c>
      <c r="C13" s="11">
        <f t="shared" si="0"/>
        <v>129703.55556359045</v>
      </c>
      <c r="D13" s="12">
        <f t="shared" si="1"/>
        <v>0</v>
      </c>
      <c r="E13" s="75"/>
      <c r="F13" s="71">
        <f>'P-inv-COJ'!G89</f>
        <v>0</v>
      </c>
      <c r="H13" s="77"/>
      <c r="I13" s="7">
        <f>'P-Inv-Tmrk'!G55</f>
        <v>703.44300624999994</v>
      </c>
      <c r="K13" s="77"/>
      <c r="L13" s="7">
        <f>'P-Inv-MhwkView'!G59</f>
        <v>0</v>
      </c>
      <c r="N13" s="77"/>
      <c r="O13" s="7">
        <f>'P-Inv-NG'!G57</f>
        <v>0</v>
      </c>
      <c r="Q13" s="77"/>
      <c r="R13" s="7">
        <f>'P-Inv-Brkwd'!G54</f>
        <v>0</v>
      </c>
      <c r="T13" s="77"/>
      <c r="U13" s="7">
        <f>'P-Inv-Rvrsd'!G57</f>
        <v>129000.11255734044</v>
      </c>
      <c r="W13" s="77"/>
      <c r="X13" s="7">
        <f>'P-Inv-MtnView'!G54</f>
        <v>0</v>
      </c>
      <c r="Z13" s="77"/>
      <c r="AA13" s="7">
        <f>'P-Inv-Trails'!G98</f>
        <v>0</v>
      </c>
    </row>
    <row r="14" spans="1:28">
      <c r="B14" s="3">
        <f t="shared" si="2"/>
        <v>2028</v>
      </c>
      <c r="C14" s="11">
        <f t="shared" si="0"/>
        <v>103906.15798353632</v>
      </c>
      <c r="D14" s="12">
        <f t="shared" si="1"/>
        <v>0</v>
      </c>
      <c r="E14" s="75"/>
      <c r="F14" s="71">
        <f>'P-inv-COJ'!G90</f>
        <v>71826.084481677972</v>
      </c>
      <c r="H14" s="77"/>
      <c r="I14" s="7">
        <f>'P-Inv-Tmrk'!G56</f>
        <v>126.67700813876159</v>
      </c>
      <c r="K14" s="77"/>
      <c r="L14" s="7">
        <f>'P-Inv-MhwkView'!G60</f>
        <v>0</v>
      </c>
      <c r="N14" s="77"/>
      <c r="O14" s="7">
        <f>'P-Inv-NG'!G58</f>
        <v>0</v>
      </c>
      <c r="Q14" s="77"/>
      <c r="R14" s="7">
        <f>'P-Inv-Brkwd'!G55</f>
        <v>14978.677403125541</v>
      </c>
      <c r="T14" s="77"/>
      <c r="U14" s="7">
        <f>'P-Inv-Rvrsd'!G58</f>
        <v>0</v>
      </c>
      <c r="W14" s="77"/>
      <c r="X14" s="7">
        <f>'P-Inv-MtnView'!G55</f>
        <v>0</v>
      </c>
      <c r="Z14" s="77"/>
      <c r="AA14" s="7">
        <f>'P-Inv-Trails'!G99</f>
        <v>16974.719090594055</v>
      </c>
    </row>
    <row r="15" spans="1:28">
      <c r="B15" s="3">
        <f t="shared" si="2"/>
        <v>2029</v>
      </c>
      <c r="C15" s="11">
        <f t="shared" si="0"/>
        <v>0</v>
      </c>
      <c r="D15" s="12">
        <f t="shared" si="1"/>
        <v>0</v>
      </c>
      <c r="E15" s="75"/>
      <c r="F15" s="71">
        <f>'P-inv-COJ'!G91</f>
        <v>0</v>
      </c>
      <c r="H15" s="77"/>
      <c r="I15" s="7">
        <f>'P-Inv-Tmrk'!G57</f>
        <v>0</v>
      </c>
      <c r="K15" s="77"/>
      <c r="L15" s="7">
        <f>'P-Inv-MhwkView'!G61</f>
        <v>0</v>
      </c>
      <c r="N15" s="77"/>
      <c r="O15" s="7">
        <f>'P-Inv-NG'!G59</f>
        <v>0</v>
      </c>
      <c r="Q15" s="77"/>
      <c r="R15" s="7">
        <f>'P-Inv-Brkwd'!G56</f>
        <v>0</v>
      </c>
      <c r="T15" s="77"/>
      <c r="U15" s="7">
        <f>'P-Inv-Rvrsd'!G59</f>
        <v>0</v>
      </c>
      <c r="W15" s="77"/>
      <c r="X15" s="7">
        <f>'P-Inv-MtnView'!G56</f>
        <v>0</v>
      </c>
      <c r="Z15" s="77"/>
      <c r="AA15" s="7">
        <f>'P-Inv-Trails'!G100</f>
        <v>0</v>
      </c>
    </row>
    <row r="16" spans="1:28">
      <c r="B16" s="3">
        <f t="shared" si="2"/>
        <v>2030</v>
      </c>
      <c r="C16" s="11">
        <f t="shared" si="0"/>
        <v>136590.81017455342</v>
      </c>
      <c r="D16" s="12">
        <f t="shared" si="1"/>
        <v>0</v>
      </c>
      <c r="E16" s="75"/>
      <c r="F16" s="71">
        <f>'P-inv-COJ'!G92</f>
        <v>109659.8497241881</v>
      </c>
      <c r="H16" s="77"/>
      <c r="I16" s="7">
        <f>'P-Inv-Tmrk'!G58</f>
        <v>0</v>
      </c>
      <c r="K16" s="77"/>
      <c r="L16" s="7">
        <f>'P-Inv-MhwkView'!G62</f>
        <v>0</v>
      </c>
      <c r="N16" s="77"/>
      <c r="O16" s="7">
        <f>'P-Inv-NG'!G60</f>
        <v>18061.112346694132</v>
      </c>
      <c r="Q16" s="77"/>
      <c r="R16" s="7">
        <f>'P-Inv-Brkwd'!G57</f>
        <v>2150.266206950595</v>
      </c>
      <c r="T16" s="77"/>
      <c r="U16" s="7">
        <f>'P-Inv-Rvrsd'!G60</f>
        <v>6719.5818967206087</v>
      </c>
      <c r="W16" s="77"/>
      <c r="X16" s="7">
        <f>'P-Inv-MtnView'!G57</f>
        <v>0</v>
      </c>
      <c r="Z16" s="77"/>
      <c r="AA16" s="7">
        <f>'P-Inv-Trails'!G101</f>
        <v>0</v>
      </c>
    </row>
    <row r="17" spans="2:27">
      <c r="B17" s="3">
        <f t="shared" si="2"/>
        <v>2031</v>
      </c>
      <c r="C17" s="11">
        <f t="shared" si="0"/>
        <v>107974.39461811892</v>
      </c>
      <c r="D17" s="12">
        <f t="shared" si="1"/>
        <v>0</v>
      </c>
      <c r="E17" s="75"/>
      <c r="F17" s="71">
        <f>'P-inv-COJ'!G93</f>
        <v>93991.556172995945</v>
      </c>
      <c r="H17" s="77"/>
      <c r="I17" s="7">
        <f>'P-Inv-Tmrk'!G59</f>
        <v>1801.5803827478658</v>
      </c>
      <c r="K17" s="77"/>
      <c r="L17" s="7">
        <f>'P-Inv-MhwkView'!G63</f>
        <v>0</v>
      </c>
      <c r="N17" s="77"/>
      <c r="O17" s="7">
        <f>'P-Inv-NG'!G61</f>
        <v>4706.3951604631147</v>
      </c>
      <c r="Q17" s="77"/>
      <c r="R17" s="7">
        <f>'P-Inv-Brkwd'!G58</f>
        <v>2491.6209673040021</v>
      </c>
      <c r="T17" s="77"/>
      <c r="U17" s="7">
        <f>'P-Inv-Rvrsd'!G61</f>
        <v>4983.2419346080042</v>
      </c>
      <c r="W17" s="77"/>
      <c r="X17" s="7">
        <f>'P-Inv-MtnView'!G58</f>
        <v>0</v>
      </c>
      <c r="Z17" s="77"/>
      <c r="AA17" s="7">
        <f>'P-Inv-Trails'!G102</f>
        <v>0</v>
      </c>
    </row>
    <row r="18" spans="2:27">
      <c r="B18" s="3">
        <f t="shared" si="2"/>
        <v>2032</v>
      </c>
      <c r="C18" s="11">
        <f t="shared" si="0"/>
        <v>168629.65857926459</v>
      </c>
      <c r="D18" s="12">
        <f t="shared" si="1"/>
        <v>0</v>
      </c>
      <c r="E18" s="75"/>
      <c r="F18" s="71">
        <f>'P-inv-COJ'!G94</f>
        <v>120947.08210647566</v>
      </c>
      <c r="H18" s="77"/>
      <c r="I18" s="7">
        <f>'P-Inv-Tmrk'!G60</f>
        <v>12831.847981615609</v>
      </c>
      <c r="K18" s="77"/>
      <c r="L18" s="7">
        <f>'P-Inv-MhwkView'!G64</f>
        <v>0</v>
      </c>
      <c r="N18" s="77"/>
      <c r="O18" s="7">
        <f>'P-Inv-NG'!G62</f>
        <v>0</v>
      </c>
      <c r="Q18" s="77"/>
      <c r="R18" s="7">
        <f>'P-Inv-Brkwd'!G59</f>
        <v>0</v>
      </c>
      <c r="T18" s="77"/>
      <c r="U18" s="7">
        <f>'P-Inv-Rvrsd'!G62</f>
        <v>34850.728491173322</v>
      </c>
      <c r="W18" s="77"/>
      <c r="X18" s="7">
        <f>'P-Inv-MtnView'!G59</f>
        <v>0</v>
      </c>
      <c r="Z18" s="77"/>
      <c r="AA18" s="7">
        <f>'P-Inv-Trails'!G103</f>
        <v>0</v>
      </c>
    </row>
    <row r="19" spans="2:27">
      <c r="B19" s="3">
        <f t="shared" si="2"/>
        <v>2033</v>
      </c>
      <c r="C19" s="11">
        <f t="shared" si="0"/>
        <v>140494.03904446593</v>
      </c>
      <c r="D19" s="12">
        <f t="shared" si="1"/>
        <v>0</v>
      </c>
      <c r="E19" s="75"/>
      <c r="F19" s="71">
        <f>'P-inv-COJ'!G95</f>
        <v>3359.7909483603044</v>
      </c>
      <c r="H19" s="77"/>
      <c r="I19" s="7">
        <f>'P-Inv-Tmrk'!G61</f>
        <v>137134.24809610561</v>
      </c>
      <c r="K19" s="77"/>
      <c r="L19" s="7">
        <f>'P-Inv-MhwkView'!G65</f>
        <v>0</v>
      </c>
      <c r="N19" s="77"/>
      <c r="O19" s="7">
        <f>'P-Inv-NG'!G63</f>
        <v>0</v>
      </c>
      <c r="Q19" s="77"/>
      <c r="R19" s="7">
        <f>'P-Inv-Brkwd'!G60</f>
        <v>0</v>
      </c>
      <c r="T19" s="77"/>
      <c r="U19" s="7">
        <f>'P-Inv-Rvrsd'!G63</f>
        <v>0</v>
      </c>
      <c r="W19" s="77"/>
      <c r="X19" s="7">
        <f>'P-Inv-MtnView'!G60</f>
        <v>0</v>
      </c>
      <c r="Z19" s="77"/>
      <c r="AA19" s="7">
        <f>'P-Inv-Trails'!G104</f>
        <v>0</v>
      </c>
    </row>
    <row r="20" spans="2:27">
      <c r="B20" s="3">
        <f t="shared" si="2"/>
        <v>2034</v>
      </c>
      <c r="C20" s="11">
        <f t="shared" si="0"/>
        <v>37814.743121377775</v>
      </c>
      <c r="D20" s="12">
        <f t="shared" si="1"/>
        <v>0</v>
      </c>
      <c r="E20" s="75"/>
      <c r="F20" s="71">
        <f>'P-inv-COJ'!G96</f>
        <v>37814.743121377775</v>
      </c>
      <c r="H20" s="77"/>
      <c r="I20" s="7">
        <f>'P-Inv-Tmrk'!G62</f>
        <v>0</v>
      </c>
      <c r="K20" s="77"/>
      <c r="L20" s="7">
        <f>'P-Inv-MhwkView'!G66</f>
        <v>0</v>
      </c>
      <c r="N20" s="77"/>
      <c r="O20" s="7">
        <f>'P-Inv-NG'!G64</f>
        <v>0</v>
      </c>
      <c r="Q20" s="77"/>
      <c r="R20" s="7">
        <f>'P-Inv-Brkwd'!G61</f>
        <v>0</v>
      </c>
      <c r="T20" s="77"/>
      <c r="U20" s="7">
        <f>'P-Inv-Rvrsd'!G64</f>
        <v>0</v>
      </c>
      <c r="W20" s="77"/>
      <c r="X20" s="7">
        <f>'P-Inv-MtnView'!G61</f>
        <v>0</v>
      </c>
      <c r="Z20" s="77"/>
      <c r="AA20" s="7">
        <f>'P-Inv-Trails'!G105</f>
        <v>0</v>
      </c>
    </row>
    <row r="21" spans="2:27">
      <c r="B21" s="3">
        <f t="shared" si="2"/>
        <v>2035</v>
      </c>
      <c r="C21" s="11">
        <f t="shared" si="0"/>
        <v>155890.21970507249</v>
      </c>
      <c r="D21" s="12">
        <f t="shared" si="1"/>
        <v>0</v>
      </c>
      <c r="E21" s="75"/>
      <c r="F21" s="71">
        <f>'P-inv-COJ'!G97</f>
        <v>150577.55081446387</v>
      </c>
      <c r="H21" s="77"/>
      <c r="I21" s="7">
        <f>'P-Inv-Tmrk'!G63</f>
        <v>0</v>
      </c>
      <c r="K21" s="77"/>
      <c r="L21" s="7">
        <f>'P-Inv-MhwkView'!G67</f>
        <v>0</v>
      </c>
      <c r="N21" s="77"/>
      <c r="O21" s="7">
        <f>'P-Inv-NG'!G65</f>
        <v>5312.6688906086074</v>
      </c>
      <c r="Q21" s="77"/>
      <c r="R21" s="7">
        <f>'P-Inv-Brkwd'!G62</f>
        <v>0</v>
      </c>
      <c r="T21" s="77"/>
      <c r="U21" s="7">
        <f>'P-Inv-Rvrsd'!G65</f>
        <v>0</v>
      </c>
      <c r="W21" s="77"/>
      <c r="X21" s="7">
        <f>'P-Inv-MtnView'!G62</f>
        <v>0</v>
      </c>
      <c r="Z21" s="77"/>
      <c r="AA21" s="7">
        <f>'P-Inv-Trails'!G106</f>
        <v>0</v>
      </c>
    </row>
    <row r="22" spans="2:27">
      <c r="B22" s="3">
        <f t="shared" si="2"/>
        <v>2036</v>
      </c>
      <c r="C22" s="11">
        <f t="shared" si="0"/>
        <v>0</v>
      </c>
      <c r="D22" s="12">
        <f t="shared" si="1"/>
        <v>0</v>
      </c>
      <c r="E22" s="75"/>
      <c r="F22" s="71">
        <f>'P-inv-COJ'!G98</f>
        <v>0</v>
      </c>
      <c r="H22" s="77"/>
      <c r="I22" s="7">
        <f>'P-Inv-Tmrk'!G64</f>
        <v>0</v>
      </c>
      <c r="K22" s="77"/>
      <c r="L22" s="7">
        <f>'P-Inv-MhwkView'!G68</f>
        <v>0</v>
      </c>
      <c r="N22" s="77"/>
      <c r="O22" s="7">
        <f>'P-Inv-NG'!G66</f>
        <v>0</v>
      </c>
      <c r="Q22" s="77"/>
      <c r="R22" s="7">
        <f>'P-Inv-Brkwd'!G63</f>
        <v>0</v>
      </c>
      <c r="T22" s="77"/>
      <c r="U22" s="7">
        <f>'P-Inv-Rvrsd'!G66</f>
        <v>0</v>
      </c>
      <c r="W22" s="77"/>
      <c r="X22" s="7">
        <f>'P-Inv-MtnView'!G63</f>
        <v>0</v>
      </c>
      <c r="Z22" s="77"/>
      <c r="AA22" s="7">
        <f>'P-Inv-Trails'!G107</f>
        <v>0</v>
      </c>
    </row>
    <row r="23" spans="2:27">
      <c r="B23" s="3">
        <f t="shared" si="2"/>
        <v>2037</v>
      </c>
      <c r="C23" s="11">
        <f t="shared" si="0"/>
        <v>124318.28392189133</v>
      </c>
      <c r="D23" s="12">
        <f t="shared" si="1"/>
        <v>0</v>
      </c>
      <c r="E23" s="75"/>
      <c r="F23" s="71">
        <f>'P-inv-COJ'!G99</f>
        <v>0</v>
      </c>
      <c r="H23" s="77"/>
      <c r="I23" s="7">
        <f>'P-Inv-Tmrk'!G65</f>
        <v>85369.098506872222</v>
      </c>
      <c r="K23" s="77"/>
      <c r="L23" s="7">
        <f>'P-Inv-MhwkView'!G69</f>
        <v>0</v>
      </c>
      <c r="N23" s="77"/>
      <c r="O23" s="7">
        <f>'P-Inv-NG'!G67</f>
        <v>0</v>
      </c>
      <c r="Q23" s="77"/>
      <c r="R23" s="7">
        <f>'P-Inv-Brkwd'!G64</f>
        <v>0</v>
      </c>
      <c r="T23" s="77"/>
      <c r="U23" s="7">
        <f>'P-Inv-Rvrsd'!G67</f>
        <v>38949.185415019107</v>
      </c>
      <c r="W23" s="77"/>
      <c r="X23" s="7">
        <f>'P-Inv-MtnView'!G64</f>
        <v>0</v>
      </c>
      <c r="Z23" s="77"/>
      <c r="AA23" s="7">
        <f>'P-Inv-Trails'!G108</f>
        <v>0</v>
      </c>
    </row>
    <row r="24" spans="2:27">
      <c r="B24" s="3">
        <f t="shared" si="2"/>
        <v>2038</v>
      </c>
      <c r="C24" s="11">
        <f t="shared" si="0"/>
        <v>371979.8261560328</v>
      </c>
      <c r="D24" s="12">
        <f t="shared" si="1"/>
        <v>0</v>
      </c>
      <c r="E24" s="75"/>
      <c r="F24" s="71">
        <f>'P-inv-COJ'!G100</f>
        <v>0</v>
      </c>
      <c r="H24" s="77"/>
      <c r="I24" s="7">
        <f>'P-Inv-Tmrk'!G66</f>
        <v>371979.8261560328</v>
      </c>
      <c r="K24" s="77"/>
      <c r="L24" s="7">
        <f>'P-Inv-MhwkView'!G70</f>
        <v>0</v>
      </c>
      <c r="N24" s="77"/>
      <c r="O24" s="7">
        <f>'P-Inv-NG'!G68</f>
        <v>0</v>
      </c>
      <c r="Q24" s="77"/>
      <c r="R24" s="7">
        <f>'P-Inv-Brkwd'!G65</f>
        <v>0</v>
      </c>
      <c r="T24" s="77"/>
      <c r="U24" s="7">
        <f>'P-Inv-Rvrsd'!G68</f>
        <v>0</v>
      </c>
      <c r="W24" s="77"/>
      <c r="X24" s="7">
        <f>'P-Inv-MtnView'!G65</f>
        <v>0</v>
      </c>
      <c r="Z24" s="77"/>
      <c r="AA24" s="7">
        <f>'P-Inv-Trails'!G109</f>
        <v>0</v>
      </c>
    </row>
    <row r="25" spans="2:27">
      <c r="B25" s="3">
        <f t="shared" si="2"/>
        <v>2039</v>
      </c>
      <c r="C25" s="11">
        <f t="shared" si="0"/>
        <v>157815.54477693903</v>
      </c>
      <c r="D25" s="12">
        <f t="shared" si="1"/>
        <v>0</v>
      </c>
      <c r="E25" s="75"/>
      <c r="F25" s="71">
        <f>'P-inv-COJ'!G101</f>
        <v>0</v>
      </c>
      <c r="H25" s="77"/>
      <c r="I25" s="7">
        <f>'P-Inv-Tmrk'!G67</f>
        <v>0</v>
      </c>
      <c r="K25" s="77"/>
      <c r="L25" s="7">
        <f>'P-Inv-MhwkView'!G71</f>
        <v>0</v>
      </c>
      <c r="N25" s="77"/>
      <c r="O25" s="7">
        <f>'P-Inv-NG'!G69</f>
        <v>0</v>
      </c>
      <c r="Q25" s="77"/>
      <c r="R25" s="7">
        <f>'P-Inv-Brkwd'!G66</f>
        <v>0</v>
      </c>
      <c r="T25" s="77"/>
      <c r="U25" s="7">
        <f>'P-Inv-Rvrsd'!G69</f>
        <v>0</v>
      </c>
      <c r="W25" s="77"/>
      <c r="X25" s="7">
        <f>'P-Inv-MtnView'!G66</f>
        <v>0</v>
      </c>
      <c r="Z25" s="77"/>
      <c r="AA25" s="7">
        <f>'P-Inv-Trails'!G110</f>
        <v>157815.54477693903</v>
      </c>
    </row>
    <row r="26" spans="2:27">
      <c r="B26" s="3">
        <f t="shared" si="2"/>
        <v>2040</v>
      </c>
      <c r="C26" s="11">
        <f t="shared" si="0"/>
        <v>77662.783090784767</v>
      </c>
      <c r="D26" s="12">
        <f t="shared" si="1"/>
        <v>0</v>
      </c>
      <c r="E26" s="75"/>
      <c r="F26" s="71">
        <f>'P-inv-COJ'!G102</f>
        <v>74050.56062144594</v>
      </c>
      <c r="H26" s="77"/>
      <c r="I26" s="7">
        <f>'P-Inv-Tmrk'!G68</f>
        <v>0</v>
      </c>
      <c r="K26" s="77"/>
      <c r="L26" s="7">
        <f>'P-Inv-MhwkView'!G72</f>
        <v>0</v>
      </c>
      <c r="N26" s="77"/>
      <c r="O26" s="7">
        <f>'P-Inv-NG'!G70</f>
        <v>0</v>
      </c>
      <c r="Q26" s="77"/>
      <c r="R26" s="7">
        <f>'P-Inv-Brkwd'!G67</f>
        <v>0</v>
      </c>
      <c r="T26" s="77"/>
      <c r="U26" s="7">
        <f>'P-Inv-Rvrsd'!G70</f>
        <v>0</v>
      </c>
      <c r="W26" s="77"/>
      <c r="X26" s="7">
        <f>'P-Inv-MtnView'!G67</f>
        <v>0</v>
      </c>
      <c r="Z26" s="77"/>
      <c r="AA26" s="7">
        <f>'P-Inv-Trails'!G111</f>
        <v>3612.2224693388266</v>
      </c>
    </row>
    <row r="27" spans="2:27">
      <c r="B27" s="3">
        <f t="shared" ref="B27:B36" si="3">B26+1</f>
        <v>2041</v>
      </c>
      <c r="C27" s="11">
        <f t="shared" si="0"/>
        <v>95805.170443039024</v>
      </c>
      <c r="D27" s="12">
        <f t="shared" si="1"/>
        <v>0</v>
      </c>
      <c r="E27" s="75"/>
      <c r="F27" s="71">
        <f>'P-inv-COJ'!G103</f>
        <v>0</v>
      </c>
      <c r="H27" s="77"/>
      <c r="I27" s="7">
        <f>'P-Inv-Tmrk'!G69</f>
        <v>0</v>
      </c>
      <c r="K27" s="77"/>
      <c r="L27" s="7">
        <f>'P-Inv-MhwkView'!G73</f>
        <v>0</v>
      </c>
      <c r="N27" s="77"/>
      <c r="O27" s="7">
        <f>'P-Inv-NG'!G71</f>
        <v>95805.170443039024</v>
      </c>
      <c r="Q27" s="77"/>
      <c r="R27" s="7">
        <f>'P-Inv-Brkwd'!G68</f>
        <v>0</v>
      </c>
      <c r="T27" s="77"/>
      <c r="U27" s="7">
        <f>'P-Inv-Rvrsd'!G71</f>
        <v>0</v>
      </c>
      <c r="W27" s="77"/>
      <c r="X27" s="7">
        <f>'P-Inv-MtnView'!G68</f>
        <v>0</v>
      </c>
      <c r="Z27" s="77"/>
      <c r="AA27" s="7">
        <f>'P-Inv-Trails'!G112</f>
        <v>0</v>
      </c>
    </row>
    <row r="28" spans="2:27">
      <c r="B28" s="3">
        <f t="shared" si="3"/>
        <v>2042</v>
      </c>
      <c r="C28" s="11">
        <f t="shared" si="0"/>
        <v>156144.97212009889</v>
      </c>
      <c r="D28" s="12">
        <f t="shared" si="1"/>
        <v>0</v>
      </c>
      <c r="E28" s="75"/>
      <c r="F28" s="71">
        <f>'P-inv-COJ'!G104</f>
        <v>0</v>
      </c>
      <c r="H28" s="77"/>
      <c r="I28" s="7">
        <f>'P-Inv-Tmrk'!G70</f>
        <v>0</v>
      </c>
      <c r="K28" s="77"/>
      <c r="L28" s="7">
        <f>'P-Inv-MhwkView'!G74</f>
        <v>0</v>
      </c>
      <c r="N28" s="77"/>
      <c r="O28" s="7">
        <f>'P-Inv-NG'!G72</f>
        <v>156144.97212009889</v>
      </c>
      <c r="Q28" s="77"/>
      <c r="R28" s="7">
        <f>'P-Inv-Brkwd'!G69</f>
        <v>0</v>
      </c>
      <c r="T28" s="77"/>
      <c r="U28" s="7">
        <f>'P-Inv-Rvrsd'!G72</f>
        <v>0</v>
      </c>
      <c r="W28" s="77"/>
      <c r="X28" s="7">
        <f>'P-Inv-MtnView'!G69</f>
        <v>0</v>
      </c>
      <c r="Z28" s="77"/>
      <c r="AA28" s="7">
        <f>'P-Inv-Trails'!G113</f>
        <v>0</v>
      </c>
    </row>
    <row r="29" spans="2:27">
      <c r="B29" s="3">
        <f t="shared" si="3"/>
        <v>2043</v>
      </c>
      <c r="C29" s="11">
        <f t="shared" si="0"/>
        <v>414009.92054793047</v>
      </c>
      <c r="D29" s="12">
        <f t="shared" si="1"/>
        <v>0</v>
      </c>
      <c r="E29" s="75"/>
      <c r="F29" s="71">
        <f>'P-inv-COJ'!G105</f>
        <v>414009.92054793047</v>
      </c>
      <c r="H29" s="77"/>
      <c r="I29" s="7">
        <f>'P-Inv-Tmrk'!G71</f>
        <v>0</v>
      </c>
      <c r="K29" s="77"/>
      <c r="L29" s="7">
        <f>'P-Inv-MhwkView'!G75</f>
        <v>0</v>
      </c>
      <c r="N29" s="77"/>
      <c r="O29" s="7">
        <f>'P-Inv-NG'!G73</f>
        <v>0</v>
      </c>
      <c r="Q29" s="77"/>
      <c r="R29" s="7">
        <f>'P-Inv-Brkwd'!G70</f>
        <v>0</v>
      </c>
      <c r="T29" s="77"/>
      <c r="U29" s="7">
        <f>'P-Inv-Rvrsd'!G73</f>
        <v>0</v>
      </c>
      <c r="W29" s="77"/>
      <c r="X29" s="7">
        <f>'P-Inv-MtnView'!G70</f>
        <v>0</v>
      </c>
      <c r="Z29" s="77"/>
      <c r="AA29" s="7">
        <f>'P-Inv-Trails'!G114</f>
        <v>0</v>
      </c>
    </row>
    <row r="30" spans="2:27">
      <c r="B30" s="3">
        <f t="shared" si="3"/>
        <v>2044</v>
      </c>
      <c r="C30" s="11">
        <f t="shared" si="0"/>
        <v>203279.41064604017</v>
      </c>
      <c r="D30" s="12">
        <f t="shared" si="1"/>
        <v>0</v>
      </c>
      <c r="E30" s="75"/>
      <c r="F30" s="71">
        <f>'P-inv-COJ'!G106</f>
        <v>203279.41064604017</v>
      </c>
      <c r="H30" s="77"/>
      <c r="I30" s="7">
        <f>'P-Inv-Tmrk'!G72</f>
        <v>0</v>
      </c>
      <c r="K30" s="77"/>
      <c r="L30" s="7">
        <f>'P-Inv-MhwkView'!G76</f>
        <v>0</v>
      </c>
      <c r="N30" s="77"/>
      <c r="O30" s="7">
        <f>'P-Inv-NG'!G74</f>
        <v>0</v>
      </c>
      <c r="Q30" s="77"/>
      <c r="R30" s="7">
        <f>'P-Inv-Brkwd'!G71</f>
        <v>0</v>
      </c>
      <c r="T30" s="77"/>
      <c r="U30" s="7">
        <f>'P-Inv-Rvrsd'!G74</f>
        <v>0</v>
      </c>
      <c r="W30" s="77"/>
      <c r="X30" s="7">
        <f>'P-Inv-MtnView'!G71</f>
        <v>0</v>
      </c>
      <c r="Z30" s="77"/>
      <c r="AA30" s="7">
        <f>'P-Inv-Trails'!G115</f>
        <v>0</v>
      </c>
    </row>
    <row r="31" spans="2:27">
      <c r="B31" s="3">
        <f t="shared" si="3"/>
        <v>2045</v>
      </c>
      <c r="C31" s="11">
        <f t="shared" si="0"/>
        <v>314066.68944813206</v>
      </c>
      <c r="D31" s="12">
        <f t="shared" si="1"/>
        <v>0</v>
      </c>
      <c r="E31" s="75"/>
      <c r="F31" s="71">
        <f>'P-inv-COJ'!G107</f>
        <v>0</v>
      </c>
      <c r="H31" s="77"/>
      <c r="I31" s="7">
        <f>'P-Inv-Tmrk'!G73</f>
        <v>0</v>
      </c>
      <c r="K31" s="77"/>
      <c r="L31" s="7">
        <f>'P-Inv-MhwkView'!G77</f>
        <v>0</v>
      </c>
      <c r="N31" s="77"/>
      <c r="O31" s="7">
        <f>'P-Inv-NG'!G75</f>
        <v>0</v>
      </c>
      <c r="Q31" s="77"/>
      <c r="R31" s="7">
        <f>'P-Inv-Brkwd'!G72</f>
        <v>0</v>
      </c>
      <c r="T31" s="77"/>
      <c r="U31" s="7">
        <f>'P-Inv-Rvrsd'!G75</f>
        <v>0</v>
      </c>
      <c r="W31" s="77"/>
      <c r="X31" s="7">
        <f>'P-Inv-MtnView'!G72</f>
        <v>0</v>
      </c>
      <c r="Z31" s="77"/>
      <c r="AA31" s="7">
        <f>'P-Inv-Trails'!G116</f>
        <v>314066.68944813206</v>
      </c>
    </row>
    <row r="32" spans="2:27">
      <c r="B32" s="3">
        <f t="shared" si="3"/>
        <v>2046</v>
      </c>
      <c r="C32" s="11">
        <f t="shared" si="0"/>
        <v>0</v>
      </c>
      <c r="D32" s="12">
        <f t="shared" si="1"/>
        <v>0</v>
      </c>
      <c r="E32" s="75"/>
      <c r="F32" s="71">
        <f>'P-inv-COJ'!G108</f>
        <v>0</v>
      </c>
      <c r="H32" s="77"/>
      <c r="I32" s="7">
        <f>'P-Inv-Tmrk'!G74</f>
        <v>0</v>
      </c>
      <c r="K32" s="77"/>
      <c r="L32" s="7">
        <f>'P-Inv-MhwkView'!G78</f>
        <v>0</v>
      </c>
      <c r="N32" s="77"/>
      <c r="O32" s="7">
        <f>'P-Inv-NG'!G76</f>
        <v>0</v>
      </c>
      <c r="Q32" s="77"/>
      <c r="R32" s="7">
        <f>'P-Inv-Brkwd'!G73</f>
        <v>0</v>
      </c>
      <c r="T32" s="77"/>
      <c r="U32" s="7">
        <f>'P-Inv-Rvrsd'!G76</f>
        <v>0</v>
      </c>
      <c r="W32" s="77"/>
      <c r="X32" s="7">
        <f>'P-Inv-MtnView'!G73</f>
        <v>0</v>
      </c>
      <c r="Z32" s="77"/>
      <c r="AA32" s="7">
        <f>'P-Inv-Trails'!G117</f>
        <v>0</v>
      </c>
    </row>
    <row r="33" spans="2:27">
      <c r="B33" s="3">
        <f t="shared" si="3"/>
        <v>2047</v>
      </c>
      <c r="C33" s="11">
        <f t="shared" si="0"/>
        <v>381067.58319706691</v>
      </c>
      <c r="D33" s="12">
        <f t="shared" si="1"/>
        <v>0</v>
      </c>
      <c r="E33" s="75"/>
      <c r="F33" s="71">
        <f>'P-inv-COJ'!G109</f>
        <v>0</v>
      </c>
      <c r="H33" s="77"/>
      <c r="I33" s="7">
        <f>'P-Inv-Tmrk'!G75</f>
        <v>0</v>
      </c>
      <c r="K33" s="77"/>
      <c r="L33" s="7">
        <f>'P-Inv-MhwkView'!G79</f>
        <v>0</v>
      </c>
      <c r="N33" s="77"/>
      <c r="O33" s="7">
        <f>'P-Inv-NG'!G77</f>
        <v>0</v>
      </c>
      <c r="Q33" s="77"/>
      <c r="R33" s="7">
        <f>'P-Inv-Brkwd'!G74</f>
        <v>0</v>
      </c>
      <c r="T33" s="77"/>
      <c r="U33" s="7">
        <f>'P-Inv-Rvrsd'!G77</f>
        <v>381067.58319706691</v>
      </c>
      <c r="W33" s="77"/>
      <c r="X33" s="7">
        <f>'P-Inv-MtnView'!G74</f>
        <v>0</v>
      </c>
      <c r="Z33" s="77"/>
      <c r="AA33" s="7">
        <f>'P-Inv-Trails'!G118</f>
        <v>0</v>
      </c>
    </row>
    <row r="34" spans="2:27">
      <c r="B34" s="3">
        <f t="shared" si="3"/>
        <v>2048</v>
      </c>
      <c r="C34" s="11">
        <f t="shared" si="0"/>
        <v>0</v>
      </c>
      <c r="D34" s="12">
        <f t="shared" si="1"/>
        <v>0</v>
      </c>
      <c r="E34" s="75"/>
      <c r="F34" s="71">
        <f>'P-inv-COJ'!G110</f>
        <v>0</v>
      </c>
      <c r="H34" s="77"/>
      <c r="I34" s="7">
        <f>'P-Inv-Tmrk'!G76</f>
        <v>0</v>
      </c>
      <c r="K34" s="77"/>
      <c r="L34" s="7">
        <f>'P-Inv-MhwkView'!G80</f>
        <v>0</v>
      </c>
      <c r="N34" s="77"/>
      <c r="O34" s="7">
        <f>'P-Inv-NG'!G78</f>
        <v>0</v>
      </c>
      <c r="Q34" s="77"/>
      <c r="R34" s="7">
        <f>'P-Inv-Brkwd'!G75</f>
        <v>0</v>
      </c>
      <c r="T34" s="77"/>
      <c r="U34" s="7">
        <f>'P-Inv-Rvrsd'!G78</f>
        <v>0</v>
      </c>
      <c r="W34" s="77"/>
      <c r="X34" s="7">
        <f>'P-Inv-MtnView'!G75</f>
        <v>0</v>
      </c>
      <c r="Z34" s="77"/>
      <c r="AA34" s="7">
        <f>'P-Inv-Trails'!G119</f>
        <v>0</v>
      </c>
    </row>
    <row r="35" spans="2:27">
      <c r="B35" s="3">
        <f t="shared" si="3"/>
        <v>2049</v>
      </c>
      <c r="C35" s="11">
        <f t="shared" si="0"/>
        <v>0</v>
      </c>
      <c r="D35" s="12">
        <f t="shared" si="1"/>
        <v>0</v>
      </c>
      <c r="E35" s="75"/>
      <c r="F35" s="71">
        <f>'P-inv-COJ'!G111</f>
        <v>0</v>
      </c>
      <c r="H35" s="77"/>
      <c r="I35" s="7">
        <f>'P-Inv-Tmrk'!G77</f>
        <v>0</v>
      </c>
      <c r="K35" s="77"/>
      <c r="L35" s="7">
        <f>'P-Inv-MhwkView'!G81</f>
        <v>0</v>
      </c>
      <c r="N35" s="77"/>
      <c r="O35" s="7">
        <f>'P-Inv-NG'!G79</f>
        <v>0</v>
      </c>
      <c r="Q35" s="77"/>
      <c r="R35" s="7">
        <f>'P-Inv-Brkwd'!G76</f>
        <v>0</v>
      </c>
      <c r="T35" s="77"/>
      <c r="U35" s="7">
        <f>'P-Inv-Rvrsd'!G79</f>
        <v>0</v>
      </c>
      <c r="W35" s="77"/>
      <c r="X35" s="7">
        <f>'P-Inv-MtnView'!G76</f>
        <v>0</v>
      </c>
      <c r="Z35" s="77"/>
      <c r="AA35" s="7">
        <f>'P-Inv-Trails'!G120</f>
        <v>0</v>
      </c>
    </row>
    <row r="36" spans="2:27">
      <c r="B36" s="3">
        <f t="shared" si="3"/>
        <v>2050</v>
      </c>
      <c r="C36" s="11">
        <f t="shared" si="0"/>
        <v>0</v>
      </c>
      <c r="D36" s="12">
        <f t="shared" si="1"/>
        <v>0</v>
      </c>
      <c r="E36" s="75"/>
      <c r="F36" s="71">
        <f>'P-inv-COJ'!G112</f>
        <v>0</v>
      </c>
      <c r="H36" s="77"/>
      <c r="I36" s="7">
        <f>'P-Inv-Tmrk'!G78</f>
        <v>0</v>
      </c>
      <c r="K36" s="77"/>
      <c r="L36" s="7">
        <f>'P-Inv-MhwkView'!G82</f>
        <v>0</v>
      </c>
      <c r="N36" s="77"/>
      <c r="O36" s="7">
        <f>'P-Inv-NG'!G80</f>
        <v>0</v>
      </c>
      <c r="Q36" s="77"/>
      <c r="R36" s="7">
        <f>'P-Inv-Brkwd'!G77</f>
        <v>0</v>
      </c>
      <c r="T36" s="77"/>
      <c r="U36" s="7">
        <f>'P-Inv-Rvrsd'!G80</f>
        <v>0</v>
      </c>
      <c r="W36" s="77"/>
      <c r="X36" s="7">
        <f>'P-Inv-MtnView'!G77</f>
        <v>0</v>
      </c>
      <c r="Z36" s="77"/>
      <c r="AA36" s="7">
        <f>'P-Inv-Trails'!G121</f>
        <v>0</v>
      </c>
    </row>
  </sheetData>
  <mergeCells count="9">
    <mergeCell ref="X4:Y4"/>
    <mergeCell ref="AA4:AB4"/>
    <mergeCell ref="C4:D4"/>
    <mergeCell ref="F4:G4"/>
    <mergeCell ref="I4:J4"/>
    <mergeCell ref="L4:M4"/>
    <mergeCell ref="O4:P4"/>
    <mergeCell ref="R4:S4"/>
    <mergeCell ref="U4:V4"/>
  </mergeCells>
  <hyperlinks>
    <hyperlink ref="A1" location="NavigationPage!A1" display="Return" xr:uid="{F2D10CF7-28D6-4049-8F5D-12DE1C4B9AD4}"/>
  </hyperlinks>
  <pageMargins left="0.45" right="0.45" top="0.75" bottom="0.75" header="0.3" footer="0.3"/>
  <pageSetup paperSize="5" scale="5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C17BD-1E5C-4006-908A-78EA812BB59D}">
  <dimension ref="A1:X37"/>
  <sheetViews>
    <sheetView workbookViewId="0"/>
  </sheetViews>
  <sheetFormatPr defaultRowHeight="15"/>
  <cols>
    <col min="1" max="1" width="32.7109375" customWidth="1"/>
    <col min="2" max="2" width="9.42578125" customWidth="1"/>
    <col min="3" max="3" width="10.28515625" bestFit="1" customWidth="1"/>
    <col min="4" max="4" width="2.7109375" customWidth="1"/>
    <col min="7" max="7" width="2.7109375" customWidth="1"/>
    <col min="10" max="10" width="2.7109375" customWidth="1"/>
    <col min="13" max="13" width="2.7109375" customWidth="1"/>
    <col min="16" max="16" width="2.7109375" customWidth="1"/>
    <col min="19" max="19" width="2.7109375" customWidth="1"/>
    <col min="22" max="22" width="2.7109375" customWidth="1"/>
    <col min="25" max="25" width="2.7109375" customWidth="1"/>
  </cols>
  <sheetData>
    <row r="1" spans="1:24">
      <c r="A1" s="5" t="s">
        <v>9124</v>
      </c>
    </row>
    <row r="2" spans="1:24" ht="21">
      <c r="A2" s="31" t="s">
        <v>8837</v>
      </c>
    </row>
    <row r="3" spans="1:24" ht="21">
      <c r="A3" s="31" t="s">
        <v>8873</v>
      </c>
    </row>
    <row r="4" spans="1:24">
      <c r="B4" s="181" t="s">
        <v>8831</v>
      </c>
      <c r="C4" s="181"/>
      <c r="E4" s="181" t="s">
        <v>8832</v>
      </c>
      <c r="F4" s="181"/>
      <c r="H4" s="181" t="s">
        <v>297</v>
      </c>
      <c r="I4" s="181"/>
      <c r="K4" s="181" t="s">
        <v>296</v>
      </c>
      <c r="L4" s="181"/>
      <c r="N4" s="181" t="s">
        <v>8833</v>
      </c>
      <c r="O4" s="181"/>
      <c r="Q4" s="181" t="s">
        <v>8834</v>
      </c>
      <c r="R4" s="181"/>
      <c r="T4" s="181" t="s">
        <v>8835</v>
      </c>
      <c r="U4" s="181"/>
      <c r="W4" s="181" t="s">
        <v>45</v>
      </c>
      <c r="X4" s="181"/>
    </row>
    <row r="5" spans="1:24" ht="15.75" thickBot="1">
      <c r="A5" s="4"/>
      <c r="B5" s="82" t="s">
        <v>8872</v>
      </c>
      <c r="C5" s="82" t="s">
        <v>15</v>
      </c>
      <c r="D5" s="4"/>
      <c r="E5" s="82" t="s">
        <v>8872</v>
      </c>
      <c r="F5" s="82" t="s">
        <v>15</v>
      </c>
      <c r="G5" s="4"/>
      <c r="H5" s="82" t="s">
        <v>8872</v>
      </c>
      <c r="I5" s="82" t="s">
        <v>15</v>
      </c>
      <c r="J5" s="4"/>
      <c r="K5" s="82" t="s">
        <v>8872</v>
      </c>
      <c r="L5" s="82" t="s">
        <v>15</v>
      </c>
      <c r="M5" s="4"/>
      <c r="N5" s="82" t="s">
        <v>8872</v>
      </c>
      <c r="O5" s="82" t="s">
        <v>15</v>
      </c>
      <c r="P5" s="4"/>
      <c r="Q5" s="82" t="s">
        <v>8872</v>
      </c>
      <c r="R5" s="82" t="s">
        <v>15</v>
      </c>
      <c r="S5" s="4"/>
      <c r="T5" s="82" t="s">
        <v>8872</v>
      </c>
      <c r="U5" s="82" t="s">
        <v>15</v>
      </c>
      <c r="V5" s="4"/>
      <c r="W5" s="82" t="s">
        <v>8872</v>
      </c>
      <c r="X5" s="82" t="s">
        <v>15</v>
      </c>
    </row>
    <row r="6" spans="1:24" ht="15.75" thickTop="1">
      <c r="A6" s="94" t="s">
        <v>8827</v>
      </c>
      <c r="C6" s="7"/>
    </row>
    <row r="7" spans="1:24">
      <c r="A7" t="s">
        <v>8871</v>
      </c>
      <c r="C7" s="7"/>
    </row>
    <row r="8" spans="1:24">
      <c r="A8" t="s">
        <v>8767</v>
      </c>
      <c r="C8" s="7">
        <f>12*650</f>
        <v>7800</v>
      </c>
      <c r="I8">
        <v>650</v>
      </c>
      <c r="L8" s="7">
        <f>2*650</f>
        <v>1300</v>
      </c>
      <c r="R8">
        <v>650</v>
      </c>
    </row>
    <row r="9" spans="1:24">
      <c r="C9" s="7"/>
    </row>
    <row r="10" spans="1:24">
      <c r="A10" t="s">
        <v>8863</v>
      </c>
      <c r="C10" s="7"/>
    </row>
    <row r="11" spans="1:24">
      <c r="A11" t="s">
        <v>8870</v>
      </c>
      <c r="C11" s="7"/>
    </row>
    <row r="12" spans="1:24">
      <c r="A12" t="s">
        <v>8904</v>
      </c>
      <c r="C12" s="7"/>
    </row>
    <row r="13" spans="1:24">
      <c r="A13" t="s">
        <v>8903</v>
      </c>
      <c r="C13" s="7"/>
    </row>
    <row r="14" spans="1:24">
      <c r="A14" t="s">
        <v>8909</v>
      </c>
      <c r="C14" s="7"/>
    </row>
    <row r="15" spans="1:24">
      <c r="A15" t="s">
        <v>8910</v>
      </c>
      <c r="C15" s="7"/>
    </row>
    <row r="16" spans="1:24">
      <c r="C16" s="7"/>
    </row>
    <row r="17" spans="1:3">
      <c r="A17" s="94" t="s">
        <v>8868</v>
      </c>
      <c r="C17" s="7"/>
    </row>
    <row r="18" spans="1:3">
      <c r="A18" t="s">
        <v>8869</v>
      </c>
      <c r="C18" s="7"/>
    </row>
    <row r="19" spans="1:3">
      <c r="A19" t="s">
        <v>8862</v>
      </c>
      <c r="C19" s="7"/>
    </row>
    <row r="20" spans="1:3">
      <c r="C20" s="7"/>
    </row>
    <row r="21" spans="1:3">
      <c r="C21" s="7"/>
    </row>
    <row r="22" spans="1:3">
      <c r="C22" s="7"/>
    </row>
    <row r="23" spans="1:3">
      <c r="A23" t="s">
        <v>8861</v>
      </c>
      <c r="C23" s="7"/>
    </row>
    <row r="24" spans="1:3">
      <c r="C24" s="7"/>
    </row>
    <row r="25" spans="1:3">
      <c r="C25" s="7"/>
    </row>
    <row r="26" spans="1:3">
      <c r="C26" s="7"/>
    </row>
    <row r="27" spans="1:3">
      <c r="C27" s="7"/>
    </row>
    <row r="28" spans="1:3">
      <c r="C28" s="7"/>
    </row>
    <row r="29" spans="1:3">
      <c r="A29" s="94" t="s">
        <v>8864</v>
      </c>
      <c r="C29" s="7"/>
    </row>
    <row r="30" spans="1:3">
      <c r="A30" t="s">
        <v>8865</v>
      </c>
      <c r="C30" s="7"/>
    </row>
    <row r="31" spans="1:3">
      <c r="A31" t="s">
        <v>8866</v>
      </c>
      <c r="C31" s="7"/>
    </row>
    <row r="32" spans="1:3">
      <c r="A32" t="s">
        <v>8867</v>
      </c>
      <c r="C32" s="7"/>
    </row>
    <row r="33" spans="1:24">
      <c r="C33" s="7"/>
    </row>
    <row r="35" spans="1:24" ht="15.75" thickBot="1">
      <c r="B35" s="101"/>
      <c r="C35" s="101"/>
      <c r="D35" s="101"/>
      <c r="E35" s="101"/>
      <c r="F35" s="101"/>
      <c r="G35" s="101"/>
      <c r="H35" s="101"/>
      <c r="I35" s="101"/>
      <c r="J35" s="101"/>
      <c r="K35" s="101"/>
      <c r="L35" s="101"/>
      <c r="M35" s="101"/>
      <c r="N35" s="101"/>
      <c r="O35" s="101"/>
      <c r="P35" s="101"/>
      <c r="Q35" s="101"/>
      <c r="R35" s="101"/>
      <c r="S35" s="101"/>
      <c r="T35" s="101"/>
      <c r="U35" s="101"/>
      <c r="V35" s="101"/>
      <c r="W35" s="101"/>
      <c r="X35" s="101"/>
    </row>
    <row r="36" spans="1:24" ht="15.75" thickTop="1"/>
    <row r="37" spans="1:24">
      <c r="A37" t="s">
        <v>8901</v>
      </c>
      <c r="B37" s="131"/>
    </row>
  </sheetData>
  <mergeCells count="8">
    <mergeCell ref="T4:U4"/>
    <mergeCell ref="W4:X4"/>
    <mergeCell ref="B4:C4"/>
    <mergeCell ref="E4:F4"/>
    <mergeCell ref="H4:I4"/>
    <mergeCell ref="K4:L4"/>
    <mergeCell ref="N4:O4"/>
    <mergeCell ref="Q4:R4"/>
  </mergeCells>
  <hyperlinks>
    <hyperlink ref="A1" location="NavigationPage!A1" display="Return" xr:uid="{E7B4FFC2-2254-433A-8C8E-F9177C4363AE}"/>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7043C-9155-4BB4-A0C8-012045CEC284}">
  <sheetPr>
    <pageSetUpPr fitToPage="1"/>
  </sheetPr>
  <dimension ref="A1:M115"/>
  <sheetViews>
    <sheetView tabSelected="1" zoomScaleNormal="100" workbookViewId="0">
      <pane xSplit="1" ySplit="6" topLeftCell="B7" activePane="bottomRight" state="frozen"/>
      <selection pane="topRight"/>
      <selection pane="bottomLeft"/>
      <selection pane="bottomRight"/>
    </sheetView>
  </sheetViews>
  <sheetFormatPr defaultColWidth="6.5703125" defaultRowHeight="15"/>
  <cols>
    <col min="1" max="1" width="37.28515625" customWidth="1"/>
    <col min="2" max="2" width="11.7109375" style="3" customWidth="1"/>
    <col min="3" max="5" width="11.7109375" style="58" customWidth="1"/>
    <col min="6" max="8" width="11.7109375" style="3" customWidth="1"/>
    <col min="9" max="9" width="13.7109375" style="3" customWidth="1"/>
    <col min="10" max="10" width="60.7109375" customWidth="1"/>
    <col min="11" max="11" width="64.28515625" customWidth="1"/>
    <col min="12" max="12" width="7.140625" customWidth="1"/>
    <col min="13" max="13" width="11.28515625" bestFit="1" customWidth="1"/>
  </cols>
  <sheetData>
    <row r="1" spans="1:11">
      <c r="A1" s="5" t="s">
        <v>9189</v>
      </c>
      <c r="B1" s="14"/>
      <c r="C1" s="57"/>
      <c r="D1" s="57"/>
      <c r="E1" s="57"/>
    </row>
    <row r="2" spans="1:11" ht="21">
      <c r="A2" s="182" t="s">
        <v>35</v>
      </c>
      <c r="B2" s="182"/>
      <c r="C2" s="182"/>
      <c r="D2" s="182"/>
      <c r="E2" s="182"/>
      <c r="F2" s="182"/>
      <c r="G2" s="182"/>
      <c r="H2" s="182"/>
      <c r="I2" s="66" t="s">
        <v>8810</v>
      </c>
    </row>
    <row r="3" spans="1:11" ht="15.75">
      <c r="B3" s="132"/>
      <c r="C3" s="183" t="s">
        <v>0</v>
      </c>
      <c r="D3" s="183"/>
      <c r="E3" s="133"/>
      <c r="F3" s="132"/>
      <c r="G3" s="183" t="s">
        <v>8775</v>
      </c>
      <c r="H3" s="183"/>
      <c r="I3" s="134">
        <v>0.03</v>
      </c>
    </row>
    <row r="4" spans="1:11" ht="19.5" thickBot="1">
      <c r="A4" s="56" t="s">
        <v>8803</v>
      </c>
      <c r="B4" s="128" t="s">
        <v>8773</v>
      </c>
      <c r="C4" s="129" t="s">
        <v>1</v>
      </c>
      <c r="D4" s="129" t="s">
        <v>32</v>
      </c>
      <c r="E4" s="129" t="s">
        <v>8774</v>
      </c>
      <c r="F4" s="128" t="s">
        <v>36</v>
      </c>
      <c r="G4" s="128" t="s">
        <v>0</v>
      </c>
      <c r="H4" s="128" t="s">
        <v>32</v>
      </c>
      <c r="I4" s="24"/>
      <c r="J4" s="3" t="s">
        <v>84</v>
      </c>
    </row>
    <row r="5" spans="1:11" ht="21" thickTop="1">
      <c r="A5" s="184" t="s">
        <v>8759</v>
      </c>
      <c r="B5" s="184"/>
      <c r="C5" s="184"/>
      <c r="D5" s="184"/>
      <c r="E5" s="184"/>
      <c r="F5" s="184"/>
      <c r="G5" s="184"/>
      <c r="H5" s="184"/>
      <c r="I5" s="135" t="s">
        <v>8838</v>
      </c>
    </row>
    <row r="6" spans="1:11">
      <c r="A6" s="84" t="s">
        <v>37</v>
      </c>
      <c r="B6" s="85"/>
      <c r="C6" s="86"/>
      <c r="D6" s="86"/>
      <c r="E6" s="87"/>
      <c r="F6" s="87"/>
      <c r="G6" s="88"/>
      <c r="H6" s="87"/>
    </row>
    <row r="7" spans="1:11">
      <c r="A7" s="29" t="s">
        <v>8788</v>
      </c>
      <c r="B7" s="60">
        <v>4</v>
      </c>
      <c r="C7" s="136">
        <v>15179</v>
      </c>
      <c r="D7" s="137">
        <v>2010</v>
      </c>
      <c r="E7" s="137"/>
      <c r="F7" s="60">
        <v>20</v>
      </c>
      <c r="G7" s="136">
        <f>-FV($I$3,H7-D7,0,C7,0)*B7</f>
        <v>109659.8497241881</v>
      </c>
      <c r="H7" s="127">
        <v>2030</v>
      </c>
    </row>
    <row r="8" spans="1:11">
      <c r="A8" t="s">
        <v>8787</v>
      </c>
      <c r="B8" s="60">
        <v>6</v>
      </c>
      <c r="C8" s="136">
        <v>10000</v>
      </c>
      <c r="D8" s="137">
        <v>2020</v>
      </c>
      <c r="E8" s="137">
        <v>1975</v>
      </c>
      <c r="F8" s="60">
        <v>20</v>
      </c>
      <c r="G8" s="136">
        <f t="shared" ref="G8:G26" si="0">-FV($I$3,H8-D8,0,C8,0)*B8</f>
        <v>60000</v>
      </c>
      <c r="H8" s="127">
        <v>2020</v>
      </c>
    </row>
    <row r="9" spans="1:11">
      <c r="A9" s="204" t="s">
        <v>8786</v>
      </c>
      <c r="B9" s="60">
        <v>7</v>
      </c>
      <c r="C9" s="136">
        <v>8600</v>
      </c>
      <c r="D9" s="137">
        <v>2023</v>
      </c>
      <c r="E9" s="137">
        <v>2023</v>
      </c>
      <c r="F9" s="60">
        <v>20</v>
      </c>
      <c r="G9" s="136">
        <f t="shared" si="0"/>
        <v>108727.89632709867</v>
      </c>
      <c r="H9" s="127">
        <f>E9+F9</f>
        <v>2043</v>
      </c>
    </row>
    <row r="10" spans="1:11">
      <c r="A10" s="29" t="s">
        <v>8785</v>
      </c>
      <c r="B10" s="60">
        <v>2</v>
      </c>
      <c r="C10" s="136">
        <v>3402</v>
      </c>
      <c r="D10" s="137">
        <v>2020</v>
      </c>
      <c r="E10" s="137">
        <v>1975</v>
      </c>
      <c r="F10" s="60">
        <v>30</v>
      </c>
      <c r="G10" s="136">
        <f t="shared" si="0"/>
        <v>6804</v>
      </c>
      <c r="H10" s="127">
        <v>2020</v>
      </c>
    </row>
    <row r="11" spans="1:11">
      <c r="A11" s="29" t="s">
        <v>8945</v>
      </c>
      <c r="B11" s="60">
        <v>2</v>
      </c>
      <c r="C11" s="136">
        <v>5000</v>
      </c>
      <c r="D11" s="137">
        <v>2020</v>
      </c>
      <c r="E11" s="137">
        <v>1975</v>
      </c>
      <c r="F11" s="60">
        <v>30</v>
      </c>
      <c r="G11" s="136">
        <f t="shared" si="0"/>
        <v>10000</v>
      </c>
      <c r="H11" s="127">
        <v>2020</v>
      </c>
      <c r="J11" t="s">
        <v>9105</v>
      </c>
    </row>
    <row r="12" spans="1:11">
      <c r="A12" s="138" t="s">
        <v>8784</v>
      </c>
      <c r="B12" s="60">
        <v>1</v>
      </c>
      <c r="C12" s="136">
        <v>25000</v>
      </c>
      <c r="D12" s="137">
        <v>2020</v>
      </c>
      <c r="E12" s="137">
        <v>2005</v>
      </c>
      <c r="F12" s="60">
        <v>30</v>
      </c>
      <c r="G12" s="136">
        <f t="shared" si="0"/>
        <v>38949.185415019114</v>
      </c>
      <c r="H12" s="127">
        <v>2035</v>
      </c>
      <c r="J12" t="s">
        <v>9067</v>
      </c>
      <c r="K12" s="51"/>
    </row>
    <row r="13" spans="1:11">
      <c r="A13" s="205" t="s">
        <v>8783</v>
      </c>
      <c r="B13" s="60">
        <v>1</v>
      </c>
      <c r="C13" s="136">
        <v>17000</v>
      </c>
      <c r="D13" s="137">
        <v>2023</v>
      </c>
      <c r="E13" s="137">
        <v>2023</v>
      </c>
      <c r="F13" s="60">
        <v>20</v>
      </c>
      <c r="G13" s="136">
        <f>-FV($I$3,H13-D13,0,C13,0)*B13</f>
        <v>30703.890989380026</v>
      </c>
      <c r="H13" s="127">
        <f>E13+F13</f>
        <v>2043</v>
      </c>
      <c r="J13" t="s">
        <v>8776</v>
      </c>
      <c r="K13" s="51"/>
    </row>
    <row r="14" spans="1:11">
      <c r="A14" s="29" t="s">
        <v>8892</v>
      </c>
      <c r="B14" s="139">
        <v>1000</v>
      </c>
      <c r="C14" s="136">
        <v>11</v>
      </c>
      <c r="D14" s="137">
        <v>2020</v>
      </c>
      <c r="E14" s="137">
        <v>1975</v>
      </c>
      <c r="F14" s="60">
        <v>20</v>
      </c>
      <c r="G14" s="136">
        <f t="shared" si="0"/>
        <v>11000</v>
      </c>
      <c r="H14" s="127">
        <v>2020</v>
      </c>
      <c r="J14" s="67" t="s">
        <v>9100</v>
      </c>
    </row>
    <row r="15" spans="1:11">
      <c r="A15" s="29" t="s">
        <v>9072</v>
      </c>
      <c r="B15" s="139">
        <v>685</v>
      </c>
      <c r="C15" s="136">
        <v>16</v>
      </c>
      <c r="D15" s="137">
        <v>2020</v>
      </c>
      <c r="E15" s="137">
        <v>2010</v>
      </c>
      <c r="F15" s="60">
        <v>20</v>
      </c>
      <c r="G15" s="136">
        <f t="shared" si="0"/>
        <v>12705.643854327998</v>
      </c>
      <c r="H15" s="127">
        <v>2025</v>
      </c>
      <c r="J15" t="s">
        <v>9101</v>
      </c>
    </row>
    <row r="16" spans="1:11">
      <c r="A16" s="29" t="s">
        <v>9097</v>
      </c>
      <c r="B16" s="139">
        <v>100</v>
      </c>
      <c r="C16" s="136">
        <v>46</v>
      </c>
      <c r="D16" s="137">
        <v>2020</v>
      </c>
      <c r="E16" s="137">
        <v>2010</v>
      </c>
      <c r="F16" s="60">
        <v>20</v>
      </c>
      <c r="G16" s="136">
        <f t="shared" si="0"/>
        <v>5332.6607417799987</v>
      </c>
      <c r="H16" s="127">
        <v>2025</v>
      </c>
      <c r="J16" t="s">
        <v>9099</v>
      </c>
    </row>
    <row r="17" spans="1:13">
      <c r="A17" s="29" t="s">
        <v>9073</v>
      </c>
      <c r="B17" s="139">
        <v>750</v>
      </c>
      <c r="C17" s="136">
        <v>16</v>
      </c>
      <c r="D17" s="137">
        <v>2020</v>
      </c>
      <c r="E17" s="137">
        <v>1978</v>
      </c>
      <c r="F17" s="60">
        <v>20</v>
      </c>
      <c r="G17" s="136">
        <f t="shared" si="0"/>
        <v>13911.288891599997</v>
      </c>
      <c r="H17" s="127">
        <v>2025</v>
      </c>
      <c r="J17" t="s">
        <v>9101</v>
      </c>
    </row>
    <row r="18" spans="1:13">
      <c r="A18" s="29" t="s">
        <v>9074</v>
      </c>
      <c r="B18" s="139">
        <v>1000</v>
      </c>
      <c r="C18" s="136">
        <v>16</v>
      </c>
      <c r="D18" s="137">
        <v>2020</v>
      </c>
      <c r="E18" s="137">
        <v>2010</v>
      </c>
      <c r="F18" s="60">
        <v>20</v>
      </c>
      <c r="G18" s="136">
        <f t="shared" si="0"/>
        <v>18548.385188799999</v>
      </c>
      <c r="H18" s="127">
        <v>2025</v>
      </c>
      <c r="J18" t="s">
        <v>9101</v>
      </c>
    </row>
    <row r="19" spans="1:13">
      <c r="A19" s="29" t="s">
        <v>9075</v>
      </c>
      <c r="B19" s="139">
        <v>525</v>
      </c>
      <c r="C19" s="136">
        <v>16</v>
      </c>
      <c r="D19" s="137">
        <v>2020</v>
      </c>
      <c r="E19" s="137">
        <v>2010</v>
      </c>
      <c r="F19" s="60">
        <v>20</v>
      </c>
      <c r="G19" s="136">
        <f t="shared" si="0"/>
        <v>9737.9022241199982</v>
      </c>
      <c r="H19" s="127">
        <v>2025</v>
      </c>
      <c r="J19" t="s">
        <v>9101</v>
      </c>
    </row>
    <row r="20" spans="1:13">
      <c r="A20" s="29" t="s">
        <v>8895</v>
      </c>
      <c r="B20" s="139">
        <f>750+800+115+170</f>
        <v>1835</v>
      </c>
      <c r="C20" s="136">
        <v>16</v>
      </c>
      <c r="D20" s="137">
        <v>2020</v>
      </c>
      <c r="E20" s="137">
        <v>2010</v>
      </c>
      <c r="F20" s="60">
        <v>20</v>
      </c>
      <c r="G20" s="136">
        <f t="shared" si="0"/>
        <v>34036.286821447997</v>
      </c>
      <c r="H20" s="127">
        <v>2025</v>
      </c>
      <c r="J20" t="s">
        <v>9101</v>
      </c>
    </row>
    <row r="21" spans="1:13">
      <c r="A21" s="29" t="s">
        <v>8893</v>
      </c>
      <c r="B21" s="60">
        <v>6</v>
      </c>
      <c r="C21" s="136">
        <v>1000</v>
      </c>
      <c r="D21" s="137">
        <v>2020</v>
      </c>
      <c r="E21" s="137">
        <v>2010</v>
      </c>
      <c r="F21" s="60">
        <v>20</v>
      </c>
      <c r="G21" s="136">
        <f t="shared" si="0"/>
        <v>6000</v>
      </c>
      <c r="H21" s="127">
        <v>2020</v>
      </c>
    </row>
    <row r="22" spans="1:13">
      <c r="A22" s="29" t="s">
        <v>8890</v>
      </c>
      <c r="B22" s="60">
        <v>3</v>
      </c>
      <c r="C22" s="136">
        <v>0</v>
      </c>
      <c r="D22" s="137">
        <v>2020</v>
      </c>
      <c r="E22" s="137">
        <v>2003</v>
      </c>
      <c r="F22" s="60">
        <v>20</v>
      </c>
      <c r="G22" s="136">
        <f t="shared" si="0"/>
        <v>0</v>
      </c>
      <c r="H22" s="127">
        <v>2020</v>
      </c>
      <c r="J22" t="s">
        <v>8898</v>
      </c>
      <c r="K22" s="51"/>
    </row>
    <row r="23" spans="1:13">
      <c r="A23" s="203" t="s">
        <v>8777</v>
      </c>
      <c r="B23" s="60">
        <v>1</v>
      </c>
      <c r="C23" s="136">
        <v>55000</v>
      </c>
      <c r="D23" s="137">
        <v>2019</v>
      </c>
      <c r="E23" s="137">
        <v>2020</v>
      </c>
      <c r="F23" s="60">
        <v>20</v>
      </c>
      <c r="G23" s="136">
        <f t="shared" si="0"/>
        <v>88258.854150433282</v>
      </c>
      <c r="H23" s="127">
        <v>2035</v>
      </c>
      <c r="J23" t="s">
        <v>8897</v>
      </c>
      <c r="K23" s="51"/>
    </row>
    <row r="24" spans="1:13">
      <c r="A24" s="169" t="s">
        <v>8789</v>
      </c>
      <c r="B24" s="60">
        <v>1</v>
      </c>
      <c r="C24" s="136">
        <v>81000</v>
      </c>
      <c r="D24" s="137">
        <v>2023</v>
      </c>
      <c r="E24" s="137">
        <v>2023</v>
      </c>
      <c r="F24" s="60">
        <v>20</v>
      </c>
      <c r="G24" s="136">
        <f t="shared" si="0"/>
        <v>146295.01000822248</v>
      </c>
      <c r="H24" s="127">
        <f>E24+F24</f>
        <v>2043</v>
      </c>
      <c r="J24" t="s">
        <v>9187</v>
      </c>
      <c r="K24" s="51"/>
    </row>
    <row r="25" spans="1:13">
      <c r="A25" s="29" t="s">
        <v>9084</v>
      </c>
      <c r="B25" s="60">
        <v>1</v>
      </c>
      <c r="C25" s="136">
        <v>57765</v>
      </c>
      <c r="D25" s="137">
        <v>2007</v>
      </c>
      <c r="E25" s="137">
        <v>2007</v>
      </c>
      <c r="F25" s="60">
        <v>25</v>
      </c>
      <c r="G25" s="136">
        <f t="shared" si="0"/>
        <v>120947.08210647566</v>
      </c>
      <c r="H25" s="127">
        <v>2032</v>
      </c>
      <c r="J25" t="s">
        <v>8908</v>
      </c>
      <c r="K25" s="51"/>
    </row>
    <row r="26" spans="1:13">
      <c r="A26" s="29" t="s">
        <v>8790</v>
      </c>
      <c r="B26" s="60">
        <v>1</v>
      </c>
      <c r="C26" s="136">
        <v>250000</v>
      </c>
      <c r="D26" s="137">
        <v>2019</v>
      </c>
      <c r="E26" s="137">
        <v>1998</v>
      </c>
      <c r="F26" s="60">
        <v>15</v>
      </c>
      <c r="G26" s="136">
        <f t="shared" si="0"/>
        <v>281377.20249999996</v>
      </c>
      <c r="H26" s="127">
        <v>2023</v>
      </c>
      <c r="J26" t="s">
        <v>8896</v>
      </c>
      <c r="K26" s="51"/>
    </row>
    <row r="27" spans="1:13">
      <c r="A27" s="29"/>
      <c r="B27" s="60"/>
      <c r="C27" s="136"/>
      <c r="D27" s="136"/>
      <c r="E27" s="137"/>
      <c r="F27" s="60"/>
      <c r="G27" s="136"/>
      <c r="H27" s="60"/>
    </row>
    <row r="28" spans="1:13">
      <c r="A28" s="84" t="s">
        <v>42</v>
      </c>
      <c r="B28" s="85"/>
      <c r="C28" s="88"/>
      <c r="D28" s="88"/>
      <c r="E28" s="117"/>
      <c r="F28" s="87"/>
      <c r="G28" s="88"/>
      <c r="H28" s="87"/>
    </row>
    <row r="29" spans="1:13">
      <c r="A29" s="29" t="s">
        <v>8791</v>
      </c>
      <c r="B29" s="61">
        <f>17206+29490+20517+2178</f>
        <v>69391</v>
      </c>
      <c r="C29" s="140">
        <v>1.75</v>
      </c>
      <c r="D29" s="137">
        <v>2020</v>
      </c>
      <c r="E29" s="137">
        <v>2000</v>
      </c>
      <c r="F29" s="60">
        <v>15</v>
      </c>
      <c r="G29" s="136">
        <f t="shared" ref="G29:G46" si="1">-FV($I$3,H29-D29,0,C29,0)*B29</f>
        <v>140775.57775706475</v>
      </c>
      <c r="H29" s="127">
        <v>2025</v>
      </c>
      <c r="M29" s="10"/>
    </row>
    <row r="30" spans="1:13">
      <c r="A30" s="29" t="s">
        <v>8851</v>
      </c>
      <c r="B30" s="60">
        <f>34+6+35+0</f>
        <v>75</v>
      </c>
      <c r="C30" s="136">
        <v>20</v>
      </c>
      <c r="D30" s="137">
        <v>2020</v>
      </c>
      <c r="E30" s="137">
        <v>2000</v>
      </c>
      <c r="F30" s="60">
        <v>2</v>
      </c>
      <c r="G30" s="136">
        <f t="shared" si="1"/>
        <v>1500</v>
      </c>
      <c r="H30" s="127">
        <v>2020</v>
      </c>
      <c r="M30" s="10"/>
    </row>
    <row r="31" spans="1:13">
      <c r="A31" s="29" t="s">
        <v>8792</v>
      </c>
      <c r="B31" s="141">
        <f>94089+6600</f>
        <v>100689</v>
      </c>
      <c r="C31" s="140">
        <v>2.5</v>
      </c>
      <c r="D31" s="137">
        <v>2020</v>
      </c>
      <c r="E31" s="137">
        <v>2012</v>
      </c>
      <c r="F31" s="60">
        <v>10</v>
      </c>
      <c r="G31" s="136">
        <f t="shared" si="1"/>
        <v>251722.5</v>
      </c>
      <c r="H31" s="127">
        <v>2020</v>
      </c>
      <c r="J31" t="s">
        <v>8902</v>
      </c>
      <c r="M31" s="10"/>
    </row>
    <row r="32" spans="1:13">
      <c r="A32" s="29" t="s">
        <v>8793</v>
      </c>
      <c r="B32" s="60">
        <v>0</v>
      </c>
      <c r="C32" s="136">
        <v>20</v>
      </c>
      <c r="D32" s="137">
        <v>2020</v>
      </c>
      <c r="E32" s="137">
        <v>0</v>
      </c>
      <c r="F32" s="60">
        <v>0</v>
      </c>
      <c r="G32" s="136">
        <f t="shared" si="1"/>
        <v>0</v>
      </c>
      <c r="H32" s="127"/>
      <c r="M32" s="10"/>
    </row>
    <row r="33" spans="1:13">
      <c r="A33" s="142" t="s">
        <v>9086</v>
      </c>
      <c r="B33" s="60">
        <f>650</f>
        <v>650</v>
      </c>
      <c r="C33" s="140">
        <v>7.1</v>
      </c>
      <c r="D33" s="137">
        <v>2008</v>
      </c>
      <c r="E33" s="137">
        <v>2008</v>
      </c>
      <c r="F33" s="60">
        <v>20</v>
      </c>
      <c r="G33" s="136">
        <f t="shared" si="1"/>
        <v>6579.8864927951136</v>
      </c>
      <c r="H33" s="127">
        <v>2020</v>
      </c>
      <c r="J33" s="95" t="s">
        <v>9098</v>
      </c>
      <c r="M33" s="10"/>
    </row>
    <row r="34" spans="1:13">
      <c r="A34" s="142" t="s">
        <v>9088</v>
      </c>
      <c r="B34" s="60">
        <v>615</v>
      </c>
      <c r="C34" s="140">
        <v>7.1</v>
      </c>
      <c r="D34" s="137">
        <v>2008</v>
      </c>
      <c r="E34" s="137">
        <v>2005</v>
      </c>
      <c r="F34" s="60">
        <v>20</v>
      </c>
      <c r="G34" s="136">
        <f t="shared" si="1"/>
        <v>6225.5849124138385</v>
      </c>
      <c r="H34" s="127">
        <v>2020</v>
      </c>
      <c r="J34" s="95"/>
      <c r="M34" s="10"/>
    </row>
    <row r="35" spans="1:13">
      <c r="A35" s="142" t="s">
        <v>9087</v>
      </c>
      <c r="B35" s="60">
        <v>210</v>
      </c>
      <c r="C35" s="140">
        <v>7.1</v>
      </c>
      <c r="D35" s="137">
        <v>2008</v>
      </c>
      <c r="E35" s="137">
        <v>2015</v>
      </c>
      <c r="F35" s="60">
        <v>20</v>
      </c>
      <c r="G35" s="136">
        <f t="shared" si="1"/>
        <v>2125.8094822876519</v>
      </c>
      <c r="H35" s="127">
        <v>2020</v>
      </c>
      <c r="J35" s="95"/>
      <c r="M35" s="10"/>
    </row>
    <row r="36" spans="1:13">
      <c r="A36" s="142" t="s">
        <v>9089</v>
      </c>
      <c r="B36" s="60">
        <v>250</v>
      </c>
      <c r="C36" s="140">
        <v>7.1</v>
      </c>
      <c r="D36" s="137">
        <v>2008</v>
      </c>
      <c r="E36" s="137">
        <v>2015</v>
      </c>
      <c r="F36" s="60">
        <v>20</v>
      </c>
      <c r="G36" s="136">
        <f t="shared" si="1"/>
        <v>2530.7255741519666</v>
      </c>
      <c r="H36" s="127">
        <v>2020</v>
      </c>
      <c r="J36" s="95"/>
      <c r="M36" s="10"/>
    </row>
    <row r="37" spans="1:13">
      <c r="A37" s="142" t="s">
        <v>9090</v>
      </c>
      <c r="B37" s="60">
        <v>475</v>
      </c>
      <c r="C37" s="140">
        <v>7.1</v>
      </c>
      <c r="D37" s="137">
        <v>2008</v>
      </c>
      <c r="E37" s="137">
        <v>2008</v>
      </c>
      <c r="F37" s="60">
        <v>20</v>
      </c>
      <c r="G37" s="136">
        <f t="shared" si="1"/>
        <v>4808.3785908887367</v>
      </c>
      <c r="H37" s="127">
        <v>2020</v>
      </c>
      <c r="J37" s="95" t="s">
        <v>8876</v>
      </c>
      <c r="M37" s="10"/>
    </row>
    <row r="38" spans="1:13">
      <c r="A38" s="29" t="s">
        <v>9091</v>
      </c>
      <c r="B38" s="60">
        <v>150</v>
      </c>
      <c r="C38" s="136">
        <v>39</v>
      </c>
      <c r="D38" s="137">
        <v>2020</v>
      </c>
      <c r="E38" s="137">
        <v>2008</v>
      </c>
      <c r="F38" s="60">
        <v>20</v>
      </c>
      <c r="G38" s="136">
        <f t="shared" si="1"/>
        <v>7410.6049761175527</v>
      </c>
      <c r="H38" s="127">
        <v>2028</v>
      </c>
      <c r="J38" s="67"/>
      <c r="M38" s="10"/>
    </row>
    <row r="39" spans="1:13">
      <c r="A39" s="29" t="s">
        <v>9093</v>
      </c>
      <c r="B39" s="60">
        <v>250</v>
      </c>
      <c r="C39" s="136">
        <v>39</v>
      </c>
      <c r="D39" s="137">
        <v>2020</v>
      </c>
      <c r="E39" s="137">
        <v>2008</v>
      </c>
      <c r="F39" s="60">
        <v>20</v>
      </c>
      <c r="G39" s="136">
        <f t="shared" si="1"/>
        <v>12351.008293529254</v>
      </c>
      <c r="H39" s="127">
        <v>2028</v>
      </c>
      <c r="J39" s="67"/>
      <c r="M39" s="10"/>
    </row>
    <row r="40" spans="1:13">
      <c r="A40" s="29" t="s">
        <v>9095</v>
      </c>
      <c r="B40" s="60">
        <v>125</v>
      </c>
      <c r="C40" s="136">
        <v>39</v>
      </c>
      <c r="D40" s="137">
        <v>2020</v>
      </c>
      <c r="E40" s="137">
        <v>2008</v>
      </c>
      <c r="F40" s="60">
        <v>20</v>
      </c>
      <c r="G40" s="136">
        <f t="shared" si="1"/>
        <v>6175.504146764627</v>
      </c>
      <c r="H40" s="127">
        <v>2028</v>
      </c>
      <c r="J40" s="67"/>
      <c r="M40" s="10"/>
    </row>
    <row r="41" spans="1:13">
      <c r="A41" s="29" t="s">
        <v>9096</v>
      </c>
      <c r="B41" s="60">
        <v>225</v>
      </c>
      <c r="C41" s="136">
        <v>39</v>
      </c>
      <c r="D41" s="137">
        <v>2020</v>
      </c>
      <c r="E41" s="137">
        <v>2008</v>
      </c>
      <c r="F41" s="60">
        <v>20</v>
      </c>
      <c r="G41" s="136">
        <f t="shared" si="1"/>
        <v>11115.907464176329</v>
      </c>
      <c r="H41" s="127">
        <v>2028</v>
      </c>
      <c r="J41" s="67"/>
      <c r="M41" s="10"/>
    </row>
    <row r="42" spans="1:13">
      <c r="A42" s="29" t="s">
        <v>9092</v>
      </c>
      <c r="B42" s="60">
        <v>2</v>
      </c>
      <c r="C42" s="136">
        <v>2000</v>
      </c>
      <c r="D42" s="137">
        <v>2020</v>
      </c>
      <c r="E42" s="137">
        <v>2005</v>
      </c>
      <c r="F42" s="60">
        <v>20</v>
      </c>
      <c r="G42" s="136">
        <f t="shared" si="1"/>
        <v>4637.0962971999998</v>
      </c>
      <c r="H42" s="127">
        <v>2025</v>
      </c>
      <c r="J42" s="67"/>
      <c r="M42" s="10"/>
    </row>
    <row r="43" spans="1:13">
      <c r="A43" s="29" t="s">
        <v>9094</v>
      </c>
      <c r="B43" s="60">
        <v>2</v>
      </c>
      <c r="C43" s="136">
        <v>2000</v>
      </c>
      <c r="D43" s="137">
        <v>2020</v>
      </c>
      <c r="E43" s="137">
        <v>2005</v>
      </c>
      <c r="F43" s="60">
        <v>20</v>
      </c>
      <c r="G43" s="136">
        <f t="shared" si="1"/>
        <v>4637.0962971999998</v>
      </c>
      <c r="H43" s="127">
        <v>2025</v>
      </c>
      <c r="J43" s="67"/>
      <c r="M43" s="10"/>
    </row>
    <row r="44" spans="1:13">
      <c r="A44" s="29" t="s">
        <v>8875</v>
      </c>
      <c r="B44" s="60">
        <v>2</v>
      </c>
      <c r="C44" s="136">
        <v>2000</v>
      </c>
      <c r="D44" s="137">
        <v>2020</v>
      </c>
      <c r="E44" s="137">
        <v>2005</v>
      </c>
      <c r="F44" s="60">
        <v>20</v>
      </c>
      <c r="G44" s="136">
        <f t="shared" si="1"/>
        <v>4637.0962971999998</v>
      </c>
      <c r="H44" s="127">
        <v>2025</v>
      </c>
      <c r="J44" s="67"/>
      <c r="M44" s="10"/>
    </row>
    <row r="45" spans="1:13">
      <c r="A45" s="29" t="s">
        <v>8875</v>
      </c>
      <c r="B45" s="60">
        <v>2</v>
      </c>
      <c r="C45" s="136">
        <v>2000</v>
      </c>
      <c r="D45" s="137">
        <v>2020</v>
      </c>
      <c r="E45" s="137">
        <v>2005</v>
      </c>
      <c r="F45" s="60">
        <v>20</v>
      </c>
      <c r="G45" s="136">
        <f t="shared" si="1"/>
        <v>4637.0962971999998</v>
      </c>
      <c r="H45" s="127">
        <v>2025</v>
      </c>
      <c r="J45" s="67"/>
      <c r="M45" s="10"/>
    </row>
    <row r="46" spans="1:13">
      <c r="A46" s="29" t="s">
        <v>8944</v>
      </c>
      <c r="B46" s="60">
        <v>13</v>
      </c>
      <c r="C46" s="136">
        <v>1481</v>
      </c>
      <c r="D46" s="137">
        <v>2008</v>
      </c>
      <c r="E46" s="137">
        <v>2008</v>
      </c>
      <c r="F46" s="60">
        <v>20</v>
      </c>
      <c r="G46" s="136">
        <f t="shared" si="1"/>
        <v>34773.059601090208</v>
      </c>
      <c r="H46" s="127">
        <v>2028</v>
      </c>
      <c r="J46" t="s">
        <v>8914</v>
      </c>
      <c r="M46" s="10"/>
    </row>
    <row r="47" spans="1:13">
      <c r="A47" s="29"/>
      <c r="B47" s="60"/>
      <c r="C47" s="136"/>
      <c r="D47" s="136"/>
      <c r="E47" s="137"/>
      <c r="F47" s="60"/>
      <c r="G47" s="136"/>
      <c r="H47" s="60"/>
    </row>
    <row r="48" spans="1:13">
      <c r="A48" s="84" t="s">
        <v>45</v>
      </c>
      <c r="B48" s="85"/>
      <c r="C48" s="88"/>
      <c r="D48" s="88"/>
      <c r="E48" s="117"/>
      <c r="F48" s="87"/>
      <c r="G48" s="88"/>
      <c r="H48" s="87"/>
    </row>
    <row r="49" spans="1:10">
      <c r="A49" s="29" t="s">
        <v>8843</v>
      </c>
      <c r="B49" s="97">
        <f>(0.969*5280)*6</f>
        <v>30697.919999999998</v>
      </c>
      <c r="C49" s="143">
        <v>1.5</v>
      </c>
      <c r="D49" s="137">
        <v>2020</v>
      </c>
      <c r="E49" s="137">
        <v>2003</v>
      </c>
      <c r="F49" s="96">
        <v>15</v>
      </c>
      <c r="G49" s="136">
        <f t="shared" ref="G49:G54" si="2">-FV($I$3,H49-D49,0,C49,0)*B49</f>
        <v>46046.879999999997</v>
      </c>
      <c r="H49" s="127">
        <v>2020</v>
      </c>
      <c r="J49" t="s">
        <v>9040</v>
      </c>
    </row>
    <row r="50" spans="1:10">
      <c r="A50" s="29" t="s">
        <v>8812</v>
      </c>
      <c r="B50" s="141">
        <v>1098</v>
      </c>
      <c r="C50" s="136">
        <v>60</v>
      </c>
      <c r="D50" s="137">
        <v>2020</v>
      </c>
      <c r="E50" s="137">
        <v>2003</v>
      </c>
      <c r="F50" s="60">
        <v>10</v>
      </c>
      <c r="G50" s="136">
        <f t="shared" si="2"/>
        <v>65880</v>
      </c>
      <c r="H50" s="127">
        <v>2020</v>
      </c>
      <c r="J50" t="s">
        <v>9051</v>
      </c>
    </row>
    <row r="51" spans="1:10">
      <c r="A51" s="29" t="s">
        <v>8796</v>
      </c>
      <c r="B51" s="60">
        <v>0</v>
      </c>
      <c r="C51" s="136">
        <v>1</v>
      </c>
      <c r="D51" s="137">
        <v>2020</v>
      </c>
      <c r="E51" s="137">
        <v>0</v>
      </c>
      <c r="F51" s="60">
        <v>10</v>
      </c>
      <c r="G51" s="136">
        <f t="shared" si="2"/>
        <v>0</v>
      </c>
      <c r="H51" s="127"/>
    </row>
    <row r="52" spans="1:10">
      <c r="A52" s="29" t="s">
        <v>8797</v>
      </c>
      <c r="B52" s="60">
        <v>0</v>
      </c>
      <c r="C52" s="136">
        <v>0</v>
      </c>
      <c r="D52" s="137">
        <v>2020</v>
      </c>
      <c r="E52" s="137">
        <v>0</v>
      </c>
      <c r="F52" s="60">
        <v>0</v>
      </c>
      <c r="G52" s="136">
        <f t="shared" si="2"/>
        <v>0</v>
      </c>
      <c r="H52" s="127"/>
    </row>
    <row r="53" spans="1:10">
      <c r="A53" s="29" t="s">
        <v>8798</v>
      </c>
      <c r="B53" s="60">
        <v>0</v>
      </c>
      <c r="C53" s="136">
        <v>1500</v>
      </c>
      <c r="D53" s="137">
        <v>2020</v>
      </c>
      <c r="E53" s="137">
        <v>0</v>
      </c>
      <c r="F53" s="60">
        <v>15</v>
      </c>
      <c r="G53" s="136">
        <f t="shared" si="2"/>
        <v>0</v>
      </c>
      <c r="H53" s="127"/>
    </row>
    <row r="54" spans="1:10">
      <c r="A54" s="29" t="s">
        <v>8799</v>
      </c>
      <c r="B54" s="60">
        <v>0</v>
      </c>
      <c r="C54" s="136">
        <v>100</v>
      </c>
      <c r="D54" s="137">
        <v>2020</v>
      </c>
      <c r="E54" s="137">
        <v>2020</v>
      </c>
      <c r="F54" s="60">
        <v>10</v>
      </c>
      <c r="G54" s="136">
        <f t="shared" si="2"/>
        <v>0</v>
      </c>
      <c r="H54" s="127">
        <v>2030</v>
      </c>
      <c r="J54" t="s">
        <v>8907</v>
      </c>
    </row>
    <row r="55" spans="1:10">
      <c r="A55" s="29"/>
      <c r="B55" s="60"/>
      <c r="C55" s="136"/>
      <c r="D55" s="136"/>
      <c r="E55" s="137"/>
      <c r="F55" s="60"/>
      <c r="G55" s="136"/>
      <c r="H55" s="60"/>
    </row>
    <row r="56" spans="1:10">
      <c r="A56" s="84" t="s">
        <v>48</v>
      </c>
      <c r="B56" s="85"/>
      <c r="C56" s="88"/>
      <c r="D56" s="88"/>
      <c r="E56" s="117"/>
      <c r="F56" s="87"/>
      <c r="G56" s="88"/>
      <c r="H56" s="87"/>
    </row>
    <row r="57" spans="1:10">
      <c r="A57" s="29" t="s">
        <v>8800</v>
      </c>
      <c r="B57" s="60">
        <v>1</v>
      </c>
      <c r="C57" s="136">
        <v>400000</v>
      </c>
      <c r="D57" s="137">
        <v>2020</v>
      </c>
      <c r="E57" s="137">
        <v>1975</v>
      </c>
      <c r="F57" s="60">
        <v>50</v>
      </c>
      <c r="G57" s="136">
        <f t="shared" ref="G57:G60" si="3">-FV($I$3,H57-D57,0,C57,0)*B57</f>
        <v>400000</v>
      </c>
      <c r="H57" s="127">
        <v>2020</v>
      </c>
      <c r="J57" t="s">
        <v>9102</v>
      </c>
    </row>
    <row r="58" spans="1:10">
      <c r="A58" s="29" t="s">
        <v>8801</v>
      </c>
      <c r="B58" s="60">
        <v>1</v>
      </c>
      <c r="C58" s="136">
        <v>25000</v>
      </c>
      <c r="D58" s="137">
        <v>2020</v>
      </c>
      <c r="E58" s="137">
        <v>2009</v>
      </c>
      <c r="F58" s="60">
        <v>25</v>
      </c>
      <c r="G58" s="136">
        <f t="shared" si="3"/>
        <v>37814.743121377775</v>
      </c>
      <c r="H58" s="127">
        <v>2034</v>
      </c>
      <c r="J58" t="s">
        <v>8778</v>
      </c>
    </row>
    <row r="59" spans="1:10">
      <c r="A59" s="29" t="s">
        <v>8802</v>
      </c>
      <c r="B59" s="60">
        <v>1</v>
      </c>
      <c r="C59" s="136">
        <v>25000</v>
      </c>
      <c r="D59" s="137">
        <v>2020</v>
      </c>
      <c r="E59" s="137">
        <v>2010</v>
      </c>
      <c r="F59" s="60">
        <v>0</v>
      </c>
      <c r="G59" s="136">
        <f t="shared" si="3"/>
        <v>25000</v>
      </c>
      <c r="H59" s="127">
        <v>2020</v>
      </c>
      <c r="J59" t="s">
        <v>9103</v>
      </c>
    </row>
    <row r="60" spans="1:10">
      <c r="A60" s="29" t="s">
        <v>8894</v>
      </c>
      <c r="B60" s="60">
        <v>3</v>
      </c>
      <c r="C60" s="136">
        <v>5000</v>
      </c>
      <c r="D60" s="137">
        <v>2020</v>
      </c>
      <c r="E60" s="137">
        <v>2015</v>
      </c>
      <c r="F60" s="60">
        <v>20</v>
      </c>
      <c r="G60" s="136">
        <f t="shared" si="3"/>
        <v>23369.511249011466</v>
      </c>
      <c r="H60" s="127">
        <v>2035</v>
      </c>
    </row>
    <row r="61" spans="1:10">
      <c r="A61" s="29"/>
      <c r="B61" s="60"/>
      <c r="C61" s="136"/>
      <c r="D61" s="136"/>
      <c r="E61" s="137"/>
      <c r="F61" s="60"/>
      <c r="G61" s="136"/>
      <c r="H61" s="60"/>
    </row>
    <row r="62" spans="1:10">
      <c r="A62" s="84" t="s">
        <v>53</v>
      </c>
      <c r="B62" s="85"/>
      <c r="C62" s="88"/>
      <c r="D62" s="88"/>
      <c r="E62" s="117"/>
      <c r="F62" s="87"/>
      <c r="G62" s="88"/>
      <c r="H62" s="87"/>
    </row>
    <row r="63" spans="1:10">
      <c r="A63" s="169" t="s">
        <v>8814</v>
      </c>
      <c r="B63" s="60">
        <v>3</v>
      </c>
      <c r="C63" s="136">
        <v>625</v>
      </c>
      <c r="D63" s="137">
        <v>2023</v>
      </c>
      <c r="E63" s="137">
        <v>2010</v>
      </c>
      <c r="F63" s="60">
        <v>10</v>
      </c>
      <c r="G63" s="136">
        <f t="shared" ref="G63:G79" si="4">-FV($I$3,H63-D63,0,C63,0)*B63</f>
        <v>1715.8906112871741</v>
      </c>
      <c r="H63" s="127">
        <v>2020</v>
      </c>
      <c r="J63" t="s">
        <v>9104</v>
      </c>
    </row>
    <row r="64" spans="1:10">
      <c r="A64" s="169" t="s">
        <v>8813</v>
      </c>
      <c r="B64" s="60">
        <v>3</v>
      </c>
      <c r="C64" s="136">
        <v>625</v>
      </c>
      <c r="D64" s="137">
        <v>2023</v>
      </c>
      <c r="E64" s="137">
        <v>2015</v>
      </c>
      <c r="F64" s="60">
        <v>10</v>
      </c>
      <c r="G64" s="136">
        <f t="shared" si="4"/>
        <v>1989.1875</v>
      </c>
      <c r="H64" s="127">
        <v>2025</v>
      </c>
    </row>
    <row r="65" spans="1:10">
      <c r="A65" s="204" t="s">
        <v>9188</v>
      </c>
      <c r="B65" s="60">
        <v>4</v>
      </c>
      <c r="C65" s="136">
        <v>625</v>
      </c>
      <c r="D65" s="137">
        <v>2023</v>
      </c>
      <c r="E65" s="137">
        <v>2023</v>
      </c>
      <c r="F65" s="60">
        <v>10</v>
      </c>
      <c r="G65" s="136">
        <f t="shared" si="4"/>
        <v>3359.7909483603044</v>
      </c>
      <c r="H65" s="127">
        <f>E65+F65</f>
        <v>2033</v>
      </c>
    </row>
    <row r="66" spans="1:10">
      <c r="A66" s="29" t="s">
        <v>8815</v>
      </c>
      <c r="B66" s="60">
        <v>5</v>
      </c>
      <c r="C66" s="136">
        <v>159</v>
      </c>
      <c r="D66" s="137">
        <v>2020</v>
      </c>
      <c r="E66" s="137">
        <v>2010</v>
      </c>
      <c r="F66" s="60">
        <v>10</v>
      </c>
      <c r="G66" s="136">
        <f t="shared" si="4"/>
        <v>795</v>
      </c>
      <c r="H66" s="127">
        <v>2020</v>
      </c>
      <c r="J66" t="s">
        <v>9104</v>
      </c>
    </row>
    <row r="67" spans="1:10">
      <c r="A67" s="29" t="s">
        <v>8816</v>
      </c>
      <c r="B67" s="60">
        <v>4</v>
      </c>
      <c r="C67" s="136">
        <v>159</v>
      </c>
      <c r="D67" s="137">
        <v>2020</v>
      </c>
      <c r="E67" s="137">
        <v>2015</v>
      </c>
      <c r="F67" s="60">
        <v>10</v>
      </c>
      <c r="G67" s="136">
        <f t="shared" si="4"/>
        <v>737.29831125479996</v>
      </c>
      <c r="H67" s="127">
        <v>2025</v>
      </c>
    </row>
    <row r="68" spans="1:10">
      <c r="A68" s="29" t="s">
        <v>8804</v>
      </c>
      <c r="B68" s="60">
        <v>1</v>
      </c>
      <c r="C68" s="136">
        <v>2500</v>
      </c>
      <c r="D68" s="137">
        <v>2020</v>
      </c>
      <c r="E68" s="137">
        <v>2010</v>
      </c>
      <c r="F68" s="60">
        <v>15</v>
      </c>
      <c r="G68" s="136">
        <f t="shared" si="4"/>
        <v>2898.1851857499996</v>
      </c>
      <c r="H68" s="127">
        <v>2025</v>
      </c>
    </row>
    <row r="69" spans="1:10">
      <c r="A69" s="29" t="s">
        <v>8805</v>
      </c>
      <c r="B69" s="60">
        <v>74</v>
      </c>
      <c r="C69" s="136">
        <v>900</v>
      </c>
      <c r="D69" s="137">
        <v>2020</v>
      </c>
      <c r="E69" s="137">
        <v>2016</v>
      </c>
      <c r="F69" s="60">
        <v>15</v>
      </c>
      <c r="G69" s="136">
        <f t="shared" si="4"/>
        <v>92189.975790248078</v>
      </c>
      <c r="H69" s="127">
        <v>2031</v>
      </c>
      <c r="J69" t="s">
        <v>8779</v>
      </c>
    </row>
    <row r="70" spans="1:10">
      <c r="A70" s="29" t="s">
        <v>8885</v>
      </c>
      <c r="B70" s="60">
        <v>1</v>
      </c>
      <c r="C70" s="136">
        <v>1301.5</v>
      </c>
      <c r="D70" s="137">
        <v>2020</v>
      </c>
      <c r="E70" s="137">
        <v>2016</v>
      </c>
      <c r="F70" s="60">
        <v>15</v>
      </c>
      <c r="G70" s="136">
        <f t="shared" si="4"/>
        <v>1801.5803827478658</v>
      </c>
      <c r="H70" s="127">
        <v>2031</v>
      </c>
      <c r="I70"/>
    </row>
    <row r="71" spans="1:10">
      <c r="A71" s="29" t="s">
        <v>8886</v>
      </c>
      <c r="B71" s="60">
        <v>8</v>
      </c>
      <c r="C71" s="136">
        <f>203.28+584.2+177.88+21.9+14.38+30.38+24.14</f>
        <v>1056.1600000000001</v>
      </c>
      <c r="D71" s="137">
        <v>2020</v>
      </c>
      <c r="E71" s="137">
        <v>2016</v>
      </c>
      <c r="F71" s="60">
        <v>10</v>
      </c>
      <c r="G71" s="136">
        <f t="shared" si="4"/>
        <v>10088.882188016549</v>
      </c>
      <c r="H71" s="127">
        <v>2026</v>
      </c>
      <c r="I71"/>
    </row>
    <row r="72" spans="1:10">
      <c r="A72" s="29" t="s">
        <v>8806</v>
      </c>
      <c r="B72" s="141">
        <v>0</v>
      </c>
      <c r="C72" s="136">
        <v>60</v>
      </c>
      <c r="D72" s="137">
        <v>2020</v>
      </c>
      <c r="E72" s="137"/>
      <c r="F72" s="60">
        <v>25</v>
      </c>
      <c r="G72" s="136">
        <f t="shared" si="4"/>
        <v>0</v>
      </c>
      <c r="H72" s="127"/>
      <c r="J72" t="s">
        <v>9047</v>
      </c>
    </row>
    <row r="73" spans="1:10">
      <c r="A73" s="29" t="s">
        <v>8905</v>
      </c>
      <c r="B73" s="60">
        <v>1</v>
      </c>
      <c r="C73" s="136">
        <v>38000</v>
      </c>
      <c r="D73" s="137">
        <v>2020</v>
      </c>
      <c r="E73" s="137">
        <v>2020</v>
      </c>
      <c r="F73" s="60">
        <v>20</v>
      </c>
      <c r="G73" s="136">
        <f t="shared" si="4"/>
        <v>68632.2269174377</v>
      </c>
      <c r="H73" s="127">
        <v>2040</v>
      </c>
      <c r="J73" t="s">
        <v>8911</v>
      </c>
    </row>
    <row r="74" spans="1:10">
      <c r="A74" s="29" t="s">
        <v>8906</v>
      </c>
      <c r="B74" s="60">
        <v>1</v>
      </c>
      <c r="C74" s="136">
        <v>65000</v>
      </c>
      <c r="D74" s="137">
        <v>2020</v>
      </c>
      <c r="E74" s="137">
        <v>2023</v>
      </c>
      <c r="F74" s="60">
        <v>20</v>
      </c>
      <c r="G74" s="136">
        <f t="shared" si="4"/>
        <v>128283.12322322925</v>
      </c>
      <c r="H74" s="127">
        <v>2043</v>
      </c>
      <c r="J74" t="s">
        <v>8911</v>
      </c>
    </row>
    <row r="75" spans="1:10">
      <c r="A75" s="29" t="s">
        <v>9083</v>
      </c>
      <c r="B75" s="60">
        <v>4</v>
      </c>
      <c r="C75" s="63">
        <v>112500</v>
      </c>
      <c r="D75" s="137">
        <v>2020</v>
      </c>
      <c r="E75" s="137">
        <v>2025</v>
      </c>
      <c r="F75" s="60">
        <v>30</v>
      </c>
      <c r="G75" s="136">
        <f t="shared" si="4"/>
        <v>521673.33343499992</v>
      </c>
      <c r="H75" s="127">
        <v>2025</v>
      </c>
      <c r="J75" t="s">
        <v>9085</v>
      </c>
    </row>
    <row r="76" spans="1:10">
      <c r="A76" s="29" t="s">
        <v>8809</v>
      </c>
      <c r="B76" s="60">
        <v>1</v>
      </c>
      <c r="C76" s="136">
        <v>600</v>
      </c>
      <c r="D76" s="137">
        <v>2020</v>
      </c>
      <c r="E76" s="137">
        <v>2004</v>
      </c>
      <c r="F76" s="60">
        <v>15</v>
      </c>
      <c r="G76" s="136">
        <f t="shared" si="4"/>
        <v>600</v>
      </c>
      <c r="H76" s="127">
        <v>2020</v>
      </c>
      <c r="J76" t="s">
        <v>8811</v>
      </c>
    </row>
    <row r="77" spans="1:10">
      <c r="A77" s="29" t="s">
        <v>60</v>
      </c>
      <c r="B77" s="60">
        <v>1</v>
      </c>
      <c r="C77" s="136">
        <v>100000</v>
      </c>
      <c r="D77" s="137">
        <v>2020</v>
      </c>
      <c r="E77" s="137">
        <v>2004</v>
      </c>
      <c r="F77" s="60">
        <v>40</v>
      </c>
      <c r="G77" s="136">
        <f t="shared" si="4"/>
        <v>203279.41064604017</v>
      </c>
      <c r="H77" s="127">
        <v>2044</v>
      </c>
    </row>
    <row r="78" spans="1:10">
      <c r="A78" s="29" t="s">
        <v>61</v>
      </c>
      <c r="B78" s="60">
        <v>1</v>
      </c>
      <c r="C78" s="136">
        <v>20000</v>
      </c>
      <c r="D78" s="137">
        <v>2020</v>
      </c>
      <c r="E78" s="137">
        <v>2004</v>
      </c>
      <c r="F78" s="60">
        <v>100</v>
      </c>
      <c r="G78" s="136">
        <f t="shared" si="4"/>
        <v>101642.97183309712</v>
      </c>
      <c r="H78" s="127">
        <v>2075</v>
      </c>
    </row>
    <row r="79" spans="1:10">
      <c r="A79" s="29" t="s">
        <v>8889</v>
      </c>
      <c r="B79" s="60">
        <v>2</v>
      </c>
      <c r="C79" s="136">
        <v>1500</v>
      </c>
      <c r="D79" s="137">
        <v>2020</v>
      </c>
      <c r="E79" s="137">
        <v>2015</v>
      </c>
      <c r="F79" s="60">
        <v>25</v>
      </c>
      <c r="G79" s="136">
        <f t="shared" si="4"/>
        <v>5418.3337040082397</v>
      </c>
      <c r="H79" s="127">
        <v>2040</v>
      </c>
    </row>
    <row r="82" spans="6:7">
      <c r="F82" s="3">
        <v>2020</v>
      </c>
      <c r="G82" s="12">
        <f>SUMIF(H$7:H$79, "2020", G$7:G$79)</f>
        <v>909334.65566382464</v>
      </c>
    </row>
    <row r="83" spans="6:7">
      <c r="F83" s="3">
        <f t="shared" ref="F83:F112" si="5">F82+1</f>
        <v>2021</v>
      </c>
      <c r="G83" s="12">
        <f>SUMIF(H$7:H$79, "2021", G$7:G$79)</f>
        <v>0</v>
      </c>
    </row>
    <row r="84" spans="6:7">
      <c r="F84" s="3">
        <f t="shared" si="5"/>
        <v>2022</v>
      </c>
      <c r="G84" s="12">
        <f>SUMIF(H$7:H$79, "2022", G$7:G$79)</f>
        <v>0</v>
      </c>
    </row>
    <row r="85" spans="6:7">
      <c r="F85" s="3">
        <f t="shared" si="5"/>
        <v>2023</v>
      </c>
      <c r="G85" s="12">
        <f>SUMIF(H$7:H$79, "2023", G$7:G$79)</f>
        <v>281377.20249999996</v>
      </c>
    </row>
    <row r="86" spans="6:7">
      <c r="F86" s="3">
        <f t="shared" si="5"/>
        <v>2024</v>
      </c>
      <c r="G86" s="12">
        <f>SUMIF(H$7:H$79, "2024", G$7:G$79)</f>
        <v>0</v>
      </c>
    </row>
    <row r="87" spans="6:7">
      <c r="F87" s="3">
        <f t="shared" si="5"/>
        <v>2025</v>
      </c>
      <c r="G87" s="12">
        <f>SUMIF(H$7:H$79, "2025", G$7:G$79)</f>
        <v>780894.13509994547</v>
      </c>
    </row>
    <row r="88" spans="6:7">
      <c r="F88" s="3">
        <f t="shared" si="5"/>
        <v>2026</v>
      </c>
      <c r="G88" s="12">
        <f>SUMIF(H$7:H$79, "2026", G$7:G$79)</f>
        <v>10088.882188016549</v>
      </c>
    </row>
    <row r="89" spans="6:7">
      <c r="F89" s="3">
        <f t="shared" si="5"/>
        <v>2027</v>
      </c>
      <c r="G89" s="12">
        <f>SUMIF(H$7:H$79, "2027", G$7:G$79)</f>
        <v>0</v>
      </c>
    </row>
    <row r="90" spans="6:7">
      <c r="F90" s="3">
        <f t="shared" si="5"/>
        <v>2028</v>
      </c>
      <c r="G90" s="12">
        <f>SUMIF(H$7:H$79, "2028", G$7:G$79)</f>
        <v>71826.084481677972</v>
      </c>
    </row>
    <row r="91" spans="6:7">
      <c r="F91" s="3">
        <f t="shared" si="5"/>
        <v>2029</v>
      </c>
      <c r="G91" s="12">
        <f>SUMIF(H$7:H$79, "2029", G$7:G$79)</f>
        <v>0</v>
      </c>
    </row>
    <row r="92" spans="6:7">
      <c r="F92" s="3">
        <f t="shared" si="5"/>
        <v>2030</v>
      </c>
      <c r="G92" s="12">
        <f>SUMIF(H$7:H$79, "2030", G$7:G$79)</f>
        <v>109659.8497241881</v>
      </c>
    </row>
    <row r="93" spans="6:7">
      <c r="F93" s="3">
        <f t="shared" si="5"/>
        <v>2031</v>
      </c>
      <c r="G93" s="12">
        <f>SUMIF(H$7:H$79, "2031", G$7:G$79)</f>
        <v>93991.556172995945</v>
      </c>
    </row>
    <row r="94" spans="6:7">
      <c r="F94" s="3">
        <f t="shared" si="5"/>
        <v>2032</v>
      </c>
      <c r="G94" s="12">
        <f>SUMIF(H$7:H$79, "2032", G$7:G$79)</f>
        <v>120947.08210647566</v>
      </c>
    </row>
    <row r="95" spans="6:7">
      <c r="F95" s="3">
        <f t="shared" si="5"/>
        <v>2033</v>
      </c>
      <c r="G95" s="12">
        <f>SUMIF(H$7:H$79, "2033", G$7:G$79)</f>
        <v>3359.7909483603044</v>
      </c>
    </row>
    <row r="96" spans="6:7">
      <c r="F96" s="3">
        <f t="shared" si="5"/>
        <v>2034</v>
      </c>
      <c r="G96" s="12">
        <f>SUMIF(H$7:H$79, "2034", G$7:G$79)</f>
        <v>37814.743121377775</v>
      </c>
    </row>
    <row r="97" spans="6:7">
      <c r="F97" s="3">
        <f t="shared" si="5"/>
        <v>2035</v>
      </c>
      <c r="G97" s="12">
        <f>SUMIF(H$7:H$79, "2035", G$7:G$79)</f>
        <v>150577.55081446387</v>
      </c>
    </row>
    <row r="98" spans="6:7">
      <c r="F98" s="3">
        <f t="shared" si="5"/>
        <v>2036</v>
      </c>
      <c r="G98" s="12">
        <f>SUMIF(H$7:H$79, "2036", G$7:G$79)</f>
        <v>0</v>
      </c>
    </row>
    <row r="99" spans="6:7">
      <c r="F99" s="3">
        <f t="shared" si="5"/>
        <v>2037</v>
      </c>
      <c r="G99" s="12">
        <f>SUMIF(H$7:H$79, "2037", G$7:G$79)</f>
        <v>0</v>
      </c>
    </row>
    <row r="100" spans="6:7">
      <c r="F100" s="3">
        <f t="shared" si="5"/>
        <v>2038</v>
      </c>
      <c r="G100" s="12">
        <f>SUMIF(H$7:H$79, "2038", G$7:G$79)</f>
        <v>0</v>
      </c>
    </row>
    <row r="101" spans="6:7">
      <c r="F101" s="3">
        <f t="shared" si="5"/>
        <v>2039</v>
      </c>
      <c r="G101" s="12">
        <f>SUMIF(H$7:H$79, "2039", G$7:G$79)</f>
        <v>0</v>
      </c>
    </row>
    <row r="102" spans="6:7">
      <c r="F102" s="3">
        <f t="shared" si="5"/>
        <v>2040</v>
      </c>
      <c r="G102" s="12">
        <f>SUMIF(H$7:H$79, "2040", G$7:G$79)</f>
        <v>74050.56062144594</v>
      </c>
    </row>
    <row r="103" spans="6:7">
      <c r="F103" s="3">
        <f t="shared" si="5"/>
        <v>2041</v>
      </c>
      <c r="G103" s="12">
        <f>SUMIF(H$7:H$79, "2041", G$7:G$79)</f>
        <v>0</v>
      </c>
    </row>
    <row r="104" spans="6:7">
      <c r="F104" s="3">
        <f t="shared" si="5"/>
        <v>2042</v>
      </c>
      <c r="G104" s="12">
        <f>SUMIF(H$7:H$79, "2042", G$7:G$79)</f>
        <v>0</v>
      </c>
    </row>
    <row r="105" spans="6:7">
      <c r="F105" s="3">
        <f t="shared" si="5"/>
        <v>2043</v>
      </c>
      <c r="G105" s="12">
        <f>SUMIF(H$7:H$79, "2043", G$7:G$79)</f>
        <v>414009.92054793047</v>
      </c>
    </row>
    <row r="106" spans="6:7">
      <c r="F106" s="3">
        <f t="shared" si="5"/>
        <v>2044</v>
      </c>
      <c r="G106" s="12">
        <f>SUMIF(H$7:H$79, "2044", G$7:G$79)</f>
        <v>203279.41064604017</v>
      </c>
    </row>
    <row r="107" spans="6:7">
      <c r="F107" s="3">
        <f t="shared" si="5"/>
        <v>2045</v>
      </c>
      <c r="G107" s="12">
        <f>SUMIF(H$7:H$79, "2045", G$7:G$79)</f>
        <v>0</v>
      </c>
    </row>
    <row r="108" spans="6:7">
      <c r="F108" s="3">
        <f t="shared" si="5"/>
        <v>2046</v>
      </c>
      <c r="G108" s="12">
        <f>SUMIF(H$7:H$79, "2046", G$7:G$79)</f>
        <v>0</v>
      </c>
    </row>
    <row r="109" spans="6:7">
      <c r="F109" s="3">
        <f t="shared" si="5"/>
        <v>2047</v>
      </c>
      <c r="G109" s="12">
        <f>SUMIF(H$7:H$79, "2047", G$7:G$79)</f>
        <v>0</v>
      </c>
    </row>
    <row r="110" spans="6:7">
      <c r="F110" s="3">
        <f t="shared" si="5"/>
        <v>2048</v>
      </c>
      <c r="G110" s="12">
        <f>SUMIF(H$7:H$79, "2048", G$7:G$79)</f>
        <v>0</v>
      </c>
    </row>
    <row r="111" spans="6:7">
      <c r="F111" s="3">
        <f t="shared" si="5"/>
        <v>2049</v>
      </c>
      <c r="G111" s="12">
        <f>SUMIF(H$7:H$79, "2049", G$7:G$79)</f>
        <v>0</v>
      </c>
    </row>
    <row r="112" spans="6:7">
      <c r="F112" s="3">
        <f t="shared" si="5"/>
        <v>2050</v>
      </c>
      <c r="G112" s="12">
        <f>SUMIF(H$7:H$79, "2050", G$7:G$79)</f>
        <v>0</v>
      </c>
    </row>
    <row r="115" spans="7:7">
      <c r="G115" s="11">
        <f>SUM(G82:G112)</f>
        <v>3261211.4246367421</v>
      </c>
    </row>
  </sheetData>
  <dataConsolidate/>
  <mergeCells count="4">
    <mergeCell ref="A2:H2"/>
    <mergeCell ref="C3:D3"/>
    <mergeCell ref="G3:H3"/>
    <mergeCell ref="A5:H5"/>
  </mergeCells>
  <hyperlinks>
    <hyperlink ref="I5" r:id="rId1" xr:uid="{62C04E8A-C19D-44DB-96EF-D13249BDEF96}"/>
    <hyperlink ref="J14" r:id="rId2" xr:uid="{CC418482-5088-494D-8416-35C619A5929D}"/>
    <hyperlink ref="A1" location="NavigationPage!A1" display="Return" xr:uid="{55C3F537-1622-466C-B175-1336278042A7}"/>
  </hyperlinks>
  <pageMargins left="0.2" right="0.2" top="0.75" bottom="0.75" header="0.3" footer="0.3"/>
  <pageSetup scale="88" fitToHeight="2" orientation="landscape" r:id="rId3"/>
  <headerFooter>
    <oddHeader>&amp;L&amp;G</oddHeader>
    <oddFooter>&amp;L&amp;"-,Bold"&amp;K00B050Greener by Design, LLC&amp;"-,Regular"&amp;K01+000
732.253.7717&amp;C94 Church Street, Suite 402
&amp;K00B050www.gbdtoday.com &amp;RNew Brunswick, NJ 08901
fax 732.253.7719</oddFooter>
  </headerFooter>
  <rowBreaks count="1" manualBreakCount="1">
    <brk id="82" max="16383" man="1"/>
  </rowBreaks>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49</vt:i4>
      </vt:variant>
    </vt:vector>
  </HeadingPairs>
  <TitlesOfParts>
    <vt:vector size="80" baseType="lpstr">
      <vt:lpstr>NavigationPage</vt:lpstr>
      <vt:lpstr>Park Parcels</vt:lpstr>
      <vt:lpstr>Trail Classes</vt:lpstr>
      <vt:lpstr>Targeted</vt:lpstr>
      <vt:lpstr>ByramOwnedParcels</vt:lpstr>
      <vt:lpstr>ALLByramParcels</vt:lpstr>
      <vt:lpstr>AnnualSummary</vt:lpstr>
      <vt:lpstr>Operating</vt:lpstr>
      <vt:lpstr>P-inv-COJ</vt:lpstr>
      <vt:lpstr>P-Inv-Tmrk</vt:lpstr>
      <vt:lpstr>P-Inv-MhwkView</vt:lpstr>
      <vt:lpstr>P-Inv-NG</vt:lpstr>
      <vt:lpstr>P-Inv-Brkwd</vt:lpstr>
      <vt:lpstr>P-Inv-Rvrsd</vt:lpstr>
      <vt:lpstr>P-Inv-MtnView</vt:lpstr>
      <vt:lpstr>P-Inv-Trails</vt:lpstr>
      <vt:lpstr>FnlRptListParks</vt:lpstr>
      <vt:lpstr>P1</vt:lpstr>
      <vt:lpstr>P2</vt:lpstr>
      <vt:lpstr>P3</vt:lpstr>
      <vt:lpstr>P4</vt:lpstr>
      <vt:lpstr>P5</vt:lpstr>
      <vt:lpstr>P6</vt:lpstr>
      <vt:lpstr>P7</vt:lpstr>
      <vt:lpstr>P8</vt:lpstr>
      <vt:lpstr>P9</vt:lpstr>
      <vt:lpstr>P10</vt:lpstr>
      <vt:lpstr>P11</vt:lpstr>
      <vt:lpstr>FnlRptListTRAILS</vt:lpstr>
      <vt:lpstr>PTS-1</vt:lpstr>
      <vt:lpstr>PTS-2</vt:lpstr>
      <vt:lpstr>AnnualSummary!Print_Area</vt:lpstr>
      <vt:lpstr>ByramOwnedParcels!Print_Area</vt:lpstr>
      <vt:lpstr>FnlRptListParks!Print_Area</vt:lpstr>
      <vt:lpstr>FnlRptListTRAILS!Print_Area</vt:lpstr>
      <vt:lpstr>'P1'!Print_Area</vt:lpstr>
      <vt:lpstr>'P10'!Print_Area</vt:lpstr>
      <vt:lpstr>'P11'!Print_Area</vt:lpstr>
      <vt:lpstr>'P2'!Print_Area</vt:lpstr>
      <vt:lpstr>'P3'!Print_Area</vt:lpstr>
      <vt:lpstr>'P4'!Print_Area</vt:lpstr>
      <vt:lpstr>'P5'!Print_Area</vt:lpstr>
      <vt:lpstr>'P6'!Print_Area</vt:lpstr>
      <vt:lpstr>'P7'!Print_Area</vt:lpstr>
      <vt:lpstr>'P8'!Print_Area</vt:lpstr>
      <vt:lpstr>'P9'!Print_Area</vt:lpstr>
      <vt:lpstr>'Park Parcels'!Print_Area</vt:lpstr>
      <vt:lpstr>'P-Inv-Brkwd'!Print_Area</vt:lpstr>
      <vt:lpstr>'P-inv-COJ'!Print_Area</vt:lpstr>
      <vt:lpstr>'P-Inv-MhwkView'!Print_Area</vt:lpstr>
      <vt:lpstr>'P-Inv-MtnView'!Print_Area</vt:lpstr>
      <vt:lpstr>'P-Inv-NG'!Print_Area</vt:lpstr>
      <vt:lpstr>'P-Inv-Rvrsd'!Print_Area</vt:lpstr>
      <vt:lpstr>'P-Inv-Tmrk'!Print_Area</vt:lpstr>
      <vt:lpstr>'P-Inv-Trails'!Print_Area</vt:lpstr>
      <vt:lpstr>'PTS-1'!Print_Area</vt:lpstr>
      <vt:lpstr>'PTS-2'!Print_Area</vt:lpstr>
      <vt:lpstr>Targeted!Print_Area</vt:lpstr>
      <vt:lpstr>ByramOwnedParcels!Print_Titles</vt:lpstr>
      <vt:lpstr>'P1'!Print_Titles</vt:lpstr>
      <vt:lpstr>'P10'!Print_Titles</vt:lpstr>
      <vt:lpstr>'P11'!Print_Titles</vt:lpstr>
      <vt:lpstr>'P2'!Print_Titles</vt:lpstr>
      <vt:lpstr>'P3'!Print_Titles</vt:lpstr>
      <vt:lpstr>'P4'!Print_Titles</vt:lpstr>
      <vt:lpstr>'P5'!Print_Titles</vt:lpstr>
      <vt:lpstr>'P6'!Print_Titles</vt:lpstr>
      <vt:lpstr>'P7'!Print_Titles</vt:lpstr>
      <vt:lpstr>'P8'!Print_Titles</vt:lpstr>
      <vt:lpstr>'P9'!Print_Titles</vt:lpstr>
      <vt:lpstr>'P-Inv-Brkwd'!Print_Titles</vt:lpstr>
      <vt:lpstr>'P-inv-COJ'!Print_Titles</vt:lpstr>
      <vt:lpstr>'P-Inv-MhwkView'!Print_Titles</vt:lpstr>
      <vt:lpstr>'P-Inv-MtnView'!Print_Titles</vt:lpstr>
      <vt:lpstr>'P-Inv-NG'!Print_Titles</vt:lpstr>
      <vt:lpstr>'P-Inv-Rvrsd'!Print_Titles</vt:lpstr>
      <vt:lpstr>'P-Inv-Tmrk'!Print_Titles</vt:lpstr>
      <vt:lpstr>'P-Inv-Trails'!Print_Titles</vt:lpstr>
      <vt:lpstr>'PTS-1'!Print_Titles</vt:lpstr>
      <vt:lpstr>'PTS-2'!Print_Titles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Byram - Green Asset Inventory</dc:title>
  <dc:creator>Frank Pinto</dc:creator>
  <cp:lastModifiedBy>Joe Sabatini</cp:lastModifiedBy>
  <cp:lastPrinted>2020-04-11T18:56:45Z</cp:lastPrinted>
  <dcterms:created xsi:type="dcterms:W3CDTF">2017-06-29T15:03:50Z</dcterms:created>
  <dcterms:modified xsi:type="dcterms:W3CDTF">2024-01-04T20:14:25Z</dcterms:modified>
</cp:coreProperties>
</file>